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<sst xmlns="http://schemas.openxmlformats.org/spreadsheetml/2006/main" count="129" uniqueCount="86">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</sst>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2" xfId="0" applyFont="1" applyFill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3" xfId="0" applyNumberFormat="1" applyBorder="1" applyAlignment="1">
      <alignment vertical="center"/>
    </xf>
    <xf numFmtId="171" fontId="0" fillId="0" borderId="0" xfId="0" applyNumberFormat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8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4"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3200"/>
          <a:ext cx="67056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6" zoomScale="75" zoomScaleNormal="75" workbookViewId="0">
      <selection activeCell="K28" sqref="K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0"/>
  <sheetViews>
    <sheetView topLeftCell="A37" zoomScale="65" zoomScaleNormal="65" workbookViewId="0">
      <selection activeCell="N34" sqref="N34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20.625" customWidth="1"/>
    <col min="11" max="11" width="17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4.95" customHeight="1">
      <c r="F24" s="4" t="s">
        <v>30</v>
      </c>
      <c r="G24" s="5">
        <v>7.0000000000000007E-2</v>
      </c>
      <c r="H24" s="2"/>
    </row>
    <row r="25" spans="1:14" ht="24.95" customHeight="1">
      <c r="F25" s="4" t="s">
        <v>31</v>
      </c>
      <c r="G25" s="5">
        <v>0.08</v>
      </c>
      <c r="H25" s="2"/>
    </row>
    <row r="26" spans="1:14" ht="24.95" customHeight="1">
      <c r="F26" s="4" t="s">
        <v>32</v>
      </c>
      <c r="G26" s="5">
        <v>0.12</v>
      </c>
      <c r="H26" s="2"/>
    </row>
    <row r="27" spans="1:14" ht="24.95" customHeight="1" thickBot="1">
      <c r="G27" s="2"/>
      <c r="H27" s="2"/>
    </row>
    <row r="28" spans="1:14" ht="36" customHeight="1" thickBot="1">
      <c r="C28" s="22" t="s">
        <v>33</v>
      </c>
      <c r="D28" s="23"/>
      <c r="E28" s="21" t="s">
        <v>34</v>
      </c>
      <c r="F28" s="20" t="s">
        <v>35</v>
      </c>
      <c r="G28" s="20" t="s">
        <v>36</v>
      </c>
      <c r="H28" s="20" t="s">
        <v>37</v>
      </c>
      <c r="I28" s="21" t="s">
        <v>38</v>
      </c>
      <c r="J28" s="20" t="s">
        <v>85</v>
      </c>
      <c r="K28" s="20" t="s">
        <v>39</v>
      </c>
    </row>
    <row r="29" spans="1:14" ht="24.95" customHeight="1">
      <c r="C29" s="6" t="s">
        <v>14</v>
      </c>
      <c r="D29" s="6" t="s">
        <v>15</v>
      </c>
      <c r="E29" s="6" t="s">
        <v>30</v>
      </c>
      <c r="F29" s="6">
        <v>2</v>
      </c>
      <c r="G29" s="19">
        <v>680000</v>
      </c>
      <c r="H29" s="19">
        <f>G29+F29*10%*G29</f>
        <v>816000</v>
      </c>
      <c r="I29" s="19">
        <f>IF(E29="fonasa",H29*$G$24,H29*$G$25)</f>
        <v>57120.000000000007</v>
      </c>
      <c r="J29" s="19">
        <f>H29*$G$26</f>
        <v>97920</v>
      </c>
      <c r="K29" s="19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19">
        <v>780000</v>
      </c>
      <c r="H30" s="19">
        <f t="shared" ref="H30:H36" si="0">G30+F30*10%*G30</f>
        <v>1014000</v>
      </c>
      <c r="I30" s="19">
        <f t="shared" ref="I30:I36" si="1">IF(E30="fonasa",H30*$G$24,H30*$G$25)</f>
        <v>81120</v>
      </c>
      <c r="J30" s="19">
        <f t="shared" ref="J30:J36" si="2">H30*$G$26</f>
        <v>121680</v>
      </c>
      <c r="K30" s="19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6" t="s">
        <v>31</v>
      </c>
      <c r="F31" s="6">
        <v>1</v>
      </c>
      <c r="G31" s="19">
        <v>1200000</v>
      </c>
      <c r="H31" s="19">
        <f t="shared" si="0"/>
        <v>1320000</v>
      </c>
      <c r="I31" s="19">
        <f t="shared" si="1"/>
        <v>105600</v>
      </c>
      <c r="J31" s="19">
        <f t="shared" si="2"/>
        <v>158400</v>
      </c>
      <c r="K31" s="19">
        <f t="shared" si="3"/>
        <v>1056000</v>
      </c>
    </row>
    <row r="32" spans="1:14" ht="24.95" customHeight="1">
      <c r="C32" s="6" t="s">
        <v>20</v>
      </c>
      <c r="D32" s="6" t="s">
        <v>21</v>
      </c>
      <c r="E32" s="6" t="s">
        <v>30</v>
      </c>
      <c r="F32" s="6">
        <v>3</v>
      </c>
      <c r="G32" s="19">
        <v>890000</v>
      </c>
      <c r="H32" s="19">
        <f t="shared" si="0"/>
        <v>1157000</v>
      </c>
      <c r="I32" s="19">
        <f t="shared" si="1"/>
        <v>80990.000000000015</v>
      </c>
      <c r="J32" s="19">
        <f t="shared" si="2"/>
        <v>138840</v>
      </c>
      <c r="K32" s="19">
        <f t="shared" si="3"/>
        <v>937170</v>
      </c>
    </row>
    <row r="33" spans="3:11" ht="24.95" customHeight="1">
      <c r="C33" s="6" t="s">
        <v>22</v>
      </c>
      <c r="D33" s="6" t="s">
        <v>23</v>
      </c>
      <c r="E33" s="6" t="s">
        <v>30</v>
      </c>
      <c r="F33" s="6">
        <v>2</v>
      </c>
      <c r="G33" s="19">
        <v>680000</v>
      </c>
      <c r="H33" s="19">
        <f t="shared" si="0"/>
        <v>816000</v>
      </c>
      <c r="I33" s="19">
        <f t="shared" si="1"/>
        <v>57120.000000000007</v>
      </c>
      <c r="J33" s="19">
        <f t="shared" si="2"/>
        <v>97920</v>
      </c>
      <c r="K33" s="19">
        <f t="shared" si="3"/>
        <v>660960</v>
      </c>
    </row>
    <row r="34" spans="3:11" ht="24.95" customHeight="1">
      <c r="C34" s="6" t="s">
        <v>24</v>
      </c>
      <c r="D34" s="6" t="s">
        <v>25</v>
      </c>
      <c r="E34" s="6" t="s">
        <v>31</v>
      </c>
      <c r="F34" s="6">
        <v>4</v>
      </c>
      <c r="G34" s="19">
        <v>580000</v>
      </c>
      <c r="H34" s="19">
        <f t="shared" si="0"/>
        <v>812000</v>
      </c>
      <c r="I34" s="19">
        <f t="shared" si="1"/>
        <v>64960</v>
      </c>
      <c r="J34" s="19">
        <f t="shared" si="2"/>
        <v>97440</v>
      </c>
      <c r="K34" s="19">
        <f t="shared" si="3"/>
        <v>649600</v>
      </c>
    </row>
    <row r="35" spans="3:11" ht="24.95" customHeight="1">
      <c r="C35" s="6" t="s">
        <v>26</v>
      </c>
      <c r="D35" s="6" t="s">
        <v>27</v>
      </c>
      <c r="E35" s="6" t="s">
        <v>31</v>
      </c>
      <c r="F35" s="6">
        <v>3</v>
      </c>
      <c r="G35" s="19">
        <v>780000</v>
      </c>
      <c r="H35" s="19">
        <f t="shared" si="0"/>
        <v>1014000</v>
      </c>
      <c r="I35" s="19">
        <f t="shared" si="1"/>
        <v>81120</v>
      </c>
      <c r="J35" s="19">
        <f t="shared" si="2"/>
        <v>121680</v>
      </c>
      <c r="K35" s="19">
        <f t="shared" si="3"/>
        <v>811200</v>
      </c>
    </row>
    <row r="36" spans="3:11" ht="24.95" customHeight="1">
      <c r="C36" s="6" t="s">
        <v>28</v>
      </c>
      <c r="D36" s="6" t="s">
        <v>29</v>
      </c>
      <c r="E36" s="6" t="s">
        <v>31</v>
      </c>
      <c r="F36" s="6">
        <v>5</v>
      </c>
      <c r="G36" s="19">
        <v>890000</v>
      </c>
      <c r="H36" s="19">
        <f t="shared" si="0"/>
        <v>1335000</v>
      </c>
      <c r="I36" s="19">
        <f t="shared" si="1"/>
        <v>106800</v>
      </c>
      <c r="J36" s="19">
        <f t="shared" si="2"/>
        <v>160200</v>
      </c>
      <c r="K36" s="19">
        <f t="shared" si="3"/>
        <v>1068000</v>
      </c>
    </row>
    <row r="37" spans="3:11" ht="24.95" customHeight="1"/>
    <row r="38" spans="3:11" ht="24.95" customHeight="1"/>
    <row r="39" spans="3:11" ht="24.95" customHeight="1"/>
    <row r="40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zoomScale="75" zoomScaleNormal="75" workbookViewId="0">
      <selection activeCell="P8" sqref="P8"/>
    </sheetView>
  </sheetViews>
  <sheetFormatPr baseColWidth="10" defaultRowHeight="15.75"/>
  <sheetData>
    <row r="4" spans="2:14">
      <c r="F4" t="s">
        <v>45</v>
      </c>
      <c r="K4" s="12">
        <v>0.4</v>
      </c>
    </row>
    <row r="5" spans="2:14" ht="16.5" thickBot="1"/>
    <row r="6" spans="2:14">
      <c r="B6" s="24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25" t="s">
        <v>53</v>
      </c>
      <c r="K6" s="25" t="s">
        <v>54</v>
      </c>
      <c r="L6" s="25" t="s">
        <v>55</v>
      </c>
      <c r="M6" s="25" t="s">
        <v>56</v>
      </c>
      <c r="N6" s="26"/>
    </row>
    <row r="7" spans="2:14">
      <c r="B7" s="27" t="s">
        <v>14</v>
      </c>
      <c r="C7" s="27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8">
        <f>AVERAGE(D7:H7)</f>
        <v>8.08</v>
      </c>
      <c r="J7" s="27" t="str">
        <f>IF(I7&gt;=8,"EXIMIDO","DA EXAMEN")</f>
        <v>EXIMIDO</v>
      </c>
      <c r="K7" s="28">
        <f>I7</f>
        <v>8.08</v>
      </c>
      <c r="L7" s="28">
        <f>I7*60%+K7*$K$4</f>
        <v>8.08</v>
      </c>
      <c r="M7" s="27" t="str">
        <f>IF(L7&gt;=6,"APRUEBA","REPROBADO")</f>
        <v>APRUEBA</v>
      </c>
      <c r="N7" s="29"/>
    </row>
    <row r="8" spans="2:14">
      <c r="B8" s="27" t="s">
        <v>16</v>
      </c>
      <c r="C8" s="27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 t="shared" ref="I8:I25" si="0">AVERAGE(D8:H8)</f>
        <v>5.4799999999999995</v>
      </c>
      <c r="J8" s="27" t="str">
        <f t="shared" ref="J8:J25" si="1">IF(I8&gt;=8,"EXIMIDO","DA EXAMEN")</f>
        <v>DA EXAMEN</v>
      </c>
      <c r="K8" s="27">
        <v>8.4</v>
      </c>
      <c r="L8" s="28">
        <f t="shared" ref="L8:L25" si="2">I8*60%+K8*$K$4</f>
        <v>6.6479999999999997</v>
      </c>
      <c r="M8" s="27" t="str">
        <f t="shared" ref="M8:M25" si="3">IF(L8&gt;=6,"APRUEBA","REPROBADO")</f>
        <v>APRUEBA</v>
      </c>
      <c r="N8" s="29"/>
    </row>
    <row r="9" spans="2:14">
      <c r="B9" s="27" t="s">
        <v>18</v>
      </c>
      <c r="C9" s="27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si="0"/>
        <v>6.9799999999999995</v>
      </c>
      <c r="J9" s="27" t="str">
        <f t="shared" si="1"/>
        <v>DA EXAMEN</v>
      </c>
      <c r="K9" s="27">
        <v>9</v>
      </c>
      <c r="L9" s="28">
        <f t="shared" si="2"/>
        <v>7.7880000000000003</v>
      </c>
      <c r="M9" s="27" t="str">
        <f t="shared" si="3"/>
        <v>APRUEBA</v>
      </c>
      <c r="N9" s="29"/>
    </row>
    <row r="10" spans="2:14">
      <c r="B10" s="27" t="s">
        <v>20</v>
      </c>
      <c r="C10" s="27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0"/>
        <v>6.9</v>
      </c>
      <c r="J10" s="27" t="str">
        <f t="shared" si="1"/>
        <v>DA EXAMEN</v>
      </c>
      <c r="K10" s="27">
        <v>7.5</v>
      </c>
      <c r="L10" s="28">
        <f t="shared" si="2"/>
        <v>7.14</v>
      </c>
      <c r="M10" s="27" t="str">
        <f t="shared" si="3"/>
        <v>APRUEBA</v>
      </c>
      <c r="N10" s="29"/>
    </row>
    <row r="11" spans="2:14">
      <c r="B11" s="27" t="s">
        <v>22</v>
      </c>
      <c r="C11" s="27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0"/>
        <v>7.0400000000000009</v>
      </c>
      <c r="J11" s="27" t="str">
        <f t="shared" si="1"/>
        <v>DA EXAMEN</v>
      </c>
      <c r="K11" s="27">
        <v>8.1999999999999993</v>
      </c>
      <c r="L11" s="28">
        <f t="shared" si="2"/>
        <v>7.5039999999999996</v>
      </c>
      <c r="M11" s="27" t="str">
        <f t="shared" si="3"/>
        <v>APRUEBA</v>
      </c>
      <c r="N11" s="29"/>
    </row>
    <row r="12" spans="2:14">
      <c r="B12" s="27" t="s">
        <v>24</v>
      </c>
      <c r="C12" s="27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0"/>
        <v>7.62</v>
      </c>
      <c r="J12" s="27" t="str">
        <f t="shared" si="1"/>
        <v>DA EXAMEN</v>
      </c>
      <c r="K12" s="27">
        <v>9.5</v>
      </c>
      <c r="L12" s="28">
        <f t="shared" si="2"/>
        <v>8.3719999999999999</v>
      </c>
      <c r="M12" s="27" t="str">
        <f t="shared" si="3"/>
        <v>APRUEBA</v>
      </c>
      <c r="N12" s="29"/>
    </row>
    <row r="13" spans="2:14">
      <c r="B13" s="27" t="s">
        <v>26</v>
      </c>
      <c r="C13" s="27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0"/>
        <v>6.7200000000000006</v>
      </c>
      <c r="J13" s="27" t="str">
        <f t="shared" si="1"/>
        <v>DA EXAMEN</v>
      </c>
      <c r="K13" s="27">
        <v>8.5</v>
      </c>
      <c r="L13" s="28">
        <f t="shared" si="2"/>
        <v>7.4320000000000004</v>
      </c>
      <c r="M13" s="27" t="str">
        <f t="shared" si="3"/>
        <v>APRUEBA</v>
      </c>
      <c r="N13" s="29"/>
    </row>
    <row r="14" spans="2:14">
      <c r="B14" s="27" t="s">
        <v>28</v>
      </c>
      <c r="C14" s="27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0"/>
        <v>6.7</v>
      </c>
      <c r="J14" s="27" t="str">
        <f t="shared" si="1"/>
        <v>DA EXAMEN</v>
      </c>
      <c r="K14" s="27">
        <v>8.4</v>
      </c>
      <c r="L14" s="28">
        <f t="shared" si="2"/>
        <v>7.38</v>
      </c>
      <c r="M14" s="27" t="str">
        <f t="shared" si="3"/>
        <v>APRUEBA</v>
      </c>
      <c r="N14" s="29"/>
    </row>
    <row r="15" spans="2:14">
      <c r="B15" s="27" t="s">
        <v>74</v>
      </c>
      <c r="C15" s="27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0"/>
        <v>8.3800000000000008</v>
      </c>
      <c r="J15" s="27" t="str">
        <f t="shared" si="1"/>
        <v>EXIMIDO</v>
      </c>
      <c r="K15" s="28">
        <f>I15</f>
        <v>8.3800000000000008</v>
      </c>
      <c r="L15" s="28">
        <f t="shared" si="2"/>
        <v>8.3800000000000008</v>
      </c>
      <c r="M15" s="27" t="str">
        <f t="shared" si="3"/>
        <v>APRUEBA</v>
      </c>
      <c r="N15" s="29"/>
    </row>
    <row r="16" spans="2:14">
      <c r="B16" s="27" t="s">
        <v>75</v>
      </c>
      <c r="C16" s="27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0"/>
        <v>7.9599999999999991</v>
      </c>
      <c r="J16" s="27" t="str">
        <f t="shared" si="1"/>
        <v>DA EXAMEN</v>
      </c>
      <c r="K16" s="27">
        <v>7.9</v>
      </c>
      <c r="L16" s="28">
        <f t="shared" si="2"/>
        <v>7.9359999999999991</v>
      </c>
      <c r="M16" s="27" t="str">
        <f t="shared" si="3"/>
        <v>APRUEBA</v>
      </c>
      <c r="N16" s="29"/>
    </row>
    <row r="17" spans="2:14">
      <c r="B17" s="27" t="s">
        <v>76</v>
      </c>
      <c r="C17" s="27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0"/>
        <v>6.1</v>
      </c>
      <c r="J17" s="27" t="str">
        <f t="shared" si="1"/>
        <v>DA EXAMEN</v>
      </c>
      <c r="K17" s="27">
        <v>8.9</v>
      </c>
      <c r="L17" s="28">
        <f t="shared" si="2"/>
        <v>7.2200000000000006</v>
      </c>
      <c r="M17" s="27" t="str">
        <f t="shared" si="3"/>
        <v>APRUEBA</v>
      </c>
      <c r="N17" s="29"/>
    </row>
    <row r="18" spans="2:14">
      <c r="B18" s="27" t="s">
        <v>77</v>
      </c>
      <c r="C18" s="27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0"/>
        <v>4.6599999999999993</v>
      </c>
      <c r="J18" s="27" t="str">
        <f t="shared" si="1"/>
        <v>DA EXAMEN</v>
      </c>
      <c r="K18" s="27">
        <v>4.5</v>
      </c>
      <c r="L18" s="28">
        <f t="shared" si="2"/>
        <v>4.5959999999999992</v>
      </c>
      <c r="M18" s="27" t="str">
        <f t="shared" si="3"/>
        <v>REPROBADO</v>
      </c>
      <c r="N18" s="29"/>
    </row>
    <row r="19" spans="2:14">
      <c r="B19" s="27" t="s">
        <v>78</v>
      </c>
      <c r="C19" s="27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0"/>
        <v>8.0400000000000009</v>
      </c>
      <c r="J19" s="27" t="str">
        <f t="shared" si="1"/>
        <v>EXIMIDO</v>
      </c>
      <c r="K19" s="28">
        <f>I19</f>
        <v>8.0400000000000009</v>
      </c>
      <c r="L19" s="28">
        <f t="shared" si="2"/>
        <v>8.0400000000000009</v>
      </c>
      <c r="M19" s="27" t="str">
        <f t="shared" si="3"/>
        <v>APRUEBA</v>
      </c>
      <c r="N19" s="29"/>
    </row>
    <row r="20" spans="2:14">
      <c r="B20" s="27" t="s">
        <v>79</v>
      </c>
      <c r="C20" s="27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0"/>
        <v>4.4800000000000004</v>
      </c>
      <c r="J20" s="27" t="str">
        <f t="shared" si="1"/>
        <v>DA EXAMEN</v>
      </c>
      <c r="K20" s="27">
        <v>4.8</v>
      </c>
      <c r="L20" s="28">
        <f t="shared" si="2"/>
        <v>4.6080000000000005</v>
      </c>
      <c r="M20" s="27" t="str">
        <f t="shared" si="3"/>
        <v>REPROBADO</v>
      </c>
      <c r="N20" s="29"/>
    </row>
    <row r="21" spans="2:14">
      <c r="B21" s="27" t="s">
        <v>80</v>
      </c>
      <c r="C21" s="27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0"/>
        <v>4.16</v>
      </c>
      <c r="J21" s="27" t="str">
        <f t="shared" si="1"/>
        <v>DA EXAMEN</v>
      </c>
      <c r="K21" s="27">
        <v>5.5</v>
      </c>
      <c r="L21" s="28">
        <f t="shared" si="2"/>
        <v>4.6959999999999997</v>
      </c>
      <c r="M21" s="27" t="str">
        <f t="shared" si="3"/>
        <v>REPROBADO</v>
      </c>
      <c r="N21" s="29"/>
    </row>
    <row r="22" spans="2:14">
      <c r="B22" s="27" t="s">
        <v>81</v>
      </c>
      <c r="C22" s="27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0"/>
        <v>6.7799999999999994</v>
      </c>
      <c r="J22" s="27" t="str">
        <f t="shared" si="1"/>
        <v>DA EXAMEN</v>
      </c>
      <c r="K22" s="27">
        <v>9.4</v>
      </c>
      <c r="L22" s="28">
        <f t="shared" si="2"/>
        <v>7.8279999999999994</v>
      </c>
      <c r="M22" s="27" t="str">
        <f t="shared" si="3"/>
        <v>APRUEBA</v>
      </c>
      <c r="N22" s="29"/>
    </row>
    <row r="23" spans="2:14">
      <c r="B23" s="27" t="s">
        <v>82</v>
      </c>
      <c r="C23" s="27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0"/>
        <v>8.58</v>
      </c>
      <c r="J23" s="27" t="str">
        <f t="shared" si="1"/>
        <v>EXIMIDO</v>
      </c>
      <c r="K23" s="28">
        <f>I23</f>
        <v>8.58</v>
      </c>
      <c r="L23" s="28">
        <f t="shared" si="2"/>
        <v>8.58</v>
      </c>
      <c r="M23" s="27" t="str">
        <f t="shared" si="3"/>
        <v>APRUEBA</v>
      </c>
      <c r="N23" s="29"/>
    </row>
    <row r="24" spans="2:14">
      <c r="B24" s="27" t="s">
        <v>83</v>
      </c>
      <c r="C24" s="27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0"/>
        <v>2.4799999999999995</v>
      </c>
      <c r="J24" s="27" t="str">
        <f t="shared" si="1"/>
        <v>DA EXAMEN</v>
      </c>
      <c r="K24" s="27">
        <v>4.3</v>
      </c>
      <c r="L24" s="28">
        <f t="shared" si="2"/>
        <v>3.2079999999999997</v>
      </c>
      <c r="M24" s="27" t="str">
        <f t="shared" si="3"/>
        <v>REPROBADO</v>
      </c>
      <c r="N24" s="29"/>
    </row>
    <row r="25" spans="2:14">
      <c r="B25" s="27" t="s">
        <v>84</v>
      </c>
      <c r="C25" s="27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0"/>
        <v>8.379999999999999</v>
      </c>
      <c r="J25" s="27" t="str">
        <f t="shared" si="1"/>
        <v>EXIMIDO</v>
      </c>
      <c r="K25" s="28">
        <f>I25</f>
        <v>8.379999999999999</v>
      </c>
      <c r="L25" s="28">
        <f t="shared" si="2"/>
        <v>8.379999999999999</v>
      </c>
      <c r="M25" s="27" t="str">
        <f t="shared" si="3"/>
        <v>APRUEBA</v>
      </c>
      <c r="N25" s="29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2024-04-11T16:58:42Z</dcterms:modified>
</cp:coreProperties>
</file>