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9447ADF7-C6E0-4E9B-83CC-EAF7F3AA241A}" xr6:coauthVersionLast="47" xr6:coauthVersionMax="47" xr10:uidLastSave="{00000000-0000-0000-0000-000000000000}"/>
  <bookViews>
    <workbookView xWindow="-108" yWindow="-108" windowWidth="23256" windowHeight="12456" activeTab="3" xr2:uid="{C1FBA079-955E-4527-BDFE-219A6BA8D880}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NUMEROS">'PREGUNTA 2'!$C$7:$L$15</definedName>
    <definedName name="TOLERANCIA">'PREGUNTA 1'!$B$6:$G$11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5" l="1"/>
  <c r="E23" i="5"/>
  <c r="M33" i="4"/>
  <c r="M8" i="6"/>
  <c r="M9" i="6" s="1"/>
  <c r="M10" i="6" s="1"/>
  <c r="M7" i="6"/>
  <c r="M6" i="6"/>
  <c r="L8" i="6"/>
  <c r="L9" i="6" s="1"/>
  <c r="L7" i="6"/>
  <c r="L6" i="6"/>
  <c r="H14" i="5"/>
  <c r="D14" i="5"/>
  <c r="H12" i="5"/>
  <c r="E7" i="5"/>
  <c r="E22" i="5"/>
  <c r="F8" i="5"/>
  <c r="F9" i="5"/>
  <c r="F10" i="5"/>
  <c r="F11" i="5"/>
  <c r="F12" i="5"/>
  <c r="F13" i="5"/>
  <c r="F7" i="5"/>
  <c r="G7" i="5" s="1"/>
  <c r="E8" i="5"/>
  <c r="E9" i="5" s="1"/>
  <c r="E10" i="5" s="1"/>
  <c r="E11" i="5" s="1"/>
  <c r="E12" i="5" s="1"/>
  <c r="E13" i="5" s="1"/>
  <c r="C8" i="5"/>
  <c r="H8" i="5" s="1"/>
  <c r="C9" i="5"/>
  <c r="H9" i="5" s="1"/>
  <c r="C10" i="5"/>
  <c r="H10" i="5" s="1"/>
  <c r="C11" i="5"/>
  <c r="H11" i="5" s="1"/>
  <c r="C12" i="5"/>
  <c r="C13" i="5"/>
  <c r="H13" i="5" s="1"/>
  <c r="C7" i="5"/>
  <c r="H7" i="5" s="1"/>
  <c r="M31" i="4"/>
  <c r="M29" i="4"/>
  <c r="P21" i="4"/>
  <c r="P22" i="4" s="1"/>
  <c r="P23" i="4" s="1"/>
  <c r="P24" i="4" s="1"/>
  <c r="P20" i="4"/>
  <c r="P19" i="4"/>
  <c r="O20" i="4"/>
  <c r="O21" i="4"/>
  <c r="O22" i="4"/>
  <c r="O23" i="4"/>
  <c r="O24" i="4"/>
  <c r="N21" i="4"/>
  <c r="N22" i="4" s="1"/>
  <c r="N23" i="4" s="1"/>
  <c r="N24" i="4" s="1"/>
  <c r="N20" i="4"/>
  <c r="O19" i="4"/>
  <c r="N19" i="4"/>
  <c r="M15" i="4"/>
  <c r="M25" i="4"/>
  <c r="M20" i="4"/>
  <c r="M21" i="4"/>
  <c r="M22" i="4"/>
  <c r="M23" i="4"/>
  <c r="M24" i="4"/>
  <c r="M19" i="4"/>
  <c r="K7" i="6"/>
  <c r="K8" i="6"/>
  <c r="K9" i="6"/>
  <c r="K10" i="6"/>
  <c r="K6" i="6"/>
  <c r="J11" i="6"/>
  <c r="J7" i="6"/>
  <c r="J8" i="6"/>
  <c r="J9" i="6"/>
  <c r="J10" i="6"/>
  <c r="J6" i="6"/>
  <c r="L10" i="6" l="1"/>
  <c r="G8" i="5"/>
  <c r="G9" i="5" s="1"/>
  <c r="G10" i="5" s="1"/>
  <c r="G11" i="5" s="1"/>
  <c r="G12" i="5" s="1"/>
  <c r="G13" i="5" s="1"/>
</calcChain>
</file>

<file path=xl/sharedStrings.xml><?xml version="1.0" encoding="utf-8"?>
<sst xmlns="http://schemas.openxmlformats.org/spreadsheetml/2006/main" count="109" uniqueCount="58">
  <si>
    <t>FECHA</t>
  </si>
  <si>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</si>
  <si>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</si>
  <si>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</si>
  <si>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</si>
  <si>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</si>
  <si>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</si>
  <si>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</si>
  <si>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</si>
  <si>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</si>
  <si>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</si>
  <si>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</si>
  <si>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</si>
  <si>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</si>
  <si>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</si>
  <si>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</si>
  <si>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</si>
  <si>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</si>
  <si>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</si>
  <si>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</si>
  <si>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</si>
  <si>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</si>
  <si>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</si>
  <si>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</si>
  <si>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</si>
  <si>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</si>
  <si>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</si>
  <si>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</si>
  <si>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</si>
  <si>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</si>
  <si>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</si>
  <si>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</si>
  <si>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</si>
  <si>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</si>
  <si>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</si>
  <si>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</si>
  <si>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</si>
  <si>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</si>
  <si>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</si>
  <si>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</si>
  <si>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Tomás Pablo Vega Martínez</t>
  </si>
  <si>
    <t>CURSO 1°A</t>
  </si>
  <si>
    <t>Tolerancia al dolor</t>
  </si>
  <si>
    <t>LA MAYORIA DE PERSONAS TIENE UNA TOLERANCIA AL DOLOR ALTA</t>
  </si>
  <si>
    <t>La mayoria de los cadetes se ha sacado 2 sotas en 1 año</t>
  </si>
  <si>
    <t xml:space="preserve">El 50% de los cadetes se ha sacado 2 sotas o menos </t>
  </si>
  <si>
    <t>En promedio los cadetes se han sacado 2 Sotas durante el año</t>
  </si>
  <si>
    <t xml:space="preserve">El 5% de cadetes le dedican entre 180 y 210 minutos al estudio semanal </t>
  </si>
  <si>
    <t xml:space="preserve">El 53% de cadetes le dedican hasta 150 minutos al estudio semanal </t>
  </si>
  <si>
    <t xml:space="preserve">La mayoria de cadetes le dedican 163 minutos al estudio </t>
  </si>
  <si>
    <t xml:space="preserve">En promedio los cadetes le dedican 135 minutos al estudio </t>
  </si>
  <si>
    <t>xi*fi</t>
  </si>
  <si>
    <t>SUMA xi*fi=</t>
  </si>
  <si>
    <t>Xi</t>
  </si>
  <si>
    <t xml:space="preserve">El 50% de las personas tiene una tolerancia al dolor moderada o inferior </t>
  </si>
  <si>
    <t>88 cadetes estudian hasta 180 minutos al estudio semanal</t>
  </si>
  <si>
    <t>18 cadetes le dedican entre 90 y 120 minutos al estudio semanal</t>
  </si>
  <si>
    <t>EL 50% de cadetes le dedican hasta 141 minutos semanales al estudio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</si>
</sst>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103">
    <xf numFmtId="0" fontId="0" fillId="0" borderId="0" xfId="0"/>
    <xf numFmtId="0" fontId="5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0" fillId="0" borderId="19" xfId="0" applyBorder="1"/>
    <xf numFmtId="0" fontId="5" fillId="0" borderId="19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0" borderId="28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8" xfId="0" applyFill="1" applyBorder="1"/>
    <xf numFmtId="0" fontId="3" fillId="0" borderId="1" xfId="0" applyFont="1" applyBorder="1" applyAlignment="1">
      <alignment vertical="top"/>
    </xf>
    <xf numFmtId="0" fontId="4" fillId="6" borderId="19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0" fontId="10" fillId="0" borderId="19" xfId="0" applyFont="1" applyBorder="1"/>
    <xf numFmtId="0" fontId="10" fillId="0" borderId="31" xfId="0" applyFont="1" applyBorder="1" applyAlignment="1">
      <alignment horizontal="center"/>
    </xf>
    <xf numFmtId="0" fontId="10" fillId="0" borderId="0" xfId="0" applyFont="1"/>
    <xf numFmtId="0" fontId="10" fillId="0" borderId="2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0" fillId="0" borderId="0" xfId="0" applyFont="1" applyBorder="1"/>
    <xf numFmtId="9" fontId="10" fillId="0" borderId="12" xfId="2" applyFont="1" applyBorder="1" applyAlignment="1">
      <alignment horizontal="center"/>
    </xf>
    <xf numFmtId="9" fontId="0" fillId="0" borderId="12" xfId="2" applyFont="1" applyBorder="1"/>
    <xf numFmtId="9" fontId="0" fillId="0" borderId="0" xfId="0" applyNumberFormat="1"/>
    <xf numFmtId="9" fontId="0" fillId="0" borderId="12" xfId="0" applyNumberFormat="1" applyBorder="1"/>
    <xf numFmtId="9" fontId="0" fillId="0" borderId="13" xfId="0" applyNumberFormat="1" applyBorder="1"/>
    <xf numFmtId="9" fontId="0" fillId="0" borderId="17" xfId="0" applyNumberFormat="1" applyBorder="1"/>
    <xf numFmtId="9" fontId="0" fillId="0" borderId="18" xfId="0" applyNumberFormat="1" applyBorder="1"/>
    <xf numFmtId="1" fontId="0" fillId="0" borderId="1" xfId="0" applyNumberFormat="1" applyBorder="1"/>
    <xf numFmtId="9" fontId="10" fillId="0" borderId="25" xfId="0" applyNumberFormat="1" applyFont="1" applyBorder="1" applyAlignment="1">
      <alignment horizontal="center"/>
    </xf>
    <xf numFmtId="0" fontId="1" fillId="7" borderId="21" xfId="0" applyFont="1" applyFill="1" applyBorder="1" applyAlignment="1">
      <alignment horizontal="left" vertical="center"/>
    </xf>
    <xf numFmtId="0" fontId="1" fillId="7" borderId="22" xfId="0" applyFont="1" applyFill="1" applyBorder="1" applyAlignment="1">
      <alignment horizontal="left" vertical="center"/>
    </xf>
    <xf numFmtId="0" fontId="1" fillId="7" borderId="23" xfId="0" applyFont="1" applyFill="1" applyBorder="1" applyAlignment="1">
      <alignment horizontal="left" vertical="center"/>
    </xf>
    <xf numFmtId="9" fontId="0" fillId="7" borderId="18" xfId="0" applyNumberFormat="1" applyFill="1" applyBorder="1"/>
    <xf numFmtId="0" fontId="1" fillId="8" borderId="21" xfId="0" applyFont="1" applyFill="1" applyBorder="1" applyAlignment="1">
      <alignment horizontal="left" vertical="center"/>
    </xf>
    <xf numFmtId="0" fontId="1" fillId="8" borderId="22" xfId="0" applyFont="1" applyFill="1" applyBorder="1" applyAlignment="1">
      <alignment horizontal="left" vertical="center"/>
    </xf>
    <xf numFmtId="0" fontId="1" fillId="8" borderId="23" xfId="0" applyFont="1" applyFill="1" applyBorder="1" applyAlignment="1">
      <alignment horizontal="left" vertical="center"/>
    </xf>
    <xf numFmtId="9" fontId="0" fillId="8" borderId="12" xfId="2" applyFont="1" applyFill="1" applyBorder="1"/>
    <xf numFmtId="0" fontId="1" fillId="9" borderId="30" xfId="0" applyFont="1" applyFill="1" applyBorder="1" applyAlignment="1">
      <alignment horizontal="left" vertical="center"/>
    </xf>
    <xf numFmtId="0" fontId="1" fillId="9" borderId="29" xfId="0" applyFont="1" applyFill="1" applyBorder="1" applyAlignment="1">
      <alignment horizontal="left" vertical="center"/>
    </xf>
    <xf numFmtId="0" fontId="0" fillId="9" borderId="13" xfId="0" applyFill="1" applyBorder="1"/>
    <xf numFmtId="0" fontId="1" fillId="10" borderId="21" xfId="0" applyFont="1" applyFill="1" applyBorder="1" applyAlignment="1">
      <alignment horizontal="left" vertical="center"/>
    </xf>
    <xf numFmtId="0" fontId="1" fillId="10" borderId="22" xfId="0" applyFont="1" applyFill="1" applyBorder="1" applyAlignment="1">
      <alignment horizontal="left" vertical="center"/>
    </xf>
    <xf numFmtId="0" fontId="1" fillId="10" borderId="23" xfId="0" applyFont="1" applyFill="1" applyBorder="1" applyAlignment="1">
      <alignment horizontal="left" vertical="center"/>
    </xf>
    <xf numFmtId="0" fontId="5" fillId="10" borderId="15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9" fontId="0" fillId="3" borderId="12" xfId="2" applyFont="1" applyFill="1" applyBorder="1"/>
    <xf numFmtId="9" fontId="0" fillId="3" borderId="18" xfId="0" applyNumberFormat="1" applyFill="1" applyBorder="1"/>
    <xf numFmtId="0" fontId="0" fillId="3" borderId="13" xfId="0" applyFill="1" applyBorder="1"/>
    <xf numFmtId="0" fontId="8" fillId="2" borderId="19" xfId="0" applyFont="1" applyFill="1" applyBorder="1"/>
  </cellXfs>
  <cellStyles count="3">
    <cellStyle name="Normal" xfId="0" builtinId="0"/>
    <cellStyle name="Normal 2" xfId="1" xr:uid="{5C82638D-8FA2-4905-BCF2-839FEC908CFD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5E650-D14E-48A8-BEFA-6BB76EF27FF1}">
  <dimension ref="D1:J7"/>
  <sheetViews>
    <sheetView topLeftCell="A58" workbookViewId="0">
      <selection activeCell="D7" sqref="D7:J7"/>
    </sheetView>
  </sheetViews>
  <sheetFormatPr baseColWidth="10" defaultRowHeight="14.4" x14ac:dyDescent="0.3"/>
  <cols>
    <col min="3" max="3" width="9.6640625" customWidth="1"/>
    <col min="10" max="10" width="34" customWidth="1"/>
  </cols>
  <sheetData>
    <row r="1" spans="4:10" ht="15" thickBot="1" x14ac:dyDescent="0.35"/>
    <row r="2" spans="4:10" ht="54.75" customHeight="1" thickBot="1" x14ac:dyDescent="0.35">
      <c r="D2" s="38" t="s">
        <v>20</v>
      </c>
      <c r="E2" s="39"/>
      <c r="F2" s="39"/>
      <c r="G2" s="39"/>
      <c r="H2" s="39"/>
      <c r="I2" s="39"/>
      <c r="J2" s="40"/>
    </row>
    <row r="4" spans="4:10" ht="15" thickBot="1" x14ac:dyDescent="0.35"/>
    <row r="5" spans="4:10" ht="26.25" customHeight="1" thickBot="1" x14ac:dyDescent="0.35">
      <c r="D5" s="41" t="s">
        <v>40</v>
      </c>
      <c r="E5" s="42"/>
      <c r="F5" s="42"/>
      <c r="G5" s="42"/>
      <c r="H5" s="42"/>
      <c r="I5" s="42"/>
      <c r="J5" s="43"/>
    </row>
    <row r="6" spans="4:10" ht="26.25" customHeight="1" thickBot="1" x14ac:dyDescent="0.35">
      <c r="D6" s="41" t="s">
        <v>41</v>
      </c>
      <c r="E6" s="42"/>
      <c r="F6" s="42"/>
      <c r="G6" s="42"/>
      <c r="H6" s="42"/>
      <c r="I6" s="42"/>
      <c r="J6" s="43"/>
    </row>
    <row r="7" spans="4:10" ht="26.25" customHeight="1" thickBot="1" x14ac:dyDescent="0.35">
      <c r="D7" s="41" t="s">
        <v>0</v>
      </c>
      <c r="E7" s="42"/>
      <c r="F7" s="42"/>
      <c r="G7" s="42"/>
      <c r="H7" s="42"/>
      <c r="I7" s="42"/>
      <c r="J7" s="43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DD729-C37F-1440-A5D7-C0B384B1B580}">
  <sheetPr>
    <tabColor rgb="FFFFFF00"/>
  </sheetPr>
  <dimension ref="A1:Q16"/>
  <sheetViews>
    <sheetView topLeftCell="C3" zoomScale="114" zoomScaleNormal="133" workbookViewId="0">
      <selection activeCell="H14" sqref="H14"/>
    </sheetView>
  </sheetViews>
  <sheetFormatPr baseColWidth="10" defaultRowHeight="14.4" x14ac:dyDescent="0.3"/>
  <sheetData>
    <row r="1" spans="1:17" x14ac:dyDescent="0.3">
      <c r="A1" s="35" t="s">
        <v>2</v>
      </c>
      <c r="B1" s="35" t="s">
        <v>3</v>
      </c>
    </row>
    <row r="3" spans="1:17" x14ac:dyDescent="0.3">
      <c r="B3" s="44" t="s">
        <v>31</v>
      </c>
      <c r="C3" s="44"/>
      <c r="D3" s="44"/>
      <c r="E3" s="44"/>
      <c r="F3" s="44"/>
      <c r="G3" s="44"/>
      <c r="H3" s="44"/>
    </row>
    <row r="4" spans="1:17" ht="15" thickBot="1" x14ac:dyDescent="0.35"/>
    <row r="5" spans="1:17" ht="23.4" thickBot="1" x14ac:dyDescent="0.35">
      <c r="I5" s="102" t="s">
        <v>42</v>
      </c>
      <c r="J5" s="62" t="s">
        <v>5</v>
      </c>
      <c r="K5" s="18" t="s">
        <v>6</v>
      </c>
      <c r="L5" s="62" t="s">
        <v>53</v>
      </c>
      <c r="M5" s="18" t="s">
        <v>7</v>
      </c>
    </row>
    <row r="6" spans="1:17" ht="15" thickBot="1" x14ac:dyDescent="0.35">
      <c r="B6" s="24" t="s">
        <v>32</v>
      </c>
      <c r="C6" s="24" t="s">
        <v>33</v>
      </c>
      <c r="D6" s="24" t="s">
        <v>32</v>
      </c>
      <c r="E6" s="24" t="s">
        <v>32</v>
      </c>
      <c r="F6" s="24" t="s">
        <v>34</v>
      </c>
      <c r="G6" s="24" t="s">
        <v>34</v>
      </c>
      <c r="I6" s="63" t="s">
        <v>33</v>
      </c>
      <c r="J6" s="64">
        <f>COUNTIF(TOLERANCIA,I6)</f>
        <v>7</v>
      </c>
      <c r="K6" s="70">
        <f>J6/$J$11</f>
        <v>0.19444444444444445</v>
      </c>
      <c r="L6" s="64">
        <f>J6</f>
        <v>7</v>
      </c>
      <c r="M6" s="70">
        <f>K6</f>
        <v>0.19444444444444445</v>
      </c>
    </row>
    <row r="7" spans="1:17" ht="15" thickBot="1" x14ac:dyDescent="0.35">
      <c r="B7" s="24" t="s">
        <v>33</v>
      </c>
      <c r="C7" s="24" t="s">
        <v>33</v>
      </c>
      <c r="D7" s="24" t="s">
        <v>35</v>
      </c>
      <c r="E7" s="24" t="s">
        <v>34</v>
      </c>
      <c r="F7" s="24" t="s">
        <v>34</v>
      </c>
      <c r="G7" s="24" t="s">
        <v>33</v>
      </c>
      <c r="I7" s="63" t="s">
        <v>32</v>
      </c>
      <c r="J7" s="64">
        <f>COUNTIF(TOLERANCIA,I7)</f>
        <v>3</v>
      </c>
      <c r="K7" s="70">
        <f t="shared" ref="K7:M10" si="0">J7/$J$11</f>
        <v>8.3333333333333329E-2</v>
      </c>
      <c r="L7" s="64">
        <f>L6+J7</f>
        <v>10</v>
      </c>
      <c r="M7" s="70">
        <f>M6+K7</f>
        <v>0.27777777777777779</v>
      </c>
    </row>
    <row r="8" spans="1:17" ht="15" thickBot="1" x14ac:dyDescent="0.35">
      <c r="B8" s="24" t="s">
        <v>34</v>
      </c>
      <c r="C8" s="24" t="s">
        <v>34</v>
      </c>
      <c r="D8" s="24" t="s">
        <v>35</v>
      </c>
      <c r="E8" s="24" t="s">
        <v>33</v>
      </c>
      <c r="F8" s="24" t="s">
        <v>36</v>
      </c>
      <c r="G8" s="24" t="s">
        <v>35</v>
      </c>
      <c r="I8" s="63" t="s">
        <v>34</v>
      </c>
      <c r="J8" s="64">
        <f>COUNTIF(TOLERANCIA,I8)</f>
        <v>9</v>
      </c>
      <c r="K8" s="70">
        <f t="shared" si="0"/>
        <v>0.25</v>
      </c>
      <c r="L8" s="64">
        <f t="shared" ref="L8:L10" si="1">L7+J8</f>
        <v>19</v>
      </c>
      <c r="M8" s="70">
        <f t="shared" ref="M8:M10" si="2">M7+K8</f>
        <v>0.52777777777777779</v>
      </c>
    </row>
    <row r="9" spans="1:17" ht="15" thickBot="1" x14ac:dyDescent="0.35">
      <c r="B9" s="24" t="s">
        <v>35</v>
      </c>
      <c r="C9" s="24" t="s">
        <v>36</v>
      </c>
      <c r="D9" s="24" t="s">
        <v>35</v>
      </c>
      <c r="E9" s="24" t="s">
        <v>33</v>
      </c>
      <c r="F9" s="24" t="s">
        <v>36</v>
      </c>
      <c r="G9" s="24" t="s">
        <v>35</v>
      </c>
      <c r="I9" s="63" t="s">
        <v>35</v>
      </c>
      <c r="J9" s="64">
        <f>COUNTIF(TOLERANCIA,I9)</f>
        <v>10</v>
      </c>
      <c r="K9" s="70">
        <f t="shared" si="0"/>
        <v>0.27777777777777779</v>
      </c>
      <c r="L9" s="64">
        <f t="shared" si="1"/>
        <v>29</v>
      </c>
      <c r="M9" s="70">
        <f t="shared" si="2"/>
        <v>0.80555555555555558</v>
      </c>
    </row>
    <row r="10" spans="1:17" x14ac:dyDescent="0.3">
      <c r="B10" s="24" t="s">
        <v>36</v>
      </c>
      <c r="C10" s="24" t="s">
        <v>35</v>
      </c>
      <c r="D10" s="24" t="s">
        <v>34</v>
      </c>
      <c r="E10" s="24" t="s">
        <v>36</v>
      </c>
      <c r="F10" s="24" t="s">
        <v>36</v>
      </c>
      <c r="G10" s="24" t="s">
        <v>33</v>
      </c>
      <c r="I10" s="63" t="s">
        <v>36</v>
      </c>
      <c r="J10" s="64">
        <f>COUNTIF(TOLERANCIA,I10)</f>
        <v>7</v>
      </c>
      <c r="K10" s="70">
        <f t="shared" si="0"/>
        <v>0.19444444444444445</v>
      </c>
      <c r="L10" s="64">
        <f t="shared" si="1"/>
        <v>36</v>
      </c>
      <c r="M10" s="70">
        <f t="shared" si="2"/>
        <v>1</v>
      </c>
    </row>
    <row r="11" spans="1:17" x14ac:dyDescent="0.3">
      <c r="B11" s="24" t="s">
        <v>35</v>
      </c>
      <c r="C11" s="24" t="s">
        <v>36</v>
      </c>
      <c r="D11" s="24" t="s">
        <v>34</v>
      </c>
      <c r="E11" s="24" t="s">
        <v>35</v>
      </c>
      <c r="F11" s="24" t="s">
        <v>34</v>
      </c>
      <c r="G11" s="24" t="s">
        <v>35</v>
      </c>
      <c r="I11" s="63" t="s">
        <v>14</v>
      </c>
      <c r="J11" s="66">
        <f>SUM(J6:J10)</f>
        <v>36</v>
      </c>
      <c r="K11" s="78"/>
      <c r="L11" s="66"/>
      <c r="M11" s="67"/>
    </row>
    <row r="12" spans="1:17" x14ac:dyDescent="0.3">
      <c r="I12" s="65"/>
      <c r="J12" s="68"/>
      <c r="K12" s="69"/>
      <c r="L12" s="65"/>
    </row>
    <row r="13" spans="1:17" ht="15" thickBot="1" x14ac:dyDescent="0.35"/>
    <row r="14" spans="1:17" ht="18.600000000000001" thickBot="1" x14ac:dyDescent="0.4">
      <c r="B14" t="s">
        <v>37</v>
      </c>
      <c r="I14" s="21" t="s">
        <v>15</v>
      </c>
      <c r="J14" s="20" t="s">
        <v>35</v>
      </c>
      <c r="K14" s="45" t="s">
        <v>43</v>
      </c>
      <c r="L14" s="46"/>
      <c r="M14" s="46"/>
      <c r="N14" s="46"/>
      <c r="O14" s="46"/>
      <c r="P14" s="46"/>
      <c r="Q14" s="47"/>
    </row>
    <row r="15" spans="1:17" ht="15" thickBot="1" x14ac:dyDescent="0.35">
      <c r="B15" t="s">
        <v>39</v>
      </c>
    </row>
    <row r="16" spans="1:17" ht="18.600000000000001" thickBot="1" x14ac:dyDescent="0.4">
      <c r="I16" s="21" t="s">
        <v>16</v>
      </c>
      <c r="J16" s="20" t="s">
        <v>34</v>
      </c>
      <c r="K16" s="45" t="s">
        <v>54</v>
      </c>
      <c r="L16" s="46"/>
      <c r="M16" s="46"/>
      <c r="N16" s="46"/>
      <c r="O16" s="46"/>
      <c r="P16" s="46"/>
      <c r="Q16" s="47"/>
    </row>
  </sheetData>
  <mergeCells count="3">
    <mergeCell ref="B3:H3"/>
    <mergeCell ref="K14:Q14"/>
    <mergeCell ref="K16:Q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604C6-E3FD-4216-91C4-82825FCFC521}">
  <sheetPr>
    <tabColor rgb="FF00B0F0"/>
  </sheetPr>
  <dimension ref="A1:T33"/>
  <sheetViews>
    <sheetView topLeftCell="A4" zoomScale="77" workbookViewId="0">
      <selection activeCell="P10" sqref="P10"/>
    </sheetView>
  </sheetViews>
  <sheetFormatPr baseColWidth="10" defaultRowHeight="14.4" x14ac:dyDescent="0.3"/>
  <cols>
    <col min="1" max="1" width="16.109375" bestFit="1" customWidth="1"/>
    <col min="2" max="2" width="14.109375" bestFit="1" customWidth="1"/>
    <col min="12" max="12" width="13.6640625" customWidth="1"/>
    <col min="13" max="14" width="12.44140625" customWidth="1"/>
    <col min="15" max="15" width="15.77734375" customWidth="1"/>
    <col min="16" max="16" width="18.33203125" customWidth="1"/>
  </cols>
  <sheetData>
    <row r="1" spans="1:14" ht="15" thickBot="1" x14ac:dyDescent="0.35"/>
    <row r="2" spans="1:14" ht="16.2" thickBot="1" x14ac:dyDescent="0.35">
      <c r="A2" s="36" t="s">
        <v>1</v>
      </c>
      <c r="B2" s="37" t="s">
        <v>38</v>
      </c>
    </row>
    <row r="4" spans="1:14" ht="15.6" x14ac:dyDescent="0.3">
      <c r="C4" s="49" t="s">
        <v>30</v>
      </c>
      <c r="D4" s="49"/>
      <c r="E4" s="49"/>
      <c r="F4" s="49"/>
      <c r="G4" s="49"/>
      <c r="H4" s="49"/>
      <c r="I4" s="49"/>
      <c r="J4" s="49"/>
      <c r="K4" s="49"/>
      <c r="L4" s="49"/>
      <c r="M4" s="48"/>
      <c r="N4" s="48"/>
    </row>
    <row r="5" spans="1:14" ht="21" customHeight="1" x14ac:dyDescent="0.3"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4" ht="15" thickBot="1" x14ac:dyDescent="0.35"/>
    <row r="7" spans="1:14" ht="18" x14ac:dyDescent="0.3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" x14ac:dyDescent="0.3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" x14ac:dyDescent="0.3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" x14ac:dyDescent="0.3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" x14ac:dyDescent="0.3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" x14ac:dyDescent="0.3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" x14ac:dyDescent="0.3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" x14ac:dyDescent="0.3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8.600000000000001" thickBot="1" x14ac:dyDescent="0.35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  <c r="M15">
        <f>COUNT(NUMEROS)</f>
        <v>90</v>
      </c>
    </row>
    <row r="16" spans="1:14" ht="18" x14ac:dyDescent="0.3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8.600000000000001" thickBot="1" x14ac:dyDescent="0.35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3.4" thickBot="1" x14ac:dyDescent="0.35">
      <c r="C18" s="4"/>
      <c r="D18" s="4"/>
      <c r="E18" s="4"/>
      <c r="F18" s="4"/>
      <c r="G18" s="4"/>
      <c r="H18" s="4"/>
      <c r="I18" s="4"/>
      <c r="J18" s="4"/>
      <c r="K18" s="4"/>
      <c r="L18" s="18" t="s">
        <v>5</v>
      </c>
      <c r="M18" s="18" t="s">
        <v>6</v>
      </c>
      <c r="N18" s="18" t="s">
        <v>7</v>
      </c>
      <c r="O18" s="18" t="s">
        <v>12</v>
      </c>
      <c r="P18" s="18" t="s">
        <v>13</v>
      </c>
    </row>
    <row r="19" spans="3:20" ht="18.600000000000001" thickBot="1" x14ac:dyDescent="0.4">
      <c r="C19" s="3" t="s">
        <v>21</v>
      </c>
      <c r="D19" s="3"/>
      <c r="E19" s="3"/>
      <c r="F19" s="3"/>
      <c r="G19" s="3"/>
      <c r="H19" s="3"/>
      <c r="I19" s="3"/>
      <c r="J19" s="3"/>
      <c r="L19" s="13">
        <v>0</v>
      </c>
      <c r="M19" s="15">
        <f>COUNTIF(NUMEROS,L19)</f>
        <v>15</v>
      </c>
      <c r="N19" s="16">
        <f>M19</f>
        <v>15</v>
      </c>
      <c r="O19" s="71">
        <f>M19/$M$25</f>
        <v>0.16666666666666666</v>
      </c>
      <c r="P19" s="73">
        <f>O19</f>
        <v>0.16666666666666666</v>
      </c>
    </row>
    <row r="20" spans="3:20" ht="18.600000000000001" thickBot="1" x14ac:dyDescent="0.4">
      <c r="L20" s="14">
        <v>1</v>
      </c>
      <c r="M20" s="15">
        <f>COUNTIF(NUMEROS,L20)</f>
        <v>9</v>
      </c>
      <c r="N20" s="16">
        <f>N19+M20</f>
        <v>24</v>
      </c>
      <c r="O20" s="71">
        <f t="shared" ref="O20:O24" si="0">M20/$M$25</f>
        <v>0.1</v>
      </c>
      <c r="P20" s="74">
        <f>P19+O20</f>
        <v>0.26666666666666666</v>
      </c>
    </row>
    <row r="21" spans="3:20" ht="18.600000000000001" thickBot="1" x14ac:dyDescent="0.4">
      <c r="C21" s="3" t="s">
        <v>8</v>
      </c>
      <c r="D21" s="3"/>
      <c r="E21" s="3"/>
      <c r="F21" s="3"/>
      <c r="G21" s="3"/>
      <c r="H21" s="3"/>
      <c r="L21" s="14">
        <v>2</v>
      </c>
      <c r="M21" s="15">
        <f>COUNTIF(NUMEROS,L21)</f>
        <v>25</v>
      </c>
      <c r="N21" s="16">
        <f t="shared" ref="N21:N24" si="1">N20+M21</f>
        <v>49</v>
      </c>
      <c r="O21" s="71">
        <f t="shared" si="0"/>
        <v>0.27777777777777779</v>
      </c>
      <c r="P21" s="74">
        <f t="shared" ref="P21:P24" si="2">P20+O21</f>
        <v>0.54444444444444451</v>
      </c>
    </row>
    <row r="22" spans="3:20" ht="18.600000000000001" thickBot="1" x14ac:dyDescent="0.4">
      <c r="C22" s="44"/>
      <c r="D22" s="44"/>
      <c r="E22" s="44"/>
      <c r="F22" s="44"/>
      <c r="G22" s="44"/>
      <c r="H22" s="44"/>
      <c r="I22" s="44"/>
      <c r="J22" s="44"/>
      <c r="L22" s="14">
        <v>3</v>
      </c>
      <c r="M22" s="15">
        <f>COUNTIF(NUMEROS,L22)</f>
        <v>14</v>
      </c>
      <c r="N22" s="16">
        <f t="shared" si="1"/>
        <v>63</v>
      </c>
      <c r="O22" s="71">
        <f t="shared" si="0"/>
        <v>0.15555555555555556</v>
      </c>
      <c r="P22" s="74">
        <f t="shared" si="2"/>
        <v>0.70000000000000007</v>
      </c>
    </row>
    <row r="23" spans="3:20" ht="18.600000000000001" thickBot="1" x14ac:dyDescent="0.4">
      <c r="C23" s="3" t="s">
        <v>9</v>
      </c>
      <c r="D23" s="3"/>
      <c r="E23" s="3"/>
      <c r="F23" s="3"/>
      <c r="G23" s="3"/>
      <c r="H23" s="3"/>
      <c r="I23" s="3"/>
      <c r="J23" s="3"/>
      <c r="L23" s="14">
        <v>4</v>
      </c>
      <c r="M23" s="15">
        <f>COUNTIF(NUMEROS,L23)</f>
        <v>14</v>
      </c>
      <c r="N23" s="16">
        <f t="shared" si="1"/>
        <v>77</v>
      </c>
      <c r="O23" s="71">
        <f t="shared" si="0"/>
        <v>0.15555555555555556</v>
      </c>
      <c r="P23" s="74">
        <f t="shared" si="2"/>
        <v>0.85555555555555562</v>
      </c>
    </row>
    <row r="24" spans="3:20" ht="18.600000000000001" thickBot="1" x14ac:dyDescent="0.4">
      <c r="L24" s="14">
        <v>5</v>
      </c>
      <c r="M24" s="15">
        <f>COUNTIF(NUMEROS,L24)</f>
        <v>13</v>
      </c>
      <c r="N24" s="16">
        <f t="shared" si="1"/>
        <v>90</v>
      </c>
      <c r="O24" s="71">
        <f t="shared" si="0"/>
        <v>0.14444444444444443</v>
      </c>
      <c r="P24" s="74">
        <f t="shared" si="2"/>
        <v>1</v>
      </c>
    </row>
    <row r="25" spans="3:20" ht="18.600000000000001" thickBot="1" x14ac:dyDescent="0.4">
      <c r="C25" s="3" t="s">
        <v>10</v>
      </c>
      <c r="D25" s="3"/>
      <c r="E25" s="3"/>
      <c r="F25" s="3"/>
      <c r="G25" s="3"/>
      <c r="H25" s="3"/>
      <c r="I25" s="3"/>
      <c r="J25" s="3"/>
      <c r="L25" s="19" t="s">
        <v>14</v>
      </c>
      <c r="M25" s="20">
        <f>SUM(M19:M24)</f>
        <v>90</v>
      </c>
      <c r="O25" s="72"/>
    </row>
    <row r="27" spans="3:20" ht="15.6" x14ac:dyDescent="0.3">
      <c r="C27" s="3" t="s">
        <v>11</v>
      </c>
    </row>
    <row r="28" spans="3:20" ht="15" thickBot="1" x14ac:dyDescent="0.35"/>
    <row r="29" spans="3:20" ht="18.600000000000001" thickBot="1" x14ac:dyDescent="0.4">
      <c r="L29" s="21" t="s">
        <v>15</v>
      </c>
      <c r="M29" s="20">
        <f>MODE(NUMEROS)</f>
        <v>2</v>
      </c>
      <c r="N29" s="45" t="s">
        <v>44</v>
      </c>
      <c r="O29" s="46"/>
      <c r="P29" s="46"/>
      <c r="Q29" s="46"/>
      <c r="R29" s="46"/>
      <c r="S29" s="46"/>
      <c r="T29" s="47"/>
    </row>
    <row r="30" spans="3:20" ht="15" thickBot="1" x14ac:dyDescent="0.35"/>
    <row r="31" spans="3:20" ht="18.600000000000001" thickBot="1" x14ac:dyDescent="0.4">
      <c r="L31" s="21" t="s">
        <v>16</v>
      </c>
      <c r="M31" s="20">
        <f>MEDIAN(NUMEROS)</f>
        <v>2</v>
      </c>
      <c r="N31" s="45" t="s">
        <v>45</v>
      </c>
      <c r="O31" s="46"/>
      <c r="P31" s="46"/>
      <c r="Q31" s="46"/>
      <c r="R31" s="46"/>
      <c r="S31" s="46"/>
      <c r="T31" s="47"/>
    </row>
    <row r="32" spans="3:20" ht="15" thickBot="1" x14ac:dyDescent="0.35"/>
    <row r="33" spans="12:20" ht="18.600000000000001" thickBot="1" x14ac:dyDescent="0.4">
      <c r="L33" s="21" t="s">
        <v>17</v>
      </c>
      <c r="M33" s="77">
        <f>AVERAGE(NUMEROS)</f>
        <v>2.4666666666666668</v>
      </c>
      <c r="N33" s="45" t="s">
        <v>46</v>
      </c>
      <c r="O33" s="46"/>
      <c r="P33" s="46"/>
      <c r="Q33" s="46"/>
      <c r="R33" s="46"/>
      <c r="S33" s="46"/>
      <c r="T33" s="47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072F9-44B4-4E2B-8DCF-C3AFEC70C666}">
  <sheetPr>
    <tabColor rgb="FF00B050"/>
  </sheetPr>
  <dimension ref="A1:O24"/>
  <sheetViews>
    <sheetView tabSelected="1" zoomScale="77" zoomScaleNormal="55" workbookViewId="0">
      <selection activeCell="J11" sqref="J11"/>
    </sheetView>
  </sheetViews>
  <sheetFormatPr baseColWidth="10" defaultRowHeight="14.4" x14ac:dyDescent="0.3"/>
  <cols>
    <col min="1" max="1" width="16.109375" bestFit="1" customWidth="1"/>
    <col min="2" max="3" width="15.109375" customWidth="1"/>
    <col min="4" max="4" width="13" customWidth="1"/>
    <col min="5" max="5" width="13.77734375" customWidth="1"/>
    <col min="6" max="6" width="11.77734375" customWidth="1"/>
    <col min="7" max="7" width="12.44140625" customWidth="1"/>
    <col min="8" max="8" width="13.44140625" customWidth="1"/>
  </cols>
  <sheetData>
    <row r="1" spans="1:15" ht="15" thickBot="1" x14ac:dyDescent="0.35"/>
    <row r="2" spans="1:15" ht="16.2" thickBot="1" x14ac:dyDescent="0.35">
      <c r="A2" s="36" t="s">
        <v>4</v>
      </c>
      <c r="B2" s="37" t="s">
        <v>38</v>
      </c>
      <c r="C2" s="26"/>
    </row>
    <row r="4" spans="1:15" ht="15.6" x14ac:dyDescent="0.3">
      <c r="B4" s="48" t="s">
        <v>23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15" thickBot="1" x14ac:dyDescent="0.35"/>
    <row r="6" spans="1:15" ht="81" customHeight="1" thickBot="1" x14ac:dyDescent="0.35">
      <c r="A6" s="59" t="s">
        <v>22</v>
      </c>
      <c r="B6" s="60"/>
      <c r="C6" s="32" t="s">
        <v>5</v>
      </c>
      <c r="D6" s="18" t="s">
        <v>6</v>
      </c>
      <c r="E6" s="18" t="s">
        <v>7</v>
      </c>
      <c r="F6" s="18" t="s">
        <v>12</v>
      </c>
      <c r="G6" s="18" t="s">
        <v>13</v>
      </c>
      <c r="H6" s="18" t="s">
        <v>51</v>
      </c>
    </row>
    <row r="7" spans="1:15" ht="18.600000000000001" thickBot="1" x14ac:dyDescent="0.4">
      <c r="A7" s="25">
        <v>60</v>
      </c>
      <c r="B7" s="22">
        <v>90</v>
      </c>
      <c r="C7" s="31">
        <f>(A7+B7)/2</f>
        <v>75</v>
      </c>
      <c r="D7" s="27">
        <v>25</v>
      </c>
      <c r="E7" s="16">
        <f>D7</f>
        <v>25</v>
      </c>
      <c r="F7" s="71">
        <f>D7/$D$14</f>
        <v>0.25</v>
      </c>
      <c r="G7" s="75">
        <f>F7</f>
        <v>0.25</v>
      </c>
      <c r="H7" s="33">
        <f>C7*D7</f>
        <v>1875</v>
      </c>
    </row>
    <row r="8" spans="1:15" ht="18.600000000000001" thickBot="1" x14ac:dyDescent="0.4">
      <c r="A8" s="25">
        <v>90</v>
      </c>
      <c r="B8" s="23">
        <v>120</v>
      </c>
      <c r="C8" s="31">
        <f t="shared" ref="C8:C13" si="0">(A8+B8)/2</f>
        <v>105</v>
      </c>
      <c r="D8" s="93">
        <v>18</v>
      </c>
      <c r="E8" s="17">
        <f>E7+D8</f>
        <v>43</v>
      </c>
      <c r="F8" s="71">
        <f>D8/$D$14</f>
        <v>0.18</v>
      </c>
      <c r="G8" s="76">
        <f>G7+F8</f>
        <v>0.43</v>
      </c>
      <c r="H8" s="33">
        <f t="shared" ref="H8:H13" si="1">C8*D8</f>
        <v>1890</v>
      </c>
    </row>
    <row r="9" spans="1:15" ht="18.600000000000001" thickBot="1" x14ac:dyDescent="0.4">
      <c r="A9" s="94">
        <v>120</v>
      </c>
      <c r="B9" s="95">
        <v>150</v>
      </c>
      <c r="C9" s="96">
        <f t="shared" si="0"/>
        <v>135</v>
      </c>
      <c r="D9" s="97">
        <v>10</v>
      </c>
      <c r="E9" s="101">
        <f t="shared" ref="E9:E13" si="2">E8+D9</f>
        <v>53</v>
      </c>
      <c r="F9" s="99">
        <f>D9/$D$14</f>
        <v>0.1</v>
      </c>
      <c r="G9" s="82">
        <f t="shared" ref="G9:G13" si="3">G8+F9</f>
        <v>0.53</v>
      </c>
      <c r="H9" s="33">
        <f t="shared" si="1"/>
        <v>1350</v>
      </c>
    </row>
    <row r="10" spans="1:15" ht="18.600000000000001" thickBot="1" x14ac:dyDescent="0.4">
      <c r="A10" s="94">
        <v>150</v>
      </c>
      <c r="B10" s="98">
        <v>180</v>
      </c>
      <c r="C10" s="96">
        <f t="shared" si="0"/>
        <v>165</v>
      </c>
      <c r="D10" s="97">
        <v>35</v>
      </c>
      <c r="E10" s="89">
        <f t="shared" si="2"/>
        <v>88</v>
      </c>
      <c r="F10" s="99">
        <f>D10/$D$14</f>
        <v>0.35</v>
      </c>
      <c r="G10" s="100">
        <f t="shared" si="3"/>
        <v>0.88</v>
      </c>
      <c r="H10" s="33">
        <f t="shared" si="1"/>
        <v>5775</v>
      </c>
    </row>
    <row r="11" spans="1:15" ht="18.600000000000001" thickBot="1" x14ac:dyDescent="0.4">
      <c r="A11" s="94">
        <v>180</v>
      </c>
      <c r="B11" s="95">
        <v>210</v>
      </c>
      <c r="C11" s="96">
        <f t="shared" si="0"/>
        <v>195</v>
      </c>
      <c r="D11" s="97">
        <v>5</v>
      </c>
      <c r="E11" s="101">
        <f t="shared" si="2"/>
        <v>93</v>
      </c>
      <c r="F11" s="86">
        <f>D11/$D$14</f>
        <v>0.05</v>
      </c>
      <c r="G11" s="100">
        <f t="shared" si="3"/>
        <v>0.93</v>
      </c>
      <c r="H11" s="33">
        <f t="shared" si="1"/>
        <v>975</v>
      </c>
    </row>
    <row r="12" spans="1:15" ht="18.600000000000001" thickBot="1" x14ac:dyDescent="0.4">
      <c r="A12" s="25">
        <v>210</v>
      </c>
      <c r="B12" s="23">
        <v>240</v>
      </c>
      <c r="C12" s="31">
        <f t="shared" si="0"/>
        <v>225</v>
      </c>
      <c r="D12" s="28">
        <v>5</v>
      </c>
      <c r="E12" s="17">
        <f t="shared" si="2"/>
        <v>98</v>
      </c>
      <c r="F12" s="71">
        <f>D12/$D$14</f>
        <v>0.05</v>
      </c>
      <c r="G12" s="76">
        <f t="shared" si="3"/>
        <v>0.98000000000000009</v>
      </c>
      <c r="H12" s="33">
        <f t="shared" si="1"/>
        <v>1125</v>
      </c>
    </row>
    <row r="13" spans="1:15" ht="18.600000000000001" thickBot="1" x14ac:dyDescent="0.4">
      <c r="A13" s="25">
        <v>240</v>
      </c>
      <c r="B13" s="22">
        <v>270</v>
      </c>
      <c r="C13" s="31">
        <f t="shared" si="0"/>
        <v>255</v>
      </c>
      <c r="D13" s="29">
        <v>2</v>
      </c>
      <c r="E13" s="17">
        <f t="shared" si="2"/>
        <v>100</v>
      </c>
      <c r="F13" s="71">
        <f>D13/$D$14</f>
        <v>0.02</v>
      </c>
      <c r="G13" s="76">
        <f t="shared" si="3"/>
        <v>1</v>
      </c>
      <c r="H13" s="33">
        <f t="shared" si="1"/>
        <v>510</v>
      </c>
    </row>
    <row r="14" spans="1:15" ht="16.2" thickBot="1" x14ac:dyDescent="0.35">
      <c r="C14" s="30" t="s">
        <v>14</v>
      </c>
      <c r="D14">
        <f>SUM(D7:D13)</f>
        <v>100</v>
      </c>
      <c r="G14" t="s">
        <v>52</v>
      </c>
      <c r="H14" s="20">
        <f>SUM(H7:H13)</f>
        <v>13500</v>
      </c>
    </row>
    <row r="15" spans="1:15" ht="15.6" x14ac:dyDescent="0.3">
      <c r="K15" s="61"/>
      <c r="L15" s="61"/>
    </row>
    <row r="16" spans="1:15" ht="27.75" customHeight="1" thickBot="1" x14ac:dyDescent="0.35">
      <c r="K16" s="3"/>
      <c r="L16" s="3"/>
    </row>
    <row r="17" spans="1:12" ht="23.25" customHeight="1" thickBot="1" x14ac:dyDescent="0.35">
      <c r="A17" s="56" t="s">
        <v>24</v>
      </c>
      <c r="B17" s="57"/>
      <c r="C17" s="57"/>
      <c r="D17" s="57"/>
      <c r="E17" s="57"/>
      <c r="F17" s="57"/>
      <c r="G17" s="57"/>
      <c r="H17" s="58"/>
      <c r="K17" s="2"/>
    </row>
    <row r="18" spans="1:12" ht="28.5" customHeight="1" thickBot="1" x14ac:dyDescent="0.35">
      <c r="A18" s="90" t="s">
        <v>27</v>
      </c>
      <c r="B18" s="91"/>
      <c r="C18" s="91"/>
      <c r="D18" s="92"/>
      <c r="E18" s="50" t="s">
        <v>56</v>
      </c>
      <c r="F18" s="51"/>
      <c r="G18" s="51"/>
      <c r="H18" s="51"/>
      <c r="I18" s="51"/>
      <c r="J18" s="51"/>
      <c r="K18" s="51"/>
      <c r="L18" s="52"/>
    </row>
    <row r="19" spans="1:12" ht="28.5" customHeight="1" thickBot="1" x14ac:dyDescent="0.35">
      <c r="A19" s="87" t="s">
        <v>18</v>
      </c>
      <c r="B19" s="87"/>
      <c r="C19" s="87"/>
      <c r="D19" s="88"/>
      <c r="E19" s="50" t="s">
        <v>55</v>
      </c>
      <c r="F19" s="51"/>
      <c r="G19" s="51"/>
      <c r="H19" s="51"/>
      <c r="I19" s="51"/>
      <c r="J19" s="51"/>
      <c r="K19" s="51"/>
      <c r="L19" s="52"/>
    </row>
    <row r="20" spans="1:12" ht="28.5" customHeight="1" thickBot="1" x14ac:dyDescent="0.35">
      <c r="A20" s="83" t="s">
        <v>19</v>
      </c>
      <c r="B20" s="84"/>
      <c r="C20" s="84"/>
      <c r="D20" s="85"/>
      <c r="E20" s="53" t="s">
        <v>47</v>
      </c>
      <c r="F20" s="54"/>
      <c r="G20" s="54"/>
      <c r="H20" s="54"/>
      <c r="I20" s="54"/>
      <c r="J20" s="54"/>
      <c r="K20" s="54"/>
      <c r="L20" s="55"/>
    </row>
    <row r="21" spans="1:12" ht="28.5" customHeight="1" thickBot="1" x14ac:dyDescent="0.35">
      <c r="A21" s="79" t="s">
        <v>28</v>
      </c>
      <c r="B21" s="80"/>
      <c r="C21" s="80"/>
      <c r="D21" s="81"/>
      <c r="E21" s="50" t="s">
        <v>48</v>
      </c>
      <c r="F21" s="51"/>
      <c r="G21" s="51"/>
      <c r="H21" s="51"/>
      <c r="I21" s="51"/>
      <c r="J21" s="51"/>
      <c r="K21" s="51"/>
      <c r="L21" s="52"/>
    </row>
    <row r="22" spans="1:12" ht="28.5" customHeight="1" thickBot="1" x14ac:dyDescent="0.35">
      <c r="A22" s="56" t="s">
        <v>29</v>
      </c>
      <c r="B22" s="57"/>
      <c r="C22" s="57"/>
      <c r="D22" s="58"/>
      <c r="E22" s="34">
        <f>A10+((D10-D9)/((D10-D9)+(D10-D11)))*30</f>
        <v>163.63636363636363</v>
      </c>
      <c r="F22" s="53" t="s">
        <v>49</v>
      </c>
      <c r="G22" s="54"/>
      <c r="H22" s="54"/>
      <c r="I22" s="54"/>
      <c r="J22" s="54"/>
      <c r="K22" s="54"/>
      <c r="L22" s="55"/>
    </row>
    <row r="23" spans="1:12" ht="28.5" customHeight="1" thickBot="1" x14ac:dyDescent="0.35">
      <c r="A23" s="56" t="s">
        <v>25</v>
      </c>
      <c r="B23" s="57"/>
      <c r="C23" s="57"/>
      <c r="D23" s="58"/>
      <c r="E23" s="34">
        <f>A9+(D14/2-E8)/D9*30</f>
        <v>141</v>
      </c>
      <c r="F23" s="50" t="s">
        <v>57</v>
      </c>
      <c r="G23" s="51"/>
      <c r="H23" s="51"/>
      <c r="I23" s="51"/>
      <c r="J23" s="51"/>
      <c r="K23" s="51"/>
      <c r="L23" s="52"/>
    </row>
    <row r="24" spans="1:12" ht="28.5" customHeight="1" thickBot="1" x14ac:dyDescent="0.35">
      <c r="A24" s="56" t="s">
        <v>26</v>
      </c>
      <c r="B24" s="57"/>
      <c r="C24" s="57"/>
      <c r="D24" s="58"/>
      <c r="E24" s="34">
        <f>H14/100</f>
        <v>135</v>
      </c>
      <c r="F24" s="53" t="s">
        <v>50</v>
      </c>
      <c r="G24" s="54"/>
      <c r="H24" s="54"/>
      <c r="I24" s="54"/>
      <c r="J24" s="54"/>
      <c r="K24" s="54"/>
      <c r="L24" s="55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5A2D3-80BA-A34A-A92B-7D06A0BD2606}">
  <dimension ref="A1"/>
  <sheetViews>
    <sheetView topLeftCell="A2" workbookViewId="0">
      <selection activeCell="J36" sqref="J36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NUMEROS</vt:lpstr>
      <vt:lpstr>TOLERANCIA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Usuario</cp:lastModifiedBy>
  <dcterms:created xsi:type="dcterms:W3CDTF">2023-05-16T14:03:51Z</dcterms:created>
  <dcterms:modified xsi:type="dcterms:W3CDTF">2023-06-06T16:48:26Z</dcterms:modified>
</cp:coreProperties>
</file>