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cbeaf71338aa46/Agus 2021/Estabilidad y estiba/2do semestre shits/"/>
    </mc:Choice>
  </mc:AlternateContent>
  <xr:revisionPtr revIDLastSave="3" documentId="8_{9800BC91-66BC-41F9-9798-098FF489EF2F}" xr6:coauthVersionLast="47" xr6:coauthVersionMax="47" xr10:uidLastSave="{69EB52F8-B507-444B-91C7-8733F0C3EFBB}"/>
  <bookViews>
    <workbookView xWindow="-120" yWindow="-120" windowWidth="20730" windowHeight="11160" xr2:uid="{FBDAFECA-0E99-40D3-8E70-D5EA01A9EC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1" l="1"/>
  <c r="M24" i="1"/>
  <c r="L11" i="1"/>
  <c r="F25" i="1" l="1"/>
  <c r="E25" i="1"/>
  <c r="D25" i="1"/>
  <c r="C25" i="1"/>
  <c r="K24" i="1"/>
  <c r="K25" i="1" s="1"/>
  <c r="K26" i="1" s="1"/>
  <c r="K28" i="1" s="1"/>
  <c r="F21" i="1"/>
  <c r="E21" i="1"/>
  <c r="D21" i="1"/>
  <c r="C21" i="1"/>
  <c r="F20" i="1"/>
  <c r="E20" i="1"/>
  <c r="D20" i="1"/>
  <c r="C20" i="1"/>
  <c r="K14" i="1"/>
  <c r="K13" i="1"/>
  <c r="L12" i="1"/>
  <c r="L13" i="1" s="1"/>
  <c r="L14" i="1" s="1"/>
  <c r="K12" i="1"/>
  <c r="K11" i="1"/>
  <c r="C11" i="1"/>
  <c r="L10" i="1"/>
  <c r="C10" i="1"/>
  <c r="J6" i="1"/>
</calcChain>
</file>

<file path=xl/sharedStrings.xml><?xml version="1.0" encoding="utf-8"?>
<sst xmlns="http://schemas.openxmlformats.org/spreadsheetml/2006/main" count="32" uniqueCount="29">
  <si>
    <t>Sección 1</t>
  </si>
  <si>
    <t>Sección 2</t>
  </si>
  <si>
    <t>Sección 3</t>
  </si>
  <si>
    <t>Sección 4</t>
  </si>
  <si>
    <t>Desplaza</t>
  </si>
  <si>
    <t>Carga</t>
  </si>
  <si>
    <t>Total</t>
  </si>
  <si>
    <t>Diagrama de cargas</t>
  </si>
  <si>
    <t>Seccion 2</t>
  </si>
  <si>
    <t>Seccion 3</t>
  </si>
  <si>
    <t>Seccion  4</t>
  </si>
  <si>
    <t>Seccion 1</t>
  </si>
  <si>
    <t>Fuerza de cada sección</t>
  </si>
  <si>
    <t>Diagrama de corte</t>
  </si>
  <si>
    <t>Mt</t>
  </si>
  <si>
    <t>Diagrama momento flector</t>
  </si>
  <si>
    <t>Tn*mt</t>
  </si>
  <si>
    <t>Fuerza de boyantez</t>
  </si>
  <si>
    <t>(Tn/Mts.)</t>
  </si>
  <si>
    <t>Fuerza del buque por sección sin carga</t>
  </si>
  <si>
    <t>Eslora</t>
  </si>
  <si>
    <t>Carga añadida</t>
  </si>
  <si>
    <t xml:space="preserve"> (Tn/mt)</t>
  </si>
  <si>
    <t>(Tn/mt)</t>
  </si>
  <si>
    <t>(Tn/ mt)</t>
  </si>
  <si>
    <t>Dist. sección* Fuerza de cada una</t>
  </si>
  <si>
    <t>Datos ocupados</t>
  </si>
  <si>
    <t>(Máximo momento flector)</t>
  </si>
  <si>
    <t>Ocurre un arrufo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</si>
</sst>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0" xfId="0" applyBorder="1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/>
    <xf numFmtId="0" fontId="0" fillId="6" borderId="1" xfId="0" applyFill="1" applyBorder="1"/>
    <xf numFmtId="0" fontId="0" fillId="6" borderId="2" xfId="0" applyFill="1" applyBorder="1"/>
    <xf numFmtId="0" fontId="0" fillId="0" borderId="3" xfId="0" applyBorder="1"/>
    <xf numFmtId="0" fontId="0" fillId="7" borderId="1" xfId="0" applyFill="1" applyBorder="1"/>
    <xf numFmtId="0" fontId="0" fillId="7" borderId="0" xfId="0" applyFill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</a:t>
            </a:r>
            <a:r>
              <a:rPr lang="es-CL" baseline="0"/>
              <a:t> de corte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BA5-4BA5-BCA1-F9E49344799F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BA5-4BA5-BCA1-F9E49344799F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BA5-4BA5-BCA1-F9E49344799F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BA5-4BA5-BCA1-F9E49344799F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BA5-4BA5-BCA1-F9E4934479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Hoja1!$J$10:$J$14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Hoja1!$L$10:$L$14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A5-4BA5-BCA1-F9E4934479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1591648"/>
        <c:axId val="1851593728"/>
      </c:scatterChart>
      <c:valAx>
        <c:axId val="1851591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Distancia</a:t>
                </a:r>
              </a:p>
              <a:p>
                <a:pPr>
                  <a:defRPr/>
                </a:pPr>
                <a:r>
                  <a:rPr lang="es-CL"/>
                  <a:t>de secciones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51593728"/>
        <c:crosses val="autoZero"/>
        <c:crossBetween val="midCat"/>
      </c:valAx>
      <c:valAx>
        <c:axId val="185159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Tn*mt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51591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Hoja1!$J$23:$J$28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16.940000000000001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Hoja1!$K$23:$K$28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>
                  <c:v>258.82</c:v>
                </c:pt>
                <c:pt idx="4" formatCode="0.0">
                  <c:v>99.996999999999957</c:v>
                </c:pt>
                <c:pt idx="5" formatCode="0.00">
                  <c:v>-80.003000000000043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64-45DA-9113-F6DEE51A0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7217536"/>
        <c:axId val="1936194304"/>
      </c:scatterChart>
      <c:valAx>
        <c:axId val="193721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Metros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36194304"/>
        <c:crosses val="autoZero"/>
        <c:crossBetween val="midCat"/>
      </c:valAx>
      <c:valAx>
        <c:axId val="19361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Tn*Mt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37217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166687</xdr:rowOff>
    </xdr:from>
    <xdr:to>
      <xdr:col>21</xdr:col>
      <xdr:colOff>0</xdr:colOff>
      <xdr:row>17</xdr:row>
      <xdr:rowOff>52387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98B57B0-7DD5-443A-8ABF-58A73E6D46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19</xdr:row>
      <xdr:rowOff>4762</xdr:rowOff>
    </xdr:from>
    <xdr:to>
      <xdr:col>21</xdr:col>
      <xdr:colOff>0</xdr:colOff>
      <xdr:row>33</xdr:row>
      <xdr:rowOff>80962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AA7B762-5694-4B34-8D17-372195EEA0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759140</xdr:colOff>
      <xdr:row>30</xdr:row>
      <xdr:rowOff>0</xdr:rowOff>
    </xdr:from>
    <xdr:to>
      <xdr:col>13</xdr:col>
      <xdr:colOff>47625</xdr:colOff>
      <xdr:row>45</xdr:row>
      <xdr:rowOff>115211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072CAC-57AE-4B0E-968F-5C8EE05C0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6665" y="5715000"/>
          <a:ext cx="6489385" cy="2972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75AC-054C-4235-9327-5DDCFF25C2AE}">
  <dimension ref="B3:Q35"/>
  <sheetViews>
    <sheetView tabSelected="1" topLeftCell="K18" workbookViewId="0">
      <selection activeCell="T36" sqref="T36"/>
    </sheetView>
  </sheetViews>
  <sheetFormatPr baseColWidth="10" defaultRowHeight="15" x14ac:dyDescent="0.25"/>
  <cols>
    <col min="2" max="2" width="34.42578125" customWidth="1"/>
    <col min="9" max="9" width="26.140625" customWidth="1"/>
    <col min="10" max="10" width="11.85546875" bestFit="1" customWidth="1"/>
    <col min="11" max="11" width="31.85546875" customWidth="1"/>
    <col min="13" max="13" width="15.28515625" customWidth="1"/>
  </cols>
  <sheetData>
    <row r="3" spans="2:12" x14ac:dyDescent="0.25">
      <c r="B3" s="5" t="s">
        <v>20</v>
      </c>
      <c r="C3" s="16">
        <v>32</v>
      </c>
      <c r="D3" s="16"/>
      <c r="E3" s="16"/>
      <c r="F3" s="16"/>
    </row>
    <row r="4" spans="2:12" x14ac:dyDescent="0.25">
      <c r="B4" s="3"/>
      <c r="C4" s="3">
        <v>8</v>
      </c>
      <c r="D4" s="3">
        <v>8</v>
      </c>
      <c r="E4" s="3">
        <v>8</v>
      </c>
      <c r="F4" s="3">
        <v>8</v>
      </c>
      <c r="I4" s="3" t="s">
        <v>4</v>
      </c>
      <c r="J4" s="3">
        <v>352</v>
      </c>
    </row>
    <row r="5" spans="2:12" x14ac:dyDescent="0.25">
      <c r="B5" s="6" t="s">
        <v>21</v>
      </c>
      <c r="C5" s="6">
        <v>192</v>
      </c>
      <c r="D5" s="6">
        <v>244</v>
      </c>
      <c r="E5" s="6">
        <v>272</v>
      </c>
      <c r="F5" s="6">
        <v>176</v>
      </c>
      <c r="I5" s="3" t="s">
        <v>5</v>
      </c>
      <c r="J5" s="3">
        <v>884</v>
      </c>
    </row>
    <row r="6" spans="2:12" x14ac:dyDescent="0.25">
      <c r="B6" s="2"/>
      <c r="C6" s="3" t="s">
        <v>0</v>
      </c>
      <c r="D6" s="3" t="s">
        <v>1</v>
      </c>
      <c r="E6" s="3" t="s">
        <v>2</v>
      </c>
      <c r="F6" s="3" t="s">
        <v>3</v>
      </c>
      <c r="I6" s="3" t="s">
        <v>6</v>
      </c>
      <c r="J6" s="3">
        <f>SUM(J4:J5)</f>
        <v>1236</v>
      </c>
    </row>
    <row r="7" spans="2:12" x14ac:dyDescent="0.25">
      <c r="I7" s="2"/>
      <c r="J7" s="2"/>
    </row>
    <row r="8" spans="2:12" x14ac:dyDescent="0.25">
      <c r="I8" s="2"/>
      <c r="J8" s="2"/>
    </row>
    <row r="9" spans="2:12" x14ac:dyDescent="0.25">
      <c r="I9" s="12" t="s">
        <v>13</v>
      </c>
      <c r="J9" s="11" t="s">
        <v>14</v>
      </c>
      <c r="K9" s="11" t="s">
        <v>25</v>
      </c>
      <c r="L9" s="11" t="s">
        <v>16</v>
      </c>
    </row>
    <row r="10" spans="2:12" x14ac:dyDescent="0.25">
      <c r="B10" s="4" t="s">
        <v>19</v>
      </c>
      <c r="C10" s="4">
        <f>J4/C3</f>
        <v>11</v>
      </c>
      <c r="D10" t="s">
        <v>18</v>
      </c>
      <c r="J10" s="3">
        <v>0</v>
      </c>
      <c r="K10" s="3">
        <v>0</v>
      </c>
      <c r="L10" s="3">
        <f>J10*K10</f>
        <v>0</v>
      </c>
    </row>
    <row r="11" spans="2:12" x14ac:dyDescent="0.25">
      <c r="B11" s="4" t="s">
        <v>17</v>
      </c>
      <c r="C11" s="4">
        <f>J6/C3</f>
        <v>38.625</v>
      </c>
      <c r="D11" t="s">
        <v>18</v>
      </c>
      <c r="J11" s="3">
        <v>8</v>
      </c>
      <c r="K11" s="3">
        <f>C25</f>
        <v>3.625</v>
      </c>
      <c r="L11" s="3">
        <f>C4*K11</f>
        <v>29</v>
      </c>
    </row>
    <row r="12" spans="2:12" x14ac:dyDescent="0.25">
      <c r="J12" s="3">
        <v>16</v>
      </c>
      <c r="K12" s="3">
        <f>D25</f>
        <v>-2.875</v>
      </c>
      <c r="L12" s="3">
        <f>L11+D4*K12</f>
        <v>6</v>
      </c>
    </row>
    <row r="13" spans="2:12" x14ac:dyDescent="0.25">
      <c r="J13" s="3">
        <v>24</v>
      </c>
      <c r="K13" s="3">
        <f>E25</f>
        <v>-6.375</v>
      </c>
      <c r="L13" s="3">
        <f>L12+E4*K13</f>
        <v>-45</v>
      </c>
    </row>
    <row r="14" spans="2:12" x14ac:dyDescent="0.25">
      <c r="J14" s="3">
        <v>32</v>
      </c>
      <c r="K14" s="3">
        <f>F25</f>
        <v>5.625</v>
      </c>
      <c r="L14" s="3">
        <f>L13+F4*K14</f>
        <v>0</v>
      </c>
    </row>
    <row r="15" spans="2:12" x14ac:dyDescent="0.25">
      <c r="K15" s="2"/>
    </row>
    <row r="16" spans="2:12" x14ac:dyDescent="0.25">
      <c r="K16" s="2"/>
    </row>
    <row r="19" spans="2:13" x14ac:dyDescent="0.25">
      <c r="B19" s="7" t="s">
        <v>7</v>
      </c>
      <c r="C19" s="7" t="s">
        <v>11</v>
      </c>
      <c r="D19" s="7" t="s">
        <v>8</v>
      </c>
      <c r="E19" s="7" t="s">
        <v>9</v>
      </c>
      <c r="F19" s="7" t="s">
        <v>10</v>
      </c>
    </row>
    <row r="20" spans="2:13" x14ac:dyDescent="0.25">
      <c r="B20" s="3"/>
      <c r="C20" s="3">
        <f>$C$10+C5/C4</f>
        <v>35</v>
      </c>
      <c r="D20" s="3">
        <f>$C$10+D5/D4</f>
        <v>41.5</v>
      </c>
      <c r="E20" s="3">
        <f>$C$10+E5/E4</f>
        <v>45</v>
      </c>
      <c r="F20" s="3">
        <f>$C$10+F5/F4</f>
        <v>33</v>
      </c>
      <c r="G20" s="1" t="s">
        <v>22</v>
      </c>
    </row>
    <row r="21" spans="2:13" x14ac:dyDescent="0.25">
      <c r="B21" s="3"/>
      <c r="C21" s="3">
        <f>$J$6/$C$3</f>
        <v>38.625</v>
      </c>
      <c r="D21" s="3">
        <f>$J$6/$C$3</f>
        <v>38.625</v>
      </c>
      <c r="E21" s="3">
        <f>$J$6/$C$3</f>
        <v>38.625</v>
      </c>
      <c r="F21" s="3">
        <f>$J$6/$C$3</f>
        <v>38.625</v>
      </c>
      <c r="G21" s="1" t="s">
        <v>23</v>
      </c>
    </row>
    <row r="22" spans="2:13" x14ac:dyDescent="0.25">
      <c r="G22" s="1"/>
      <c r="I22" s="11" t="s">
        <v>15</v>
      </c>
      <c r="J22" s="11" t="s">
        <v>14</v>
      </c>
      <c r="K22" s="11" t="s">
        <v>16</v>
      </c>
      <c r="M22" s="11" t="s">
        <v>26</v>
      </c>
    </row>
    <row r="23" spans="2:13" x14ac:dyDescent="0.25">
      <c r="G23" s="1"/>
      <c r="J23" s="3">
        <v>0</v>
      </c>
      <c r="K23" s="3">
        <v>0</v>
      </c>
      <c r="M23" s="3">
        <v>0.94120000000000004</v>
      </c>
    </row>
    <row r="24" spans="2:13" x14ac:dyDescent="0.25">
      <c r="B24" s="7" t="s">
        <v>12</v>
      </c>
      <c r="C24" s="7"/>
      <c r="D24" s="7"/>
      <c r="E24" s="7"/>
      <c r="F24" s="7"/>
      <c r="G24" s="7"/>
      <c r="J24" s="3">
        <v>8</v>
      </c>
      <c r="K24" s="3">
        <f>(L11*J11)/2</f>
        <v>116</v>
      </c>
      <c r="M24" s="3">
        <f>24-16.9412</f>
        <v>7.0588000000000015</v>
      </c>
    </row>
    <row r="25" spans="2:13" x14ac:dyDescent="0.25">
      <c r="C25" s="13">
        <f>C21-C20</f>
        <v>3.625</v>
      </c>
      <c r="D25" s="13">
        <f>D21-D20</f>
        <v>-2.875</v>
      </c>
      <c r="E25" s="13">
        <f>E21-E20</f>
        <v>-6.375</v>
      </c>
      <c r="F25" s="13">
        <f>F21-F20</f>
        <v>5.625</v>
      </c>
      <c r="G25" s="1" t="s">
        <v>24</v>
      </c>
      <c r="J25" s="3">
        <v>16</v>
      </c>
      <c r="K25" s="3">
        <f>K24+((L11-L12)*D4)/2+J24*L12</f>
        <v>256</v>
      </c>
    </row>
    <row r="26" spans="2:13" x14ac:dyDescent="0.25">
      <c r="J26" s="14">
        <v>16.940000000000001</v>
      </c>
      <c r="K26" s="14">
        <f>K25+((L12*0.94)/2)</f>
        <v>258.82</v>
      </c>
      <c r="L26" s="15" t="s">
        <v>27</v>
      </c>
      <c r="M26" s="15"/>
    </row>
    <row r="27" spans="2:13" x14ac:dyDescent="0.25">
      <c r="C27" s="2"/>
      <c r="D27" s="2"/>
      <c r="E27" s="2"/>
      <c r="F27" s="2"/>
      <c r="G27" s="8"/>
      <c r="J27" s="3">
        <v>24</v>
      </c>
      <c r="K27" s="10">
        <f>K26-((M24*45)/2)</f>
        <v>99.996999999999957</v>
      </c>
    </row>
    <row r="28" spans="2:13" x14ac:dyDescent="0.25">
      <c r="J28" s="3">
        <v>32</v>
      </c>
      <c r="K28" s="9">
        <f>K27-((45*8)/2)</f>
        <v>-80.003000000000043</v>
      </c>
    </row>
    <row r="35" spans="16:17" x14ac:dyDescent="0.25">
      <c r="P35" s="15" t="s">
        <v>28</v>
      </c>
      <c r="Q35" s="15"/>
    </row>
  </sheetData>
  <mergeCells count="1">
    <mergeCell ref="C3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Agustin Zegers</dc:creator>
  <cp:lastModifiedBy>Agustin Zegers</cp:lastModifiedBy>
  <dcterms:created xsi:type="dcterms:W3CDTF">2021-11-07T14:56:08Z</dcterms:created>
  <dcterms:modified xsi:type="dcterms:W3CDTF">2021-11-08T15:29:39Z</dcterms:modified>
</cp:coreProperties>
</file>