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9"/>
  <c r="L10"/>
  <c r="L11"/>
  <c r="L12"/>
  <c r="L13"/>
  <c r="L14"/>
  <c r="L15"/>
  <c r="L16"/>
  <c r="L17"/>
  <c r="L18"/>
  <c r="L19"/>
  <c r="L20"/>
  <c r="L21"/>
  <c r="L22"/>
  <c r="L23"/>
  <c r="L24"/>
  <c r="L25"/>
  <c r="L8"/>
  <c r="K25"/>
  <c r="K23"/>
  <c r="K19"/>
  <c r="K15"/>
  <c r="K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7"/>
  <c r="J7"/>
  <c r="H32" i="2"/>
  <c r="H30"/>
  <c r="H31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<sst xmlns="http://schemas.openxmlformats.org/spreadsheetml/2006/main" count="136" uniqueCount="86">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</sst>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6" formatCode="0.0"/>
    <numFmt numFmtId="168" formatCode="_-&quot;$&quot;\ * #,##0_-;\-&quot;$&quot;\ * #,##0_-;_-&quot;$&quot;\ * &quot;-&quot;??_-;_-@_-"/>
    <numFmt numFmtId="173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3" fillId="4" borderId="0" xfId="0" applyFont="1" applyFill="1"/>
    <xf numFmtId="0" fontId="0" fillId="4" borderId="0" xfId="0" applyFill="1" applyAlignment="1">
      <alignment vertical="center"/>
    </xf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2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8" fontId="0" fillId="0" borderId="0" xfId="1" applyNumberFormat="1" applyFont="1" applyAlignment="1">
      <alignment vertical="center"/>
    </xf>
    <xf numFmtId="173" fontId="0" fillId="0" borderId="0" xfId="1" applyNumberFormat="1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4" fillId="6" borderId="1" xfId="0" applyFont="1" applyFill="1" applyBorder="1" applyAlignment="1">
      <alignment horizontal="center" vertic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right"/>
    </xf>
    <xf numFmtId="168" fontId="0" fillId="0" borderId="0" xfId="1" applyNumberFormat="1" applyFont="1" applyAlignment="1">
      <alignment horizontal="center" vertical="center"/>
    </xf>
    <xf numFmtId="168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7">
    <dxf>
      <fill>
        <patternFill>
          <bgColor rgb="FFFF5050"/>
        </patternFill>
      </fill>
    </dxf>
    <dxf>
      <font>
        <color theme="1"/>
      </font>
      <fill>
        <patternFill>
          <bgColor rgb="FFC0000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C0000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0</xdr:row>
      <xdr:rowOff>44825</xdr:rowOff>
    </xdr:from>
    <xdr:to>
      <xdr:col>9</xdr:col>
      <xdr:colOff>33617</xdr:colOff>
      <xdr:row>17</xdr:row>
      <xdr:rowOff>159125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4058" y="44825"/>
          <a:ext cx="6723530" cy="3543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222421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0541" y="190500"/>
          <a:ext cx="8768827" cy="3138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"/>
  <sheetViews>
    <sheetView topLeftCell="A13" zoomScale="85" zoomScaleNormal="85" workbookViewId="0">
      <selection activeCell="J25" sqref="J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4.95" customHeight="1" thickBot="1">
      <c r="A26" s="11"/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24.95" customHeight="1" thickBot="1">
      <c r="A27" s="13" t="s">
        <v>0</v>
      </c>
      <c r="B27" s="15" t="s">
        <v>20</v>
      </c>
      <c r="C27" s="15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1">
        <f>D27*D$25+E27*E$25+F27*F$25+G27*G$25</f>
        <v>8.3550000000000004</v>
      </c>
    </row>
    <row r="28" spans="1:11" ht="24.95" customHeight="1" thickBot="1">
      <c r="A28" s="13"/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6">
        <v>6.7</v>
      </c>
      <c r="H28" s="21">
        <f>D28*D$25+E28*E$25+F28*F$25+G28*G$25</f>
        <v>8.0150000000000006</v>
      </c>
    </row>
    <row r="29" spans="1:11" ht="24.95" customHeight="1" thickBot="1">
      <c r="A29" s="13"/>
      <c r="B29" s="15" t="s">
        <v>14</v>
      </c>
      <c r="C29" s="15" t="s">
        <v>15</v>
      </c>
      <c r="D29" s="16">
        <v>8</v>
      </c>
      <c r="E29" s="16">
        <v>9.5</v>
      </c>
      <c r="F29" s="22">
        <v>5.8</v>
      </c>
      <c r="G29" s="16">
        <v>7.5</v>
      </c>
      <c r="H29" s="21">
        <f>D29*D$25+E29*E$25+F29*F$25+G29*G$25</f>
        <v>8.004999999999999</v>
      </c>
    </row>
    <row r="30" spans="1:11" ht="24.95" customHeight="1" thickBot="1">
      <c r="A30" s="13"/>
      <c r="B30" s="15" t="s">
        <v>16</v>
      </c>
      <c r="C30" s="15" t="s">
        <v>17</v>
      </c>
      <c r="D30" s="22">
        <v>5.7</v>
      </c>
      <c r="E30" s="16">
        <v>8.8000000000000007</v>
      </c>
      <c r="F30" s="16">
        <v>6.8</v>
      </c>
      <c r="G30" s="16">
        <v>8.9</v>
      </c>
      <c r="H30" s="20">
        <f>D30*D$25+E30*E$25+F30*F$25+G30*G$25</f>
        <v>7.5449999999999999</v>
      </c>
    </row>
    <row r="31" spans="1:11" ht="24.95" customHeight="1" thickBot="1">
      <c r="A31" s="13"/>
      <c r="B31" s="15" t="s">
        <v>22</v>
      </c>
      <c r="C31" s="15" t="s">
        <v>23</v>
      </c>
      <c r="D31" s="22">
        <v>5.9</v>
      </c>
      <c r="E31" s="16">
        <v>6.9</v>
      </c>
      <c r="F31" s="16">
        <v>7.9</v>
      </c>
      <c r="G31" s="16">
        <v>7.9</v>
      </c>
      <c r="H31" s="20">
        <f>D31*D$25+E31*E$25+F31*F$25+G31*G$25</f>
        <v>6.95</v>
      </c>
    </row>
    <row r="32" spans="1:11" ht="24.95" customHeight="1" thickBot="1">
      <c r="A32" s="13"/>
      <c r="B32" s="15" t="s">
        <v>24</v>
      </c>
      <c r="C32" s="15" t="s">
        <v>25</v>
      </c>
      <c r="D32" s="22">
        <v>5.8</v>
      </c>
      <c r="E32" s="16">
        <v>7.9</v>
      </c>
      <c r="F32" s="16">
        <v>8.9</v>
      </c>
      <c r="G32" s="16">
        <v>6.8</v>
      </c>
      <c r="H32" s="20">
        <f>D32*D$25+E32*E$25+F32*F$25+G32*G$25</f>
        <v>6.9349999999999996</v>
      </c>
    </row>
    <row r="33" spans="1:8" ht="24.95" customHeight="1" thickBot="1">
      <c r="A33" s="13"/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22">
        <v>4.5999999999999996</v>
      </c>
      <c r="H33" s="20">
        <f>D33*D$25+E33*E$25+F33*F$25+G33*G$25</f>
        <v>6.84</v>
      </c>
    </row>
    <row r="34" spans="1:8" ht="24.95" customHeight="1">
      <c r="A34" s="13"/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22">
        <v>5.8</v>
      </c>
      <c r="H34" s="20">
        <f>D34*D$25+E34*E$25+F34*F$25+G34*G$25</f>
        <v>6.5750000000000002</v>
      </c>
    </row>
    <row r="35" spans="1:8">
      <c r="A35" s="13"/>
      <c r="D35" s="3"/>
      <c r="E35" s="3"/>
      <c r="F35" s="3"/>
      <c r="G35" s="3"/>
    </row>
    <row r="36" spans="1:8">
      <c r="A36" s="13"/>
    </row>
    <row r="37" spans="1:8">
      <c r="A37" s="13"/>
    </row>
    <row r="38" spans="1:8">
      <c r="A38" s="1"/>
    </row>
    <row r="39" spans="1:8">
      <c r="A39" s="1"/>
    </row>
    <row r="40" spans="1:8">
      <c r="A40" s="1"/>
    </row>
    <row r="41" spans="1:8">
      <c r="A41" s="1"/>
    </row>
    <row r="42" spans="1:8">
      <c r="A42" s="1"/>
    </row>
  </sheetData>
  <sortState ref="B27:H34">
    <sortCondition descending="1" ref="H27:H34"/>
  </sortState>
  <mergeCells count="2">
    <mergeCell ref="A3:A13"/>
    <mergeCell ref="A27:A37"/>
  </mergeCells>
  <conditionalFormatting sqref="H27:H34">
    <cfRule type="cellIs" dxfId="6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F23" zoomScale="98" zoomScaleNormal="98" workbookViewId="0">
      <selection activeCell="K29" sqref="K29:K36"/>
    </sheetView>
  </sheetViews>
  <sheetFormatPr baseColWidth="10" defaultRowHeight="15.75"/>
  <cols>
    <col min="5" max="5" width="14" bestFit="1" customWidth="1"/>
    <col min="6" max="6" width="9.125" bestFit="1" customWidth="1"/>
    <col min="7" max="8" width="15" bestFit="1" customWidth="1"/>
    <col min="9" max="9" width="20.625" bestFit="1" customWidth="1"/>
    <col min="10" max="10" width="16" bestFit="1" customWidth="1"/>
    <col min="11" max="11" width="15.8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9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9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9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9">
      <c r="F24" s="4" t="s">
        <v>30</v>
      </c>
      <c r="G24" s="5">
        <v>7.0000000000000007E-2</v>
      </c>
      <c r="H24" s="2"/>
    </row>
    <row r="25" spans="1:19">
      <c r="F25" s="4" t="s">
        <v>31</v>
      </c>
      <c r="G25" s="5">
        <v>0.08</v>
      </c>
      <c r="H25" s="2"/>
    </row>
    <row r="26" spans="1:19">
      <c r="F26" s="4" t="s">
        <v>32</v>
      </c>
      <c r="G26" s="5">
        <v>0.12</v>
      </c>
      <c r="H26" s="2"/>
    </row>
    <row r="27" spans="1:19">
      <c r="G27" s="2"/>
      <c r="H27" s="2"/>
    </row>
    <row r="28" spans="1:19" ht="24.95" customHeight="1">
      <c r="C28" s="23" t="s">
        <v>33</v>
      </c>
      <c r="D28" s="23"/>
      <c r="E28" s="25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9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7">
        <v>680000</v>
      </c>
      <c r="H29" s="26">
        <f>G29+F29*10%*G29</f>
        <v>816000</v>
      </c>
      <c r="I29" s="33">
        <f>IF(H29="FONASA",H29*$G$24,H29*$G$25)</f>
        <v>65280</v>
      </c>
      <c r="J29" s="26">
        <f>IF(H29="FONASA",I29*$G$24,I29*$G$25)</f>
        <v>5222.4000000000005</v>
      </c>
      <c r="K29" s="34">
        <f>H29-I29-J29</f>
        <v>745497.59999999998</v>
      </c>
      <c r="L29" s="8"/>
      <c r="M29" s="8"/>
      <c r="N29" s="8"/>
      <c r="O29" s="8"/>
      <c r="P29" s="8"/>
      <c r="Q29" s="8"/>
      <c r="R29" s="8"/>
      <c r="S29" s="8"/>
    </row>
    <row r="30" spans="1:19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7">
        <v>780000</v>
      </c>
      <c r="H30" s="26">
        <f>G30+F30*10%*G30</f>
        <v>1014000</v>
      </c>
      <c r="I30" s="33">
        <f t="shared" ref="I30:I36" si="0">IF(H30="FONASA",H30*$G$24,H30*$G$25)</f>
        <v>81120</v>
      </c>
      <c r="J30" s="26">
        <f t="shared" ref="J30:J36" si="1">IF(H30="FONASA",I30*$G$24,I30*$G$25)</f>
        <v>6489.6</v>
      </c>
      <c r="K30" s="34">
        <f t="shared" ref="K30:K36" si="2">H30-I30-J30</f>
        <v>926390.4</v>
      </c>
      <c r="L30" s="9" t="s">
        <v>1</v>
      </c>
      <c r="M30" s="8"/>
      <c r="N30" s="8"/>
      <c r="O30" s="8"/>
      <c r="P30" s="8"/>
      <c r="Q30" s="8"/>
      <c r="R30" s="8"/>
      <c r="S30" s="8"/>
    </row>
    <row r="31" spans="1:19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7">
        <v>1200000</v>
      </c>
      <c r="H31" s="26">
        <f t="shared" ref="H30:H36" si="3">G31+F31*10%*G31</f>
        <v>1320000</v>
      </c>
      <c r="I31" s="33">
        <f t="shared" si="0"/>
        <v>105600</v>
      </c>
      <c r="J31" s="26">
        <f t="shared" si="1"/>
        <v>8448</v>
      </c>
      <c r="K31" s="34">
        <f t="shared" si="2"/>
        <v>1205952</v>
      </c>
      <c r="L31" s="8"/>
      <c r="M31" s="8"/>
      <c r="N31" s="8"/>
      <c r="O31" s="8"/>
      <c r="P31" s="8"/>
      <c r="Q31" s="8"/>
      <c r="R31" s="8"/>
      <c r="S31" s="8"/>
    </row>
    <row r="32" spans="1:19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7">
        <v>890000</v>
      </c>
      <c r="H32" s="26">
        <f>G32+F32*10%*G32</f>
        <v>1157000</v>
      </c>
      <c r="I32" s="33">
        <f t="shared" si="0"/>
        <v>92560</v>
      </c>
      <c r="J32" s="26">
        <f t="shared" si="1"/>
        <v>7404.8</v>
      </c>
      <c r="K32" s="34">
        <f t="shared" si="2"/>
        <v>1057035.2</v>
      </c>
      <c r="L32" s="10" t="s">
        <v>40</v>
      </c>
      <c r="M32" s="10"/>
      <c r="N32" s="10"/>
      <c r="O32" s="10"/>
      <c r="P32" s="10"/>
      <c r="Q32" s="10"/>
      <c r="R32" s="10"/>
      <c r="S32" s="8"/>
    </row>
    <row r="33" spans="3:19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7">
        <v>680000</v>
      </c>
      <c r="H33" s="26">
        <f t="shared" si="3"/>
        <v>816000</v>
      </c>
      <c r="I33" s="33">
        <f t="shared" si="0"/>
        <v>65280</v>
      </c>
      <c r="J33" s="26">
        <f t="shared" si="1"/>
        <v>5222.4000000000005</v>
      </c>
      <c r="K33" s="34">
        <f t="shared" si="2"/>
        <v>745497.59999999998</v>
      </c>
      <c r="L33" s="10" t="s">
        <v>41</v>
      </c>
      <c r="M33" s="10"/>
      <c r="N33" s="10"/>
      <c r="O33" s="10"/>
      <c r="P33" s="10"/>
      <c r="Q33" s="10"/>
      <c r="R33" s="10"/>
      <c r="S33" s="8"/>
    </row>
    <row r="34" spans="3:19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7">
        <v>580000</v>
      </c>
      <c r="H34" s="26">
        <f t="shared" si="3"/>
        <v>812000</v>
      </c>
      <c r="I34" s="33">
        <f t="shared" si="0"/>
        <v>64960</v>
      </c>
      <c r="J34" s="26">
        <f t="shared" si="1"/>
        <v>5196.8</v>
      </c>
      <c r="K34" s="34">
        <f t="shared" si="2"/>
        <v>741843.2</v>
      </c>
      <c r="L34" s="10" t="s">
        <v>42</v>
      </c>
      <c r="M34" s="10"/>
      <c r="N34" s="10"/>
      <c r="O34" s="10"/>
      <c r="P34" s="10"/>
      <c r="Q34" s="10"/>
      <c r="R34" s="10"/>
      <c r="S34" s="8"/>
    </row>
    <row r="35" spans="3:19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7">
        <v>780000</v>
      </c>
      <c r="H35" s="26">
        <f t="shared" si="3"/>
        <v>1014000</v>
      </c>
      <c r="I35" s="33">
        <f t="shared" si="0"/>
        <v>81120</v>
      </c>
      <c r="J35" s="26">
        <f t="shared" si="1"/>
        <v>6489.6</v>
      </c>
      <c r="K35" s="34">
        <f t="shared" si="2"/>
        <v>926390.4</v>
      </c>
      <c r="L35" s="10" t="s">
        <v>43</v>
      </c>
      <c r="M35" s="10"/>
      <c r="N35" s="10"/>
      <c r="O35" s="10"/>
      <c r="P35" s="10"/>
      <c r="Q35" s="10"/>
      <c r="R35" s="10"/>
      <c r="S35" s="8"/>
    </row>
    <row r="36" spans="3:19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7">
        <v>890000</v>
      </c>
      <c r="H36" s="26">
        <f t="shared" si="3"/>
        <v>1335000</v>
      </c>
      <c r="I36" s="33">
        <f t="shared" si="0"/>
        <v>106800</v>
      </c>
      <c r="J36" s="26">
        <f t="shared" si="1"/>
        <v>8544</v>
      </c>
      <c r="K36" s="34">
        <f t="shared" si="2"/>
        <v>1219656</v>
      </c>
      <c r="L36" s="10" t="s">
        <v>44</v>
      </c>
      <c r="M36" s="10"/>
      <c r="N36" s="10"/>
      <c r="O36" s="10"/>
      <c r="P36" s="10"/>
      <c r="Q36" s="10"/>
      <c r="R36" s="10"/>
      <c r="S36" s="8"/>
    </row>
    <row r="37" spans="3:19">
      <c r="L37" s="8"/>
      <c r="M37" s="8"/>
      <c r="N37" s="8"/>
      <c r="O37" s="8"/>
      <c r="P37" s="8"/>
      <c r="Q37" s="8"/>
      <c r="R37" s="8"/>
      <c r="S37" s="8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zoomScale="85" zoomScaleNormal="85" workbookViewId="0">
      <selection activeCell="F36" sqref="F36"/>
    </sheetView>
  </sheetViews>
  <sheetFormatPr baseColWidth="10" defaultRowHeight="15.75"/>
  <cols>
    <col min="10" max="10" width="18.625" bestFit="1" customWidth="1"/>
    <col min="12" max="12" width="10.25" bestFit="1" customWidth="1"/>
    <col min="13" max="13" width="14.375" bestFit="1" customWidth="1"/>
  </cols>
  <sheetData>
    <row r="4" spans="2:13">
      <c r="F4" t="s">
        <v>45</v>
      </c>
      <c r="K4" s="12">
        <v>0.4</v>
      </c>
    </row>
    <row r="6" spans="2:13" ht="20.100000000000001" customHeight="1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</row>
    <row r="7" spans="2:13" ht="20.100000000000001" customHeight="1">
      <c r="B7" s="28" t="s">
        <v>14</v>
      </c>
      <c r="C7" s="28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29">
        <f>AVERAGE(D7:H7)</f>
        <v>8.08</v>
      </c>
      <c r="J7" s="28" t="str">
        <f>IF(I7&gt;=8,"NO DA EXAMEN", "DA EXAMEN")</f>
        <v>NO DA EXAMEN</v>
      </c>
      <c r="K7" s="31">
        <f>I7</f>
        <v>8.08</v>
      </c>
      <c r="L7" s="31">
        <f>(K7*60%)+(K7*$K$4)</f>
        <v>8.08</v>
      </c>
      <c r="M7" s="28" t="str">
        <f>IF(L7&gt;=6,"APROBADO","REPORBADO")</f>
        <v>APROBADO</v>
      </c>
    </row>
    <row r="8" spans="2:13" ht="20.100000000000001" customHeight="1">
      <c r="B8" s="28" t="s">
        <v>16</v>
      </c>
      <c r="C8" s="28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29">
        <f t="shared" ref="I8:I25" si="0">AVERAGE(D8:H8)</f>
        <v>5.4799999999999995</v>
      </c>
      <c r="J8" s="28" t="str">
        <f>IF(I8&gt;=8,"NO DA EXAMEN", "DA EXAMEN")</f>
        <v>DA EXAMEN</v>
      </c>
      <c r="K8" s="32">
        <v>8.4</v>
      </c>
      <c r="L8" s="31">
        <f>(K8*60%)+(K8*$K$4)</f>
        <v>8.4</v>
      </c>
      <c r="M8" s="28" t="str">
        <f t="shared" ref="M8:M25" si="1">IF(L8&gt;=6,"APROBADO","REPORBADO")</f>
        <v>APROBADO</v>
      </c>
    </row>
    <row r="9" spans="2:13" ht="20.100000000000001" customHeight="1">
      <c r="B9" s="28" t="s">
        <v>18</v>
      </c>
      <c r="C9" s="28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29">
        <f t="shared" si="0"/>
        <v>6.9799999999999995</v>
      </c>
      <c r="J9" s="28" t="str">
        <f>IF(I9&gt;=8,"NO DA EXAMEN", "DA EXAMEN")</f>
        <v>DA EXAMEN</v>
      </c>
      <c r="K9" s="32">
        <v>9</v>
      </c>
      <c r="L9" s="31">
        <f t="shared" ref="L9:L25" si="2">(K9*60%)+(K9*$K$4)</f>
        <v>9</v>
      </c>
      <c r="M9" s="28" t="str">
        <f t="shared" si="1"/>
        <v>APROBADO</v>
      </c>
    </row>
    <row r="10" spans="2:13" ht="20.100000000000001" customHeight="1">
      <c r="B10" s="28" t="s">
        <v>20</v>
      </c>
      <c r="C10" s="28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29">
        <f t="shared" si="0"/>
        <v>6.9</v>
      </c>
      <c r="J10" s="28" t="str">
        <f>IF(I10&gt;=8,"NO DA EXAMEN", "DA EXAMEN")</f>
        <v>DA EXAMEN</v>
      </c>
      <c r="K10" s="32">
        <v>7.5</v>
      </c>
      <c r="L10" s="31">
        <f t="shared" si="2"/>
        <v>7.5</v>
      </c>
      <c r="M10" s="28" t="str">
        <f t="shared" si="1"/>
        <v>APROBADO</v>
      </c>
    </row>
    <row r="11" spans="2:13" ht="20.100000000000001" customHeight="1">
      <c r="B11" s="28" t="s">
        <v>22</v>
      </c>
      <c r="C11" s="28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29">
        <f t="shared" si="0"/>
        <v>7.0400000000000009</v>
      </c>
      <c r="J11" s="28" t="str">
        <f>IF(I11&gt;=8,"NO DA EXAMEN", "DA EXAMEN")</f>
        <v>DA EXAMEN</v>
      </c>
      <c r="K11" s="32">
        <v>8.1999999999999993</v>
      </c>
      <c r="L11" s="31">
        <f t="shared" si="2"/>
        <v>8.1999999999999993</v>
      </c>
      <c r="M11" s="28" t="str">
        <f t="shared" si="1"/>
        <v>APROBADO</v>
      </c>
    </row>
    <row r="12" spans="2:13" ht="20.100000000000001" customHeight="1">
      <c r="B12" s="28" t="s">
        <v>24</v>
      </c>
      <c r="C12" s="28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29">
        <f t="shared" si="0"/>
        <v>7.62</v>
      </c>
      <c r="J12" s="28" t="str">
        <f>IF(I12&gt;=8,"NO DA EXAMEN", "DA EXAMEN")</f>
        <v>DA EXAMEN</v>
      </c>
      <c r="K12" s="32">
        <v>9.5</v>
      </c>
      <c r="L12" s="31">
        <f t="shared" si="2"/>
        <v>9.5</v>
      </c>
      <c r="M12" s="28" t="str">
        <f t="shared" si="1"/>
        <v>APROBADO</v>
      </c>
    </row>
    <row r="13" spans="2:13" ht="20.100000000000001" customHeight="1">
      <c r="B13" s="28" t="s">
        <v>26</v>
      </c>
      <c r="C13" s="28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29">
        <f t="shared" si="0"/>
        <v>6.7200000000000006</v>
      </c>
      <c r="J13" s="28" t="str">
        <f>IF(I13&gt;=8,"NO DA EXAMEN", "DA EXAMEN")</f>
        <v>DA EXAMEN</v>
      </c>
      <c r="K13" s="32">
        <v>8.5</v>
      </c>
      <c r="L13" s="31">
        <f t="shared" si="2"/>
        <v>8.5</v>
      </c>
      <c r="M13" s="28" t="str">
        <f t="shared" si="1"/>
        <v>APROBADO</v>
      </c>
    </row>
    <row r="14" spans="2:13" ht="20.100000000000001" customHeight="1">
      <c r="B14" s="28" t="s">
        <v>28</v>
      </c>
      <c r="C14" s="28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29">
        <f t="shared" si="0"/>
        <v>6.7</v>
      </c>
      <c r="J14" s="28" t="str">
        <f>IF(I14&gt;=8,"NO DA EXAMEN", "DA EXAMEN")</f>
        <v>DA EXAMEN</v>
      </c>
      <c r="K14" s="32">
        <v>8.4</v>
      </c>
      <c r="L14" s="31">
        <f t="shared" si="2"/>
        <v>8.4</v>
      </c>
      <c r="M14" s="28" t="str">
        <f t="shared" si="1"/>
        <v>APROBADO</v>
      </c>
    </row>
    <row r="15" spans="2:13" ht="20.100000000000001" customHeight="1">
      <c r="B15" s="28" t="s">
        <v>74</v>
      </c>
      <c r="C15" s="28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29">
        <f t="shared" si="0"/>
        <v>8.3800000000000008</v>
      </c>
      <c r="J15" s="28" t="str">
        <f>IF(I15&gt;=8,"NO DA EXAMEN", "DA EXAMEN")</f>
        <v>NO DA EXAMEN</v>
      </c>
      <c r="K15" s="31">
        <f>I15</f>
        <v>8.3800000000000008</v>
      </c>
      <c r="L15" s="31">
        <f t="shared" si="2"/>
        <v>8.3800000000000008</v>
      </c>
      <c r="M15" s="28" t="str">
        <f t="shared" si="1"/>
        <v>APROBADO</v>
      </c>
    </row>
    <row r="16" spans="2:13" ht="20.100000000000001" customHeight="1">
      <c r="B16" s="28" t="s">
        <v>75</v>
      </c>
      <c r="C16" s="28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29">
        <f t="shared" si="0"/>
        <v>7.9599999999999991</v>
      </c>
      <c r="J16" s="28" t="str">
        <f>IF(I16&gt;=8,"NO DA EXAMEN", "DA EXAMEN")</f>
        <v>DA EXAMEN</v>
      </c>
      <c r="K16" s="32">
        <v>7.9</v>
      </c>
      <c r="L16" s="31">
        <f t="shared" si="2"/>
        <v>7.9</v>
      </c>
      <c r="M16" s="28" t="str">
        <f t="shared" si="1"/>
        <v>APROBADO</v>
      </c>
    </row>
    <row r="17" spans="2:13" ht="20.100000000000001" customHeight="1">
      <c r="B17" s="28" t="s">
        <v>76</v>
      </c>
      <c r="C17" s="28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29">
        <f t="shared" si="0"/>
        <v>6.1</v>
      </c>
      <c r="J17" s="28" t="str">
        <f>IF(I17&gt;=8,"NO DA EXAMEN", "DA EXAMEN")</f>
        <v>DA EXAMEN</v>
      </c>
      <c r="K17" s="32">
        <v>8.9</v>
      </c>
      <c r="L17" s="31">
        <f t="shared" si="2"/>
        <v>8.9</v>
      </c>
      <c r="M17" s="28" t="str">
        <f t="shared" si="1"/>
        <v>APROBADO</v>
      </c>
    </row>
    <row r="18" spans="2:13" ht="20.100000000000001" customHeight="1">
      <c r="B18" s="28" t="s">
        <v>77</v>
      </c>
      <c r="C18" s="28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29">
        <f t="shared" si="0"/>
        <v>4.6599999999999993</v>
      </c>
      <c r="J18" s="28" t="str">
        <f>IF(I18&gt;=8,"NO DA EXAMEN", "DA EXAMEN")</f>
        <v>DA EXAMEN</v>
      </c>
      <c r="K18" s="32">
        <v>4.5</v>
      </c>
      <c r="L18" s="31">
        <f t="shared" si="2"/>
        <v>4.5</v>
      </c>
      <c r="M18" s="28" t="str">
        <f t="shared" si="1"/>
        <v>REPORBADO</v>
      </c>
    </row>
    <row r="19" spans="2:13" ht="20.100000000000001" customHeight="1">
      <c r="B19" s="28" t="s">
        <v>78</v>
      </c>
      <c r="C19" s="28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29">
        <f t="shared" si="0"/>
        <v>8.0400000000000009</v>
      </c>
      <c r="J19" s="28" t="str">
        <f>IF(I19&gt;=8,"NO DA EXAMEN", "DA EXAMEN")</f>
        <v>NO DA EXAMEN</v>
      </c>
      <c r="K19" s="31">
        <f>I19</f>
        <v>8.0400000000000009</v>
      </c>
      <c r="L19" s="31">
        <f t="shared" si="2"/>
        <v>8.0400000000000009</v>
      </c>
      <c r="M19" s="28" t="str">
        <f t="shared" si="1"/>
        <v>APROBADO</v>
      </c>
    </row>
    <row r="20" spans="2:13" ht="20.100000000000001" customHeight="1">
      <c r="B20" s="28" t="s">
        <v>79</v>
      </c>
      <c r="C20" s="28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29">
        <f t="shared" si="0"/>
        <v>4.4800000000000004</v>
      </c>
      <c r="J20" s="28" t="str">
        <f>IF(I20&gt;=8,"NO DA EXAMEN", "DA EXAMEN")</f>
        <v>DA EXAMEN</v>
      </c>
      <c r="K20" s="32">
        <v>4.8</v>
      </c>
      <c r="L20" s="31">
        <f t="shared" si="2"/>
        <v>4.8</v>
      </c>
      <c r="M20" s="28" t="str">
        <f t="shared" si="1"/>
        <v>REPORBADO</v>
      </c>
    </row>
    <row r="21" spans="2:13" ht="20.100000000000001" customHeight="1">
      <c r="B21" s="28" t="s">
        <v>80</v>
      </c>
      <c r="C21" s="28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29">
        <f t="shared" si="0"/>
        <v>4.16</v>
      </c>
      <c r="J21" s="28" t="str">
        <f>IF(I21&gt;=8,"NO DA EXAMEN", "DA EXAMEN")</f>
        <v>DA EXAMEN</v>
      </c>
      <c r="K21" s="32">
        <v>5.5</v>
      </c>
      <c r="L21" s="31">
        <f t="shared" si="2"/>
        <v>5.5</v>
      </c>
      <c r="M21" s="28" t="str">
        <f t="shared" si="1"/>
        <v>REPORBADO</v>
      </c>
    </row>
    <row r="22" spans="2:13" ht="20.100000000000001" customHeight="1">
      <c r="B22" s="28" t="s">
        <v>81</v>
      </c>
      <c r="C22" s="28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29">
        <f t="shared" si="0"/>
        <v>6.7799999999999994</v>
      </c>
      <c r="J22" s="28" t="str">
        <f>IF(I22&gt;=8,"NO DA EXAMEN", "DA EXAMEN")</f>
        <v>DA EXAMEN</v>
      </c>
      <c r="K22" s="32">
        <v>9.4</v>
      </c>
      <c r="L22" s="31">
        <f t="shared" si="2"/>
        <v>9.4</v>
      </c>
      <c r="M22" s="28" t="str">
        <f t="shared" si="1"/>
        <v>APROBADO</v>
      </c>
    </row>
    <row r="23" spans="2:13" ht="20.100000000000001" customHeight="1">
      <c r="B23" s="28" t="s">
        <v>82</v>
      </c>
      <c r="C23" s="28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29">
        <f t="shared" si="0"/>
        <v>8.58</v>
      </c>
      <c r="J23" s="28" t="str">
        <f>IF(I23&gt;=8,"NO DA EXAMEN", "DA EXAMEN")</f>
        <v>NO DA EXAMEN</v>
      </c>
      <c r="K23" s="31">
        <f>I23</f>
        <v>8.58</v>
      </c>
      <c r="L23" s="31">
        <f t="shared" si="2"/>
        <v>8.58</v>
      </c>
      <c r="M23" s="28" t="str">
        <f t="shared" si="1"/>
        <v>APROBADO</v>
      </c>
    </row>
    <row r="24" spans="2:13" ht="20.100000000000001" customHeight="1">
      <c r="B24" s="28" t="s">
        <v>83</v>
      </c>
      <c r="C24" s="28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29">
        <f t="shared" si="0"/>
        <v>2.4799999999999995</v>
      </c>
      <c r="J24" s="28" t="str">
        <f>IF(I24&gt;=8,"NO DA EXAMEN", "DA EXAMEN")</f>
        <v>DA EXAMEN</v>
      </c>
      <c r="K24" s="32">
        <v>4.3</v>
      </c>
      <c r="L24" s="31">
        <f t="shared" si="2"/>
        <v>4.3</v>
      </c>
      <c r="M24" s="28" t="str">
        <f t="shared" si="1"/>
        <v>REPORBADO</v>
      </c>
    </row>
    <row r="25" spans="2:13" ht="20.100000000000001" customHeight="1">
      <c r="B25" s="28" t="s">
        <v>84</v>
      </c>
      <c r="C25" s="28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29">
        <f t="shared" si="0"/>
        <v>8.379999999999999</v>
      </c>
      <c r="J25" s="28" t="str">
        <f>IF(I25&gt;=8,"NO DA EXAMEN", "DA EXAMEN")</f>
        <v>NO DA EXAMEN</v>
      </c>
      <c r="K25" s="31">
        <f>I25</f>
        <v>8.379999999999999</v>
      </c>
      <c r="L25" s="31">
        <f t="shared" si="2"/>
        <v>8.379999999999999</v>
      </c>
      <c r="M25" s="28" t="str">
        <f t="shared" si="1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2" priority="3" operator="containsText" text="NO DA">
      <formula>NOT(ISERROR(SEARCH("NO DA",J7)))</formula>
    </cfRule>
  </conditionalFormatting>
  <conditionalFormatting sqref="M7:M25">
    <cfRule type="containsText" dxfId="1" priority="2" operator="containsText" text="RE">
      <formula>NOT(ISERROR(SEARCH("RE",M7)))</formula>
    </cfRule>
    <cfRule type="containsText" dxfId="0" priority="1" operator="containsText" text="RE">
      <formula>NOT(ISERROR(SEARCH("RE",M7)))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2024-04-10T15:10:06Z</dcterms:modified>
</cp:coreProperties>
</file>