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uario\Juan.Muñoz\Documents\JMMP\Escuela Naval\"/>
    </mc:Choice>
  </mc:AlternateContent>
  <bookViews>
    <workbookView xWindow="0" yWindow="75" windowWidth="15195" windowHeight="7935"/>
  </bookViews>
  <sheets>
    <sheet name="efe" sheetId="1" r:id="rId1"/>
    <sheet name="pauta efe" sheetId="3" r:id="rId2"/>
  </sheets>
  <calcPr calcId="152511"/>
</workbook>
</file>

<file path=xl/calcChain.xml><?xml version="1.0" encoding="utf-8"?>
<calcChain xmlns="http://schemas.openxmlformats.org/spreadsheetml/2006/main">
  <c r="H11" i="1" l="1"/>
  <c r="D15" i="1"/>
  <c r="C15" i="1"/>
  <c r="H20" i="3"/>
  <c r="G16" i="3"/>
  <c r="F4" i="3"/>
  <c r="B18" i="3"/>
  <c r="F3" i="3" s="1"/>
  <c r="C18" i="3"/>
  <c r="B4" i="3"/>
  <c r="C4" i="3"/>
  <c r="F2" i="3" s="1"/>
  <c r="F5" i="3"/>
  <c r="F6" i="3"/>
  <c r="F10" i="3"/>
  <c r="G12" i="3" s="1"/>
  <c r="B1" i="3"/>
  <c r="G18" i="3" s="1"/>
  <c r="B31" i="3"/>
  <c r="B32" i="3"/>
  <c r="B34" i="3" s="1"/>
  <c r="B39" i="3" s="1"/>
  <c r="B41" i="3" s="1"/>
  <c r="B38" i="3"/>
  <c r="C26" i="3"/>
  <c r="C27" i="3" s="1"/>
  <c r="C21" i="3"/>
  <c r="B26" i="3"/>
  <c r="C1" i="3"/>
  <c r="C12" i="3"/>
  <c r="C15" i="3"/>
  <c r="B12" i="3"/>
  <c r="B15" i="3"/>
  <c r="D26" i="1"/>
  <c r="D18" i="1"/>
  <c r="D21" i="1" s="1"/>
  <c r="C18" i="1"/>
  <c r="C21" i="1"/>
  <c r="C26" i="1"/>
  <c r="D4" i="1"/>
  <c r="D7" i="1"/>
  <c r="C4" i="1"/>
  <c r="C7" i="1"/>
  <c r="H5" i="1"/>
  <c r="H6" i="1" s="1"/>
  <c r="H13" i="1" l="1"/>
  <c r="D27" i="1"/>
  <c r="D10" i="1"/>
  <c r="D16" i="1" s="1"/>
  <c r="C10" i="1"/>
  <c r="C16" i="1" s="1"/>
  <c r="G8" i="3"/>
  <c r="G17" i="3" s="1"/>
  <c r="G19" i="3" s="1"/>
  <c r="C27" i="1"/>
  <c r="C7" i="3"/>
  <c r="C16" i="3" s="1"/>
  <c r="B21" i="3"/>
  <c r="B27" i="3" s="1"/>
  <c r="B7" i="3"/>
  <c r="B16" i="3" s="1"/>
</calcChain>
</file>

<file path=xl/sharedStrings.xml><?xml version="1.0" encoding="utf-8"?>
<sst xmlns="http://schemas.openxmlformats.org/spreadsheetml/2006/main" count="95" uniqueCount="76">
  <si>
    <t>BALANCES CLASIFICADOS</t>
  </si>
  <si>
    <t>ESTADOS DE RESULTADOS</t>
  </si>
  <si>
    <t>Depósito a plazo (30 días)</t>
  </si>
  <si>
    <t>Margen  de Explotación</t>
  </si>
  <si>
    <t>Gastos de Administracion y Ventas</t>
  </si>
  <si>
    <t>Resultado Operacional</t>
  </si>
  <si>
    <t>Ingresos Financieros</t>
  </si>
  <si>
    <t>Gastos Financieros</t>
  </si>
  <si>
    <t>Resultado  No Operacional</t>
  </si>
  <si>
    <t>Inversion en otras empresas</t>
  </si>
  <si>
    <t>Impuesto a la Renta</t>
  </si>
  <si>
    <t>Total Activos</t>
  </si>
  <si>
    <t>impuestos x pagar</t>
  </si>
  <si>
    <t>Total Pasivos</t>
  </si>
  <si>
    <t>Notas a los Estados Financieros:</t>
  </si>
  <si>
    <t xml:space="preserve">    - Reservas  1,680</t>
  </si>
  <si>
    <t xml:space="preserve">   - Dividendos 1,440</t>
  </si>
  <si>
    <t>3.- Se compro un Bien Raiz</t>
  </si>
  <si>
    <t>Disponible</t>
  </si>
  <si>
    <t>Cuentas por Cobrar</t>
  </si>
  <si>
    <t>Existencias</t>
  </si>
  <si>
    <t>Construcciones y Obras</t>
  </si>
  <si>
    <t>Depreciacion (menos)</t>
  </si>
  <si>
    <t>Maquinarias y Equipos</t>
  </si>
  <si>
    <t>Valores Negociables</t>
  </si>
  <si>
    <t>Total Circulante</t>
  </si>
  <si>
    <t>Total Fijo</t>
  </si>
  <si>
    <t>Total Otros</t>
  </si>
  <si>
    <t>Cuentas por Pagar</t>
  </si>
  <si>
    <t>Gastos Anticipados</t>
  </si>
  <si>
    <t>Obligaciones con el Publico</t>
  </si>
  <si>
    <t>Capital Pagado</t>
  </si>
  <si>
    <t>Reservas</t>
  </si>
  <si>
    <t>Resultado del Ejercicio</t>
  </si>
  <si>
    <t>Total Patrimonio</t>
  </si>
  <si>
    <t>Ingresos de Explotacion</t>
  </si>
  <si>
    <t>Costos de Explotacion</t>
  </si>
  <si>
    <t>Perdida Inversión  Empresas</t>
  </si>
  <si>
    <t>Resultado Antes de Impuesto</t>
  </si>
  <si>
    <t>4.- La Empresa reconoció la Utilidad devengada en la Filial</t>
  </si>
  <si>
    <t>6.- La utilidad del año 2000 se repartio de la siguiente manera:</t>
  </si>
  <si>
    <t>7.- Se aumento el capital con la Capitalización de las Reservas disponibles.</t>
  </si>
  <si>
    <t>Efectivo Recibido de Clientes</t>
  </si>
  <si>
    <t>Efectivo Pagado a Proveedores</t>
  </si>
  <si>
    <t>Efectivo Pagado por Gastos</t>
  </si>
  <si>
    <t>Efectivo Recibido por Intereses</t>
  </si>
  <si>
    <t>Efectivo Pagado por Intereses</t>
  </si>
  <si>
    <t>Efectivo Pagado por Impuesto</t>
  </si>
  <si>
    <t>Efectivo Neto Provisto en Act Operación</t>
  </si>
  <si>
    <t>Efectivo Pagado por Adquisiscion AF</t>
  </si>
  <si>
    <t>efectivo neto usado en Act Inversion</t>
  </si>
  <si>
    <t>Efectivo pagado por recompra de bonos</t>
  </si>
  <si>
    <t>efectivo neto usado en Act Financiamiento</t>
  </si>
  <si>
    <t>Variacion de efectivo</t>
  </si>
  <si>
    <t>saldo inicial</t>
  </si>
  <si>
    <t>efectivo recibido por venta acciones</t>
  </si>
  <si>
    <t>Efectivo pagado por dividendos</t>
  </si>
  <si>
    <t>Saldo Final</t>
  </si>
  <si>
    <t>Activos Financieros</t>
  </si>
  <si>
    <t>Otros Activos Financieros</t>
  </si>
  <si>
    <t>Deudores por ventas</t>
  </si>
  <si>
    <t>Otros activos corrientes</t>
  </si>
  <si>
    <t>Propiedad Planta y Equipos</t>
  </si>
  <si>
    <t>Total Corriente</t>
  </si>
  <si>
    <t>Total No Corriente</t>
  </si>
  <si>
    <t>Acreedores comerciales</t>
  </si>
  <si>
    <t>Obligaciones por Titulo de Deudas</t>
  </si>
  <si>
    <t xml:space="preserve">1.- Se vendieros Acciones (Activos financieros) </t>
  </si>
  <si>
    <t>2.- Se vendieron Bonos mantenidos como Inverison</t>
  </si>
  <si>
    <t>5.- Se procedio a cancelar los Bonos Adeudados</t>
  </si>
  <si>
    <t>Ingresos de Operación</t>
  </si>
  <si>
    <t>Costos de Operación</t>
  </si>
  <si>
    <t>Margen Bruto</t>
  </si>
  <si>
    <t xml:space="preserve">Gastos de Administracion </t>
  </si>
  <si>
    <t>8.- Los Gastos de Administracion incluyen Arriendos pagados</t>
  </si>
  <si>
    <t>9.- Los gastos anticipados corresponden a a Arriendos.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</si>
</sst>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8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/>
    <xf numFmtId="3" fontId="2" fillId="2" borderId="0" xfId="0" applyNumberFormat="1" applyFont="1" applyFill="1" applyBorder="1"/>
    <xf numFmtId="3" fontId="2" fillId="2" borderId="0" xfId="0" applyNumberFormat="1" applyFont="1" applyFill="1"/>
    <xf numFmtId="3" fontId="1" fillId="2" borderId="1" xfId="0" applyNumberFormat="1" applyFont="1" applyFill="1" applyBorder="1"/>
    <xf numFmtId="3" fontId="1" fillId="2" borderId="0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0" xfId="0" applyFont="1" applyFill="1" applyBorder="1"/>
    <xf numFmtId="3" fontId="2" fillId="2" borderId="6" xfId="0" applyNumberFormat="1" applyFont="1" applyFill="1" applyBorder="1"/>
    <xf numFmtId="0" fontId="1" fillId="2" borderId="0" xfId="0" applyFont="1" applyFill="1" applyBorder="1"/>
    <xf numFmtId="3" fontId="1" fillId="2" borderId="6" xfId="0" applyNumberFormat="1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3" fontId="2" fillId="2" borderId="8" xfId="0" applyNumberFormat="1" applyFont="1" applyFill="1" applyBorder="1"/>
    <xf numFmtId="3" fontId="2" fillId="2" borderId="9" xfId="0" applyNumberFormat="1" applyFont="1" applyFill="1" applyBorder="1"/>
    <xf numFmtId="0" fontId="1" fillId="2" borderId="5" xfId="0" applyFont="1" applyFill="1" applyBorder="1"/>
    <xf numFmtId="3" fontId="2" fillId="2" borderId="5" xfId="0" applyNumberFormat="1" applyFont="1" applyFill="1" applyBorder="1"/>
    <xf numFmtId="3" fontId="1" fillId="2" borderId="5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8" xfId="0" applyFont="1" applyFill="1" applyBorder="1"/>
    <xf numFmtId="0" fontId="2" fillId="2" borderId="9" xfId="0" applyFont="1" applyFill="1" applyBorder="1"/>
    <xf numFmtId="0" fontId="2" fillId="0" borderId="0" xfId="0" applyFont="1" applyFill="1" applyBorder="1"/>
    <xf numFmtId="3" fontId="2" fillId="0" borderId="0" xfId="0" applyNumberFormat="1" applyFont="1" applyFill="1" applyBorder="1"/>
    <xf numFmtId="0" fontId="1" fillId="0" borderId="0" xfId="0" applyFont="1" applyFill="1" applyBorder="1"/>
    <xf numFmtId="3" fontId="1" fillId="0" borderId="0" xfId="0" applyNumberFormat="1" applyFont="1" applyFill="1" applyBorder="1"/>
    <xf numFmtId="3" fontId="1" fillId="0" borderId="1" xfId="0" applyNumberFormat="1" applyFont="1" applyFill="1" applyBorder="1"/>
    <xf numFmtId="0" fontId="0" fillId="0" borderId="0" xfId="0" applyFill="1"/>
    <xf numFmtId="3" fontId="0" fillId="0" borderId="0" xfId="0" applyNumberFormat="1"/>
    <xf numFmtId="3" fontId="4" fillId="0" borderId="0" xfId="0" applyNumberFormat="1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20" workbookViewId="0">
      <selection activeCell="B43" sqref="B43"/>
    </sheetView>
  </sheetViews>
  <sheetFormatPr baseColWidth="10" defaultColWidth="11.42578125" defaultRowHeight="14.25" x14ac:dyDescent="0.2"/>
  <cols>
    <col min="1" max="1" width="3.85546875" style="3" customWidth="1"/>
    <col min="2" max="2" width="29.85546875" style="3" customWidth="1"/>
    <col min="3" max="3" width="10.42578125" style="3" customWidth="1"/>
    <col min="4" max="5" width="8.7109375" style="3" customWidth="1"/>
    <col min="6" max="6" width="3.28515625" style="3" customWidth="1"/>
    <col min="7" max="7" width="33.85546875" style="3" customWidth="1"/>
    <col min="8" max="8" width="9" style="3" bestFit="1" customWidth="1"/>
    <col min="9" max="9" width="2.85546875" style="3" customWidth="1"/>
    <col min="10" max="16384" width="11.42578125" style="3"/>
  </cols>
  <sheetData>
    <row r="1" spans="1:11" s="1" customFormat="1" ht="15" x14ac:dyDescent="0.25">
      <c r="A1" s="8"/>
      <c r="B1" s="9" t="s">
        <v>0</v>
      </c>
      <c r="C1" s="9"/>
      <c r="D1" s="9"/>
      <c r="E1" s="10"/>
      <c r="F1" s="8"/>
      <c r="G1" s="9" t="s">
        <v>1</v>
      </c>
      <c r="H1" s="9"/>
      <c r="I1" s="10"/>
    </row>
    <row r="2" spans="1:11" s="2" customFormat="1" ht="15" x14ac:dyDescent="0.25">
      <c r="A2" s="11"/>
      <c r="B2" s="12"/>
      <c r="C2" s="12">
        <v>2007</v>
      </c>
      <c r="D2" s="12">
        <v>2008</v>
      </c>
      <c r="E2" s="13"/>
      <c r="F2" s="11"/>
      <c r="G2" s="12"/>
      <c r="H2" s="12">
        <v>2008</v>
      </c>
      <c r="I2" s="13"/>
    </row>
    <row r="3" spans="1:11" s="2" customFormat="1" ht="15" x14ac:dyDescent="0.25">
      <c r="A3" s="11"/>
      <c r="B3" s="12"/>
      <c r="C3" s="12"/>
      <c r="D3" s="12"/>
      <c r="E3" s="13"/>
      <c r="F3" s="11"/>
      <c r="G3" s="12"/>
      <c r="H3" s="12"/>
      <c r="I3" s="13"/>
    </row>
    <row r="4" spans="1:11" x14ac:dyDescent="0.2">
      <c r="A4" s="14"/>
      <c r="B4" s="15" t="s">
        <v>18</v>
      </c>
      <c r="C4" s="4">
        <f>3660+1920</f>
        <v>5580</v>
      </c>
      <c r="D4" s="4">
        <f>1584+1440</f>
        <v>3024</v>
      </c>
      <c r="E4" s="16"/>
      <c r="F4" s="14"/>
      <c r="G4" s="4" t="s">
        <v>70</v>
      </c>
      <c r="H4" s="4">
        <v>24240</v>
      </c>
      <c r="I4" s="19"/>
      <c r="J4" s="4"/>
      <c r="K4" s="4"/>
    </row>
    <row r="5" spans="1:11" x14ac:dyDescent="0.2">
      <c r="A5" s="14"/>
      <c r="B5" s="15" t="s">
        <v>58</v>
      </c>
      <c r="C5" s="4">
        <v>1800</v>
      </c>
      <c r="D5" s="4">
        <v>0</v>
      </c>
      <c r="E5" s="16"/>
      <c r="F5" s="14"/>
      <c r="G5" s="4" t="s">
        <v>71</v>
      </c>
      <c r="H5" s="4">
        <f>-17040+1680</f>
        <v>-15360</v>
      </c>
      <c r="I5" s="19"/>
      <c r="J5" s="4"/>
      <c r="K5" s="4"/>
    </row>
    <row r="6" spans="1:11" ht="15" x14ac:dyDescent="0.25">
      <c r="A6" s="14"/>
      <c r="B6" s="15" t="s">
        <v>59</v>
      </c>
      <c r="C6" s="4">
        <v>480</v>
      </c>
      <c r="D6" s="4">
        <v>0</v>
      </c>
      <c r="E6" s="16"/>
      <c r="F6" s="14"/>
      <c r="G6" s="7" t="s">
        <v>72</v>
      </c>
      <c r="H6" s="4">
        <f>+H4+H5</f>
        <v>8880</v>
      </c>
      <c r="I6" s="19"/>
      <c r="J6" s="4"/>
      <c r="K6" s="4"/>
    </row>
    <row r="7" spans="1:11" x14ac:dyDescent="0.2">
      <c r="A7" s="14"/>
      <c r="B7" s="15" t="s">
        <v>60</v>
      </c>
      <c r="C7" s="4">
        <f>3984+5760</f>
        <v>9744</v>
      </c>
      <c r="D7" s="4">
        <f>3708+3660</f>
        <v>7368</v>
      </c>
      <c r="E7" s="16"/>
      <c r="F7" s="14"/>
      <c r="G7" s="4" t="s">
        <v>73</v>
      </c>
      <c r="H7" s="4">
        <v>-2880</v>
      </c>
      <c r="I7" s="19"/>
      <c r="J7" s="4"/>
      <c r="K7" s="4"/>
    </row>
    <row r="8" spans="1:11" x14ac:dyDescent="0.2">
      <c r="A8" s="14"/>
      <c r="B8" s="15" t="s">
        <v>20</v>
      </c>
      <c r="C8" s="4">
        <v>9360</v>
      </c>
      <c r="D8" s="4">
        <v>8040</v>
      </c>
      <c r="E8" s="16"/>
      <c r="F8" s="14"/>
      <c r="G8" s="4" t="s">
        <v>6</v>
      </c>
      <c r="H8" s="4">
        <v>1500</v>
      </c>
      <c r="I8" s="19"/>
      <c r="J8" s="4"/>
      <c r="K8" s="4"/>
    </row>
    <row r="9" spans="1:11" x14ac:dyDescent="0.2">
      <c r="A9" s="14"/>
      <c r="B9" s="15" t="s">
        <v>61</v>
      </c>
      <c r="C9" s="4">
        <v>324</v>
      </c>
      <c r="D9" s="4">
        <v>390</v>
      </c>
      <c r="E9" s="16"/>
      <c r="F9" s="14"/>
      <c r="G9" s="4" t="s">
        <v>37</v>
      </c>
      <c r="H9" s="4">
        <v>-420</v>
      </c>
      <c r="I9" s="19"/>
      <c r="J9" s="5"/>
      <c r="K9" s="5"/>
    </row>
    <row r="10" spans="1:11" ht="15" x14ac:dyDescent="0.25">
      <c r="A10" s="14"/>
      <c r="B10" s="17" t="s">
        <v>63</v>
      </c>
      <c r="C10" s="7">
        <f>SUM(C4:C9)</f>
        <v>27288</v>
      </c>
      <c r="D10" s="7">
        <f>SUM(D4:D9)</f>
        <v>18822</v>
      </c>
      <c r="E10" s="18"/>
      <c r="F10" s="23"/>
      <c r="G10" s="4" t="s">
        <v>7</v>
      </c>
      <c r="H10" s="4">
        <v>-1416</v>
      </c>
      <c r="I10" s="19"/>
      <c r="J10" s="5"/>
      <c r="K10" s="5"/>
    </row>
    <row r="11" spans="1:11" ht="15" x14ac:dyDescent="0.25">
      <c r="A11" s="14"/>
      <c r="B11" s="15"/>
      <c r="C11" s="15"/>
      <c r="D11" s="15"/>
      <c r="E11" s="19"/>
      <c r="F11" s="14"/>
      <c r="G11" s="7" t="s">
        <v>38</v>
      </c>
      <c r="H11" s="4">
        <f>+H6+H7+H8+H9+H10</f>
        <v>5664</v>
      </c>
      <c r="I11" s="19"/>
      <c r="J11" s="5"/>
      <c r="K11" s="4"/>
    </row>
    <row r="12" spans="1:11" x14ac:dyDescent="0.2">
      <c r="A12" s="14"/>
      <c r="E12" s="16"/>
      <c r="F12" s="14"/>
      <c r="G12" s="4" t="s">
        <v>10</v>
      </c>
      <c r="H12" s="4">
        <v>-864</v>
      </c>
      <c r="I12" s="19"/>
      <c r="J12" s="4"/>
      <c r="K12" s="5"/>
    </row>
    <row r="13" spans="1:11" ht="15" x14ac:dyDescent="0.25">
      <c r="A13" s="14"/>
      <c r="B13" s="15" t="s">
        <v>62</v>
      </c>
      <c r="C13" s="4">
        <v>9048</v>
      </c>
      <c r="D13" s="4">
        <v>14410</v>
      </c>
      <c r="E13" s="16"/>
      <c r="F13" s="14"/>
      <c r="G13" s="7" t="s">
        <v>33</v>
      </c>
      <c r="H13" s="4">
        <f>+H11+H12</f>
        <v>4800</v>
      </c>
      <c r="I13" s="19"/>
      <c r="J13" s="4"/>
      <c r="K13" s="5"/>
    </row>
    <row r="14" spans="1:11" x14ac:dyDescent="0.2">
      <c r="A14" s="14"/>
      <c r="B14" s="15" t="s">
        <v>9</v>
      </c>
      <c r="C14" s="4">
        <v>3900</v>
      </c>
      <c r="D14" s="4">
        <v>3480</v>
      </c>
      <c r="E14" s="16"/>
      <c r="F14" s="24"/>
      <c r="I14" s="19"/>
      <c r="J14" s="4"/>
      <c r="K14" s="5"/>
    </row>
    <row r="15" spans="1:11" ht="15" x14ac:dyDescent="0.25">
      <c r="A15" s="14"/>
      <c r="B15" s="17" t="s">
        <v>64</v>
      </c>
      <c r="C15" s="7">
        <f>SUM(C13:C14)</f>
        <v>12948</v>
      </c>
      <c r="D15" s="7">
        <f>SUM(D13:D14)</f>
        <v>17890</v>
      </c>
      <c r="E15" s="18"/>
      <c r="F15" s="14"/>
      <c r="I15" s="19"/>
    </row>
    <row r="16" spans="1:11" ht="15" x14ac:dyDescent="0.25">
      <c r="A16" s="14"/>
      <c r="B16" s="17" t="s">
        <v>11</v>
      </c>
      <c r="C16" s="6">
        <f>+C10+C15</f>
        <v>40236</v>
      </c>
      <c r="D16" s="6">
        <f>+D10+D15</f>
        <v>36712</v>
      </c>
      <c r="E16" s="16"/>
      <c r="F16" s="25"/>
      <c r="G16" s="15"/>
      <c r="H16" s="15"/>
      <c r="I16" s="19"/>
    </row>
    <row r="17" spans="1:9" x14ac:dyDescent="0.2">
      <c r="A17" s="14"/>
      <c r="B17" s="15"/>
      <c r="C17" s="4"/>
      <c r="D17" s="4"/>
      <c r="E17" s="16"/>
      <c r="F17" s="24"/>
      <c r="G17" s="15"/>
      <c r="H17" s="15"/>
      <c r="I17" s="19"/>
    </row>
    <row r="18" spans="1:9" ht="15" x14ac:dyDescent="0.25">
      <c r="A18" s="14"/>
      <c r="B18" s="15" t="s">
        <v>65</v>
      </c>
      <c r="C18" s="4">
        <f>2640+4500</f>
        <v>7140</v>
      </c>
      <c r="D18" s="4">
        <f>1200+4648</f>
        <v>5848</v>
      </c>
      <c r="E18" s="18"/>
      <c r="F18" s="24"/>
      <c r="G18" s="15"/>
      <c r="H18" s="15"/>
      <c r="I18" s="19"/>
    </row>
    <row r="19" spans="1:9" ht="15" x14ac:dyDescent="0.25">
      <c r="A19" s="14"/>
      <c r="B19" s="15" t="s">
        <v>66</v>
      </c>
      <c r="C19" s="15">
        <v>5400</v>
      </c>
      <c r="D19" s="15">
        <v>0</v>
      </c>
      <c r="E19" s="18"/>
      <c r="F19" s="14"/>
      <c r="G19" s="15"/>
      <c r="H19" s="15"/>
      <c r="I19" s="19"/>
    </row>
    <row r="20" spans="1:9" x14ac:dyDescent="0.2">
      <c r="A20" s="14"/>
      <c r="B20" s="15" t="s">
        <v>12</v>
      </c>
      <c r="C20" s="4">
        <v>576</v>
      </c>
      <c r="D20" s="4">
        <v>384</v>
      </c>
      <c r="E20" s="16"/>
      <c r="F20" s="14"/>
      <c r="G20" s="4"/>
      <c r="H20" s="4"/>
      <c r="I20" s="19"/>
    </row>
    <row r="21" spans="1:9" ht="15" x14ac:dyDescent="0.25">
      <c r="A21" s="14"/>
      <c r="B21" s="17" t="s">
        <v>63</v>
      </c>
      <c r="C21" s="7">
        <f>SUM(C18:C20)</f>
        <v>13116</v>
      </c>
      <c r="D21" s="7">
        <f>SUM(D18:D20)</f>
        <v>6232</v>
      </c>
      <c r="E21" s="16"/>
      <c r="F21" s="14"/>
      <c r="G21" s="15"/>
      <c r="H21" s="15"/>
      <c r="I21" s="19"/>
    </row>
    <row r="22" spans="1:9" x14ac:dyDescent="0.2">
      <c r="A22" s="14"/>
      <c r="B22" s="15"/>
      <c r="C22" s="4"/>
      <c r="D22" s="4"/>
      <c r="E22" s="16"/>
      <c r="F22" s="14"/>
      <c r="G22" s="15"/>
      <c r="H22" s="15"/>
      <c r="I22" s="19"/>
    </row>
    <row r="23" spans="1:9" x14ac:dyDescent="0.2">
      <c r="A23" s="14"/>
      <c r="B23" s="15" t="s">
        <v>31</v>
      </c>
      <c r="C23" s="4">
        <v>18600</v>
      </c>
      <c r="D23" s="4">
        <v>25680</v>
      </c>
      <c r="E23" s="19"/>
      <c r="F23" s="14"/>
      <c r="G23" s="15"/>
      <c r="H23" s="15"/>
      <c r="I23" s="19"/>
    </row>
    <row r="24" spans="1:9" ht="15" x14ac:dyDescent="0.25">
      <c r="A24" s="14"/>
      <c r="B24" s="4" t="s">
        <v>32</v>
      </c>
      <c r="C24" s="4">
        <v>5400</v>
      </c>
      <c r="D24" s="4">
        <v>0</v>
      </c>
      <c r="E24" s="18"/>
      <c r="F24" s="14"/>
      <c r="G24" s="15"/>
      <c r="H24" s="15"/>
      <c r="I24" s="19"/>
    </row>
    <row r="25" spans="1:9" x14ac:dyDescent="0.2">
      <c r="A25" s="14"/>
      <c r="B25" s="4" t="s">
        <v>33</v>
      </c>
      <c r="C25" s="4">
        <v>3120</v>
      </c>
      <c r="D25" s="4">
        <v>4800</v>
      </c>
      <c r="E25" s="16"/>
      <c r="F25" s="14"/>
      <c r="G25" s="15"/>
      <c r="H25" s="15"/>
      <c r="I25" s="19"/>
    </row>
    <row r="26" spans="1:9" ht="15" x14ac:dyDescent="0.25">
      <c r="A26" s="14"/>
      <c r="B26" s="7" t="s">
        <v>34</v>
      </c>
      <c r="C26" s="7">
        <f>SUM(C23:C25)</f>
        <v>27120</v>
      </c>
      <c r="D26" s="7">
        <f>SUM(D23:D25)</f>
        <v>30480</v>
      </c>
      <c r="E26" s="16"/>
      <c r="F26" s="25"/>
      <c r="G26" s="15"/>
      <c r="H26" s="15"/>
      <c r="I26" s="19"/>
    </row>
    <row r="27" spans="1:9" ht="15" x14ac:dyDescent="0.25">
      <c r="A27" s="14"/>
      <c r="B27" s="7" t="s">
        <v>13</v>
      </c>
      <c r="C27" s="6">
        <f>+C21+C26</f>
        <v>40236</v>
      </c>
      <c r="D27" s="6">
        <f>+D26+D21</f>
        <v>36712</v>
      </c>
      <c r="E27" s="18"/>
      <c r="F27" s="24"/>
      <c r="G27" s="15"/>
      <c r="H27" s="15"/>
      <c r="I27" s="19"/>
    </row>
    <row r="28" spans="1:9" ht="15" thickBot="1" x14ac:dyDescent="0.25">
      <c r="A28" s="20"/>
      <c r="B28" s="21"/>
      <c r="C28" s="21"/>
      <c r="D28" s="21"/>
      <c r="E28" s="22"/>
      <c r="F28" s="26"/>
      <c r="G28" s="15"/>
      <c r="H28" s="15"/>
      <c r="I28" s="19"/>
    </row>
    <row r="29" spans="1:9" x14ac:dyDescent="0.2">
      <c r="F29" s="26"/>
      <c r="G29" s="15"/>
      <c r="H29" s="15"/>
      <c r="I29" s="19"/>
    </row>
    <row r="30" spans="1:9" ht="15" x14ac:dyDescent="0.25">
      <c r="B30" s="1" t="s">
        <v>14</v>
      </c>
      <c r="F30" s="24"/>
      <c r="G30" s="15"/>
      <c r="H30" s="15"/>
      <c r="I30" s="19"/>
    </row>
    <row r="31" spans="1:9" ht="15" thickBot="1" x14ac:dyDescent="0.25">
      <c r="F31" s="20"/>
      <c r="G31" s="27"/>
      <c r="H31" s="27"/>
      <c r="I31" s="28"/>
    </row>
    <row r="32" spans="1:9" x14ac:dyDescent="0.2">
      <c r="B32" s="3" t="s">
        <v>67</v>
      </c>
    </row>
    <row r="33" spans="2:2" x14ac:dyDescent="0.2">
      <c r="B33" s="3" t="s">
        <v>68</v>
      </c>
    </row>
    <row r="34" spans="2:2" x14ac:dyDescent="0.2">
      <c r="B34" s="3" t="s">
        <v>17</v>
      </c>
    </row>
    <row r="35" spans="2:2" x14ac:dyDescent="0.2">
      <c r="B35" s="3" t="s">
        <v>39</v>
      </c>
    </row>
    <row r="36" spans="2:2" x14ac:dyDescent="0.2">
      <c r="B36" s="3" t="s">
        <v>69</v>
      </c>
    </row>
    <row r="37" spans="2:2" x14ac:dyDescent="0.2">
      <c r="B37" s="3" t="s">
        <v>40</v>
      </c>
    </row>
    <row r="38" spans="2:2" x14ac:dyDescent="0.2">
      <c r="B38" s="3" t="s">
        <v>15</v>
      </c>
    </row>
    <row r="39" spans="2:2" x14ac:dyDescent="0.2">
      <c r="B39" s="3" t="s">
        <v>16</v>
      </c>
    </row>
    <row r="40" spans="2:2" x14ac:dyDescent="0.2">
      <c r="B40" s="3" t="s">
        <v>41</v>
      </c>
    </row>
    <row r="41" spans="2:2" x14ac:dyDescent="0.2">
      <c r="B41" s="3" t="s">
        <v>74</v>
      </c>
    </row>
    <row r="42" spans="2:2" x14ac:dyDescent="0.2">
      <c r="B42" s="3" t="s">
        <v>75</v>
      </c>
    </row>
  </sheetData>
  <phoneticPr fontId="3" type="noConversion"/>
  <pageMargins left="0.75" right="0.75" top="1" bottom="1" header="0" footer="0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E1" workbookViewId="0">
      <selection sqref="A1:D1048576"/>
    </sheetView>
  </sheetViews>
  <sheetFormatPr baseColWidth="10" defaultRowHeight="12.75" x14ac:dyDescent="0.2"/>
  <cols>
    <col min="1" max="1" width="27.85546875" style="34" hidden="1" customWidth="1"/>
    <col min="2" max="3" width="11.42578125" style="34" hidden="1" customWidth="1"/>
    <col min="4" max="4" width="0" hidden="1" customWidth="1"/>
    <col min="5" max="5" width="36.7109375" style="35" bestFit="1" customWidth="1"/>
    <col min="6" max="7" width="11.42578125" style="35" customWidth="1"/>
    <col min="8" max="8" width="11.42578125" style="37" customWidth="1"/>
  </cols>
  <sheetData>
    <row r="1" spans="1:8" ht="14.25" x14ac:dyDescent="0.2">
      <c r="A1" s="29" t="s">
        <v>18</v>
      </c>
      <c r="B1" s="30">
        <f>3660+1920</f>
        <v>5580</v>
      </c>
      <c r="C1" s="30">
        <f>1584+1440</f>
        <v>3024</v>
      </c>
    </row>
    <row r="2" spans="1:8" ht="14.25" x14ac:dyDescent="0.2">
      <c r="A2" s="29" t="s">
        <v>2</v>
      </c>
      <c r="B2" s="30">
        <v>1800</v>
      </c>
      <c r="C2" s="30">
        <v>0</v>
      </c>
      <c r="E2" s="35" t="s">
        <v>42</v>
      </c>
      <c r="F2" s="35">
        <f>+B30+B4-C4</f>
        <v>26616</v>
      </c>
      <c r="H2" s="38">
        <v>1</v>
      </c>
    </row>
    <row r="3" spans="1:8" ht="14.25" x14ac:dyDescent="0.2">
      <c r="A3" s="29" t="s">
        <v>24</v>
      </c>
      <c r="B3" s="30">
        <v>480</v>
      </c>
      <c r="C3" s="30">
        <v>0</v>
      </c>
      <c r="E3" s="35" t="s">
        <v>43</v>
      </c>
      <c r="F3" s="35">
        <f>(15360+C5-B5+B18-C18)*-1</f>
        <v>-15332</v>
      </c>
      <c r="H3" s="38">
        <v>1</v>
      </c>
    </row>
    <row r="4" spans="1:8" ht="14.25" x14ac:dyDescent="0.2">
      <c r="A4" s="29" t="s">
        <v>19</v>
      </c>
      <c r="B4" s="30">
        <f>3984+5760</f>
        <v>9744</v>
      </c>
      <c r="C4" s="30">
        <f>3708+3660</f>
        <v>7368</v>
      </c>
      <c r="E4" s="35" t="s">
        <v>44</v>
      </c>
      <c r="F4" s="35">
        <f>(2880+C6-B6-638)*-1</f>
        <v>-2308</v>
      </c>
      <c r="H4" s="38">
        <v>1</v>
      </c>
    </row>
    <row r="5" spans="1:8" ht="14.25" x14ac:dyDescent="0.2">
      <c r="A5" s="29" t="s">
        <v>20</v>
      </c>
      <c r="B5" s="30">
        <v>9360</v>
      </c>
      <c r="C5" s="30">
        <v>8040</v>
      </c>
      <c r="E5" s="35" t="s">
        <v>45</v>
      </c>
      <c r="F5" s="35">
        <f>+B35</f>
        <v>1500</v>
      </c>
      <c r="H5" s="38">
        <v>1</v>
      </c>
    </row>
    <row r="6" spans="1:8" ht="14.25" x14ac:dyDescent="0.2">
      <c r="A6" s="29" t="s">
        <v>29</v>
      </c>
      <c r="B6" s="30">
        <v>324</v>
      </c>
      <c r="C6" s="30">
        <v>390</v>
      </c>
      <c r="E6" s="35" t="s">
        <v>46</v>
      </c>
      <c r="F6" s="35">
        <f>+B37</f>
        <v>-1416</v>
      </c>
      <c r="H6" s="38">
        <v>1</v>
      </c>
    </row>
    <row r="7" spans="1:8" ht="15" x14ac:dyDescent="0.25">
      <c r="A7" s="31" t="s">
        <v>25</v>
      </c>
      <c r="B7" s="32">
        <f>SUM(B1:B6)</f>
        <v>27288</v>
      </c>
      <c r="C7" s="32">
        <f>SUM(C1:C6)</f>
        <v>18822</v>
      </c>
      <c r="E7" s="35" t="s">
        <v>47</v>
      </c>
      <c r="F7" s="35">
        <v>-1056</v>
      </c>
      <c r="H7" s="38">
        <v>1</v>
      </c>
    </row>
    <row r="8" spans="1:8" ht="14.25" x14ac:dyDescent="0.2">
      <c r="A8" s="29"/>
      <c r="B8" s="29"/>
      <c r="C8" s="29"/>
      <c r="E8" s="36" t="s">
        <v>48</v>
      </c>
      <c r="F8" s="36"/>
      <c r="G8" s="36">
        <f>SUM(F2:F7)</f>
        <v>8004</v>
      </c>
      <c r="H8" s="38">
        <v>1</v>
      </c>
    </row>
    <row r="9" spans="1:8" ht="14.25" x14ac:dyDescent="0.2">
      <c r="A9" s="29" t="s">
        <v>21</v>
      </c>
      <c r="B9" s="30">
        <v>6000</v>
      </c>
      <c r="C9" s="30">
        <v>12000</v>
      </c>
      <c r="H9" s="38"/>
    </row>
    <row r="10" spans="1:8" ht="14.25" x14ac:dyDescent="0.2">
      <c r="A10" s="29" t="s">
        <v>23</v>
      </c>
      <c r="B10" s="30">
        <v>3360</v>
      </c>
      <c r="C10" s="30">
        <v>3360</v>
      </c>
      <c r="E10" s="35" t="s">
        <v>49</v>
      </c>
      <c r="F10" s="35">
        <f>+B9-C9</f>
        <v>-6000</v>
      </c>
      <c r="H10" s="38">
        <v>1</v>
      </c>
    </row>
    <row r="11" spans="1:8" ht="14.25" x14ac:dyDescent="0.2">
      <c r="A11" s="29" t="s">
        <v>22</v>
      </c>
      <c r="B11" s="30">
        <v>-312</v>
      </c>
      <c r="C11" s="30">
        <v>-950</v>
      </c>
      <c r="E11" s="35" t="s">
        <v>55</v>
      </c>
      <c r="F11" s="35">
        <v>480</v>
      </c>
      <c r="H11" s="38">
        <v>1</v>
      </c>
    </row>
    <row r="12" spans="1:8" ht="15" x14ac:dyDescent="0.25">
      <c r="A12" s="31" t="s">
        <v>26</v>
      </c>
      <c r="B12" s="32">
        <f>SUM(B9:B11)</f>
        <v>9048</v>
      </c>
      <c r="C12" s="32">
        <f>SUM(C9:C11)</f>
        <v>14410</v>
      </c>
      <c r="E12" s="36" t="s">
        <v>50</v>
      </c>
      <c r="F12" s="36"/>
      <c r="G12" s="36">
        <f>+F10+F11</f>
        <v>-5520</v>
      </c>
      <c r="H12" s="38">
        <v>1</v>
      </c>
    </row>
    <row r="13" spans="1:8" ht="14.25" x14ac:dyDescent="0.2">
      <c r="A13" s="29"/>
      <c r="B13" s="30"/>
      <c r="C13" s="30"/>
      <c r="H13" s="38"/>
    </row>
    <row r="14" spans="1:8" ht="14.25" x14ac:dyDescent="0.2">
      <c r="A14" s="29" t="s">
        <v>9</v>
      </c>
      <c r="B14" s="30">
        <v>3900</v>
      </c>
      <c r="C14" s="30">
        <v>3480</v>
      </c>
      <c r="E14" s="35" t="s">
        <v>51</v>
      </c>
      <c r="F14" s="35">
        <v>-5400</v>
      </c>
      <c r="H14" s="38">
        <v>1</v>
      </c>
    </row>
    <row r="15" spans="1:8" ht="15" x14ac:dyDescent="0.25">
      <c r="A15" s="31" t="s">
        <v>27</v>
      </c>
      <c r="B15" s="32">
        <f>+B14</f>
        <v>3900</v>
      </c>
      <c r="C15" s="32">
        <f>+C14</f>
        <v>3480</v>
      </c>
      <c r="E15" s="35" t="s">
        <v>56</v>
      </c>
      <c r="F15" s="35">
        <v>-1440</v>
      </c>
      <c r="H15" s="38">
        <v>1</v>
      </c>
    </row>
    <row r="16" spans="1:8" ht="15" x14ac:dyDescent="0.25">
      <c r="A16" s="31" t="s">
        <v>11</v>
      </c>
      <c r="B16" s="33">
        <f>+B7+B12+B15</f>
        <v>40236</v>
      </c>
      <c r="C16" s="33">
        <f>+C7+C12+C15</f>
        <v>36712</v>
      </c>
      <c r="E16" s="35" t="s">
        <v>52</v>
      </c>
      <c r="G16" s="35">
        <f>+F14+F15</f>
        <v>-6840</v>
      </c>
      <c r="H16" s="38">
        <v>1</v>
      </c>
    </row>
    <row r="17" spans="1:8" ht="14.25" x14ac:dyDescent="0.2">
      <c r="A17" s="29"/>
      <c r="B17" s="30"/>
      <c r="C17" s="30"/>
      <c r="E17" s="36" t="s">
        <v>53</v>
      </c>
      <c r="F17" s="36"/>
      <c r="G17" s="36">
        <f>+G8+G12+G16</f>
        <v>-4356</v>
      </c>
      <c r="H17" s="38">
        <v>1</v>
      </c>
    </row>
    <row r="18" spans="1:8" ht="14.25" x14ac:dyDescent="0.2">
      <c r="A18" s="29" t="s">
        <v>28</v>
      </c>
      <c r="B18" s="30">
        <f>2640+4500</f>
        <v>7140</v>
      </c>
      <c r="C18" s="30">
        <f>1200+4648</f>
        <v>5848</v>
      </c>
      <c r="E18" s="36" t="s">
        <v>54</v>
      </c>
      <c r="F18" s="36"/>
      <c r="G18" s="36">
        <f>+B1+B2</f>
        <v>7380</v>
      </c>
      <c r="H18" s="39">
        <v>1</v>
      </c>
    </row>
    <row r="19" spans="1:8" ht="14.25" x14ac:dyDescent="0.2">
      <c r="A19" s="29" t="s">
        <v>12</v>
      </c>
      <c r="B19" s="30">
        <v>576</v>
      </c>
      <c r="C19" s="30">
        <v>384</v>
      </c>
      <c r="E19" s="36" t="s">
        <v>57</v>
      </c>
      <c r="F19" s="36"/>
      <c r="G19" s="36">
        <f>+G17+G18</f>
        <v>3024</v>
      </c>
      <c r="H19" s="38">
        <v>1</v>
      </c>
    </row>
    <row r="20" spans="1:8" ht="14.25" x14ac:dyDescent="0.2">
      <c r="A20" s="29" t="s">
        <v>30</v>
      </c>
      <c r="B20" s="29">
        <v>5400</v>
      </c>
      <c r="C20" s="29">
        <v>0</v>
      </c>
      <c r="H20" s="38">
        <f>SUM(H2:H19)</f>
        <v>16</v>
      </c>
    </row>
    <row r="21" spans="1:8" ht="15" x14ac:dyDescent="0.25">
      <c r="A21" s="31" t="s">
        <v>25</v>
      </c>
      <c r="B21" s="32">
        <f>SUM(B18:B20)</f>
        <v>13116</v>
      </c>
      <c r="C21" s="32">
        <f>SUM(C18:C20)</f>
        <v>6232</v>
      </c>
    </row>
    <row r="22" spans="1:8" ht="14.25" x14ac:dyDescent="0.2">
      <c r="A22" s="29"/>
      <c r="B22" s="30"/>
      <c r="C22" s="30"/>
    </row>
    <row r="23" spans="1:8" ht="14.25" x14ac:dyDescent="0.2">
      <c r="A23" s="29" t="s">
        <v>31</v>
      </c>
      <c r="B23" s="30">
        <v>18600</v>
      </c>
      <c r="C23" s="30">
        <v>25680</v>
      </c>
      <c r="D23" s="35"/>
    </row>
    <row r="24" spans="1:8" ht="14.25" x14ac:dyDescent="0.2">
      <c r="A24" s="30" t="s">
        <v>32</v>
      </c>
      <c r="B24" s="30">
        <v>5400</v>
      </c>
      <c r="C24" s="30">
        <v>0</v>
      </c>
    </row>
    <row r="25" spans="1:8" ht="14.25" x14ac:dyDescent="0.2">
      <c r="A25" s="30" t="s">
        <v>33</v>
      </c>
      <c r="B25" s="30">
        <v>3120</v>
      </c>
      <c r="C25" s="30">
        <v>4800</v>
      </c>
    </row>
    <row r="26" spans="1:8" ht="15" x14ac:dyDescent="0.25">
      <c r="A26" s="32" t="s">
        <v>34</v>
      </c>
      <c r="B26" s="32">
        <f>SUM(B23:B25)</f>
        <v>27120</v>
      </c>
      <c r="C26" s="32">
        <f>SUM(C23:C25)</f>
        <v>30480</v>
      </c>
    </row>
    <row r="27" spans="1:8" ht="15" x14ac:dyDescent="0.25">
      <c r="A27" s="32" t="s">
        <v>13</v>
      </c>
      <c r="B27" s="33">
        <f>+B21+B26</f>
        <v>40236</v>
      </c>
      <c r="C27" s="33">
        <f>+C26+C21</f>
        <v>36712</v>
      </c>
    </row>
    <row r="30" spans="1:8" ht="14.25" x14ac:dyDescent="0.2">
      <c r="A30" s="4" t="s">
        <v>35</v>
      </c>
      <c r="B30" s="4">
        <v>24240</v>
      </c>
    </row>
    <row r="31" spans="1:8" ht="14.25" x14ac:dyDescent="0.2">
      <c r="A31" s="4" t="s">
        <v>36</v>
      </c>
      <c r="B31" s="4">
        <f>-17040+1680</f>
        <v>-15360</v>
      </c>
    </row>
    <row r="32" spans="1:8" ht="15" x14ac:dyDescent="0.25">
      <c r="A32" s="7" t="s">
        <v>3</v>
      </c>
      <c r="B32" s="4">
        <f>+B30+B31</f>
        <v>8880</v>
      </c>
    </row>
    <row r="33" spans="1:2" ht="14.25" x14ac:dyDescent="0.2">
      <c r="A33" s="4" t="s">
        <v>4</v>
      </c>
      <c r="B33" s="4">
        <v>-2880</v>
      </c>
    </row>
    <row r="34" spans="1:2" ht="15" x14ac:dyDescent="0.25">
      <c r="A34" s="7" t="s">
        <v>5</v>
      </c>
      <c r="B34" s="4">
        <f>+B32+B33</f>
        <v>6000</v>
      </c>
    </row>
    <row r="35" spans="1:2" ht="14.25" x14ac:dyDescent="0.2">
      <c r="A35" s="4" t="s">
        <v>6</v>
      </c>
      <c r="B35" s="4">
        <v>1500</v>
      </c>
    </row>
    <row r="36" spans="1:2" ht="14.25" x14ac:dyDescent="0.2">
      <c r="A36" s="4" t="s">
        <v>37</v>
      </c>
      <c r="B36" s="4">
        <v>-420</v>
      </c>
    </row>
    <row r="37" spans="1:2" ht="14.25" x14ac:dyDescent="0.2">
      <c r="A37" s="4" t="s">
        <v>7</v>
      </c>
      <c r="B37" s="4">
        <v>-1416</v>
      </c>
    </row>
    <row r="38" spans="1:2" ht="15" x14ac:dyDescent="0.25">
      <c r="A38" s="7" t="s">
        <v>8</v>
      </c>
      <c r="B38" s="4">
        <f>+B36+B35+B37</f>
        <v>-336</v>
      </c>
    </row>
    <row r="39" spans="1:2" ht="15" x14ac:dyDescent="0.25">
      <c r="A39" s="7" t="s">
        <v>38</v>
      </c>
      <c r="B39" s="4">
        <f>+B34+B38</f>
        <v>5664</v>
      </c>
    </row>
    <row r="40" spans="1:2" ht="14.25" x14ac:dyDescent="0.2">
      <c r="A40" s="4" t="s">
        <v>10</v>
      </c>
      <c r="B40" s="4">
        <v>-864</v>
      </c>
    </row>
    <row r="41" spans="1:2" ht="15" x14ac:dyDescent="0.25">
      <c r="A41" s="7" t="s">
        <v>33</v>
      </c>
      <c r="B41" s="4">
        <f>+B39+B40</f>
        <v>4800</v>
      </c>
    </row>
  </sheetData>
  <phoneticPr fontId="3" type="noConversion"/>
  <pageMargins left="0.75" right="0.75" top="1" bottom="1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efe</vt:lpstr>
      <vt:lpstr>pauta efe</vt:lpstr>
    </vt:vector>
  </TitlesOfParts>
  <Company>Univerisidad de Valparaiso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</dc:creator>
  <cp:lastModifiedBy>Juan Manuel Muñoz Pinto</cp:lastModifiedBy>
  <cp:lastPrinted>2009-05-20T14:29:06Z</cp:lastPrinted>
  <dcterms:created xsi:type="dcterms:W3CDTF">2009-05-18T21:47:42Z</dcterms:created>
  <dcterms:modified xsi:type="dcterms:W3CDTF">2020-10-26T11:51:47Z</dcterms:modified>
</cp:coreProperties>
</file>