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115" windowHeight="8010" activeTab="3"/>
  </bookViews>
  <sheets>
    <sheet name="PRESENTACION" sheetId="2" r:id="rId1"/>
    <sheet name="CALCULO" sheetId="3" r:id="rId2"/>
    <sheet name="CRITERIO DE AJUSTE" sheetId="5" r:id="rId3"/>
    <sheet name="CONCLUSION" sheetId="4" r:id="rId4"/>
  </sheets>
  <calcPr calcId="145621"/>
</workbook>
</file>

<file path=xl/calcChain.xml><?xml version="1.0" encoding="utf-8"?>
<calcChain xmlns="http://schemas.openxmlformats.org/spreadsheetml/2006/main">
  <c r="J9" i="5" l="1"/>
  <c r="J8" i="5"/>
  <c r="J7" i="5"/>
  <c r="J6" i="5"/>
  <c r="J5" i="5"/>
  <c r="J4" i="5"/>
  <c r="I6" i="5"/>
  <c r="I7" i="5"/>
  <c r="I8" i="5"/>
  <c r="I9" i="5"/>
  <c r="I5" i="5"/>
  <c r="I4" i="5"/>
  <c r="H5" i="5"/>
  <c r="H6" i="5"/>
  <c r="H7" i="5"/>
  <c r="H8" i="5"/>
  <c r="H9" i="5"/>
  <c r="H4" i="5"/>
  <c r="N21" i="3" l="1"/>
  <c r="R5" i="3" l="1"/>
  <c r="M12" i="3"/>
  <c r="L12" i="3"/>
  <c r="R8" i="3" s="1"/>
  <c r="O7" i="3"/>
  <c r="O8" i="3"/>
  <c r="O9" i="3"/>
  <c r="O10" i="3"/>
  <c r="O6" i="3"/>
  <c r="O5" i="3"/>
  <c r="N7" i="3"/>
  <c r="N8" i="3"/>
  <c r="N9" i="3"/>
  <c r="N10" i="3"/>
  <c r="N6" i="3"/>
  <c r="N5" i="3"/>
  <c r="N12" i="3" l="1"/>
  <c r="O12" i="3"/>
  <c r="Q15" i="3" s="1"/>
  <c r="R6" i="3"/>
  <c r="R4" i="3"/>
  <c r="R7" i="3" l="1"/>
  <c r="Q16" i="3"/>
  <c r="N25" i="3"/>
  <c r="N27" i="3"/>
  <c r="N23" i="3"/>
  <c r="N26" i="3"/>
  <c r="N22" i="3"/>
  <c r="N24" i="3"/>
</calcChain>
</file>

<file path=xl/sharedStrings.xml><?xml version="1.0" encoding="utf-8"?>
<sst xmlns="http://schemas.openxmlformats.org/spreadsheetml/2006/main" count="58" uniqueCount="48">
  <si>
    <t>y=mx+b</t>
  </si>
  <si>
    <t>Sx</t>
  </si>
  <si>
    <t>Sy</t>
  </si>
  <si>
    <t>Sxy</t>
  </si>
  <si>
    <t>Sx^2</t>
  </si>
  <si>
    <t>N</t>
  </si>
  <si>
    <t>XY</t>
  </si>
  <si>
    <t>X^2</t>
  </si>
  <si>
    <t>X</t>
  </si>
  <si>
    <t>Y</t>
  </si>
  <si>
    <t>(Sx)^2</t>
  </si>
  <si>
    <t>Una empresa tiene una línea de producción de vinos de variedad CARMENERE.</t>
  </si>
  <si>
    <t>Se tiene la siguiente estadística:</t>
  </si>
  <si>
    <t>costos anuales en UF</t>
  </si>
  <si>
    <t>a.- ¿Cuáles serán los costos en UF, para el año 2020?</t>
  </si>
  <si>
    <t>b.- ¿Cuáles  serán los costos en UF, para el año 2022?</t>
  </si>
  <si>
    <t>Años</t>
  </si>
  <si>
    <t>AÑOS</t>
  </si>
  <si>
    <t>COSTOS ANUALES EN UF</t>
  </si>
  <si>
    <t>b= Sxx*Sy-Sx*Sxy / N*Sxx-Sx*Sx</t>
  </si>
  <si>
    <t>m=N*Sxy-Sx*Sy / N*Sxx-Sx*Sx</t>
  </si>
  <si>
    <t>b</t>
  </si>
  <si>
    <t>m</t>
  </si>
  <si>
    <t>INTEGRANTES</t>
  </si>
  <si>
    <t>CADETE VICENTE MARDONES GALINDO</t>
  </si>
  <si>
    <t>CURSO</t>
  </si>
  <si>
    <t>2 ° LITORAL</t>
  </si>
  <si>
    <t>¿ Cual seran los costos en UF, para el año 2020?</t>
  </si>
  <si>
    <t>¿ Cuales seran los costos en UF, para el año 2022?</t>
  </si>
  <si>
    <t>R=  los costos en UF para el año 2022 seran de 66,14.</t>
  </si>
  <si>
    <t>R= los costos en UF para el año 2020 seran de 120,71.</t>
  </si>
  <si>
    <t xml:space="preserve">MODELAMIENTO DE SISTEMAS </t>
  </si>
  <si>
    <t>CADETE  EDWIN PÉREZ</t>
  </si>
  <si>
    <t>DATOS</t>
  </si>
  <si>
    <t>AÑO X</t>
  </si>
  <si>
    <t>&lt; = 0</t>
  </si>
  <si>
    <t xml:space="preserve">no aplica cálculo </t>
  </si>
  <si>
    <t>si</t>
  </si>
  <si>
    <t>no</t>
  </si>
  <si>
    <t>dato</t>
  </si>
  <si>
    <t>x</t>
  </si>
  <si>
    <t>&gt; = 7</t>
  </si>
  <si>
    <t>predicción a partrir del año 2019</t>
  </si>
  <si>
    <t>AÑO</t>
  </si>
  <si>
    <t>COSTO REAL</t>
  </si>
  <si>
    <t>COSTO DE PROYECCCION</t>
  </si>
  <si>
    <t xml:space="preserve">m </t>
  </si>
  <si>
    <t>AJUSTE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</si>
</sst>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0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0" fillId="0" borderId="4" xfId="0" applyBorder="1"/>
    <xf numFmtId="0" fontId="2" fillId="0" borderId="3" xfId="0" applyFont="1" applyBorder="1"/>
    <xf numFmtId="0" fontId="3" fillId="0" borderId="3" xfId="0" applyFont="1" applyBorder="1"/>
    <xf numFmtId="0" fontId="3" fillId="0" borderId="7" xfId="0" applyFont="1" applyBorder="1"/>
    <xf numFmtId="0" fontId="2" fillId="0" borderId="5" xfId="0" applyFont="1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/>
    <xf numFmtId="0" fontId="0" fillId="0" borderId="0" xfId="0" applyAlignment="1">
      <alignment horizontal="left" vertical="center"/>
    </xf>
    <xf numFmtId="0" fontId="2" fillId="0" borderId="3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/>
    </xf>
    <xf numFmtId="2" fontId="5" fillId="5" borderId="14" xfId="0" applyNumberFormat="1" applyFont="1" applyFill="1" applyBorder="1" applyAlignment="1">
      <alignment horizontal="center"/>
    </xf>
    <xf numFmtId="2" fontId="5" fillId="5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8" fillId="6" borderId="1" xfId="0" applyFont="1" applyFill="1" applyBorder="1" applyAlignment="1">
      <alignment vertical="center"/>
    </xf>
    <xf numFmtId="0" fontId="0" fillId="0" borderId="15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2" fillId="0" borderId="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PA"/>
  <c:roundedCorners val="0"/>
  <mc:AlternateContent xmlns:mc="http://schemas.openxmlformats.org/markup-compatibility/2006">
    <mc:Choice xmlns:c14="http://schemas.microsoft.com/office/drawing/2007/8/2/chart" Requires="c14">
      <c14:style val="132"/>
    </mc:Choice>
    <mc:Fallback>
      <c:style val="3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666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779212598425197"/>
                  <c:y val="-0.21274671311247384"/>
                </c:manualLayout>
              </c:layout>
              <c:numFmt formatCode="General" sourceLinked="0"/>
            </c:trendlineLbl>
          </c:trendline>
          <c:xVal>
            <c:numRef>
              <c:f>CALCULO!$L$5:$L$10</c:f>
              <c:numCache>
                <c:formatCode>General</c:formatCod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numCache>
            </c:numRef>
          </c:xVal>
          <c:yVal>
            <c:numRef>
              <c:f>CALCULO!$M$5:$M$10</c:f>
              <c:numCache>
                <c:formatCode>General</c:formatCode>
                <c:ptCount val="6"/>
                <c:pt idx="0">
                  <c:v>270</c:v>
                </c:pt>
                <c:pt idx="1">
                  <c:v>318</c:v>
                </c:pt>
                <c:pt idx="2">
                  <c:v>278</c:v>
                </c:pt>
                <c:pt idx="3">
                  <c:v>238</c:v>
                </c:pt>
                <c:pt idx="4">
                  <c:v>198</c:v>
                </c:pt>
                <c:pt idx="5">
                  <c:v>159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3111936"/>
        <c:axId val="43110400"/>
      </c:scatterChart>
      <c:valAx>
        <c:axId val="431119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PA"/>
                  <a:t>NUMERO DE AÑO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43110400"/>
        <c:crosses val="autoZero"/>
        <c:crossBetween val="midCat"/>
      </c:valAx>
      <c:valAx>
        <c:axId val="4311040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COSTO UF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43111936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0099929696287964"/>
          <c:y val="0.48438429067334327"/>
          <c:w val="0.18828641732283466"/>
          <c:h val="0.1356861037531599"/>
        </c:manualLayout>
      </c:layout>
      <c:overlay val="0"/>
      <c:spPr>
        <a:solidFill>
          <a:schemeClr val="lt1"/>
        </a:solidFill>
        <a:ln w="25400" cap="flat" cmpd="sng" algn="ctr">
          <a:solidFill>
            <a:schemeClr val="accent5"/>
          </a:solidFill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es-PA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619124</xdr:colOff>
      <xdr:row>1</xdr:row>
      <xdr:rowOff>392906</xdr:rowOff>
    </xdr:from>
    <xdr:to>
      <xdr:col>26</xdr:col>
      <xdr:colOff>107155</xdr:colOff>
      <xdr:row>6</xdr:row>
      <xdr:rowOff>0</xdr:rowOff>
    </xdr:to>
    <xdr:sp macro="" textlink="">
      <xdr:nvSpPr>
        <xdr:cNvPr id="4" name="3 Elipse"/>
        <xdr:cNvSpPr/>
      </xdr:nvSpPr>
      <xdr:spPr>
        <a:xfrm>
          <a:off x="18145124" y="583406"/>
          <a:ext cx="1774031" cy="97631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A" sz="1800" b="1" i="1">
              <a:latin typeface="Britannic Bold" panose="020B0903060703020204" pitchFamily="34" charset="0"/>
            </a:rPr>
            <a:t>INICIO</a:t>
          </a:r>
          <a:endParaRPr lang="es-PA" sz="1100" b="1" i="1">
            <a:latin typeface="Britannic Bold" panose="020B0903060703020204" pitchFamily="34" charset="0"/>
          </a:endParaRPr>
        </a:p>
      </xdr:txBody>
    </xdr:sp>
    <xdr:clientData/>
  </xdr:twoCellAnchor>
  <xdr:twoCellAnchor>
    <xdr:from>
      <xdr:col>23</xdr:col>
      <xdr:colOff>297656</xdr:colOff>
      <xdr:row>9</xdr:row>
      <xdr:rowOff>83343</xdr:rowOff>
    </xdr:from>
    <xdr:to>
      <xdr:col>26</xdr:col>
      <xdr:colOff>452438</xdr:colOff>
      <xdr:row>13</xdr:row>
      <xdr:rowOff>154779</xdr:rowOff>
    </xdr:to>
    <xdr:sp macro="" textlink="">
      <xdr:nvSpPr>
        <xdr:cNvPr id="7" name="6 Paralelogramo"/>
        <xdr:cNvSpPr/>
      </xdr:nvSpPr>
      <xdr:spPr>
        <a:xfrm>
          <a:off x="17823656" y="2250281"/>
          <a:ext cx="2440782" cy="881061"/>
        </a:xfrm>
        <a:prstGeom prst="parallelogram">
          <a:avLst>
            <a:gd name="adj" fmla="val 298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A" sz="1200" b="1">
              <a:latin typeface="Arial Black" panose="020B0A04020102020204" pitchFamily="34" charset="0"/>
            </a:rPr>
            <a:t>VALOR DE X</a:t>
          </a:r>
        </a:p>
      </xdr:txBody>
    </xdr:sp>
    <xdr:clientData/>
  </xdr:twoCellAnchor>
  <xdr:twoCellAnchor>
    <xdr:from>
      <xdr:col>19</xdr:col>
      <xdr:colOff>83346</xdr:colOff>
      <xdr:row>22</xdr:row>
      <xdr:rowOff>53576</xdr:rowOff>
    </xdr:from>
    <xdr:to>
      <xdr:col>23</xdr:col>
      <xdr:colOff>690563</xdr:colOff>
      <xdr:row>25</xdr:row>
      <xdr:rowOff>142873</xdr:rowOff>
    </xdr:to>
    <xdr:cxnSp macro="">
      <xdr:nvCxnSpPr>
        <xdr:cNvPr id="19" name="18 Conector angular"/>
        <xdr:cNvCxnSpPr>
          <a:stCxn id="26" idx="1"/>
          <a:endCxn id="29" idx="0"/>
        </xdr:cNvCxnSpPr>
      </xdr:nvCxnSpPr>
      <xdr:spPr>
        <a:xfrm rot="10800000" flipV="1">
          <a:off x="14561346" y="4792264"/>
          <a:ext cx="3655217" cy="660797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47625</xdr:colOff>
      <xdr:row>22</xdr:row>
      <xdr:rowOff>53577</xdr:rowOff>
    </xdr:from>
    <xdr:to>
      <xdr:col>30</xdr:col>
      <xdr:colOff>672704</xdr:colOff>
      <xdr:row>25</xdr:row>
      <xdr:rowOff>-1</xdr:rowOff>
    </xdr:to>
    <xdr:cxnSp macro="">
      <xdr:nvCxnSpPr>
        <xdr:cNvPr id="21" name="20 Conector angular"/>
        <xdr:cNvCxnSpPr>
          <a:stCxn id="26" idx="3"/>
          <a:endCxn id="30" idx="0"/>
        </xdr:cNvCxnSpPr>
      </xdr:nvCxnSpPr>
      <xdr:spPr>
        <a:xfrm>
          <a:off x="19859625" y="4792265"/>
          <a:ext cx="3673079" cy="517922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23</xdr:col>
      <xdr:colOff>690562</xdr:colOff>
      <xdr:row>18</xdr:row>
      <xdr:rowOff>23812</xdr:rowOff>
    </xdr:from>
    <xdr:to>
      <xdr:col>26</xdr:col>
      <xdr:colOff>47625</xdr:colOff>
      <xdr:row>26</xdr:row>
      <xdr:rowOff>95249</xdr:rowOff>
    </xdr:to>
    <xdr:sp macro="" textlink="">
      <xdr:nvSpPr>
        <xdr:cNvPr id="26" name="25 Rombo"/>
        <xdr:cNvSpPr/>
      </xdr:nvSpPr>
      <xdr:spPr>
        <a:xfrm>
          <a:off x="18216562" y="3988593"/>
          <a:ext cx="1643063" cy="1607344"/>
        </a:xfrm>
        <a:prstGeom prst="diamond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A" sz="1400" b="1">
              <a:solidFill>
                <a:schemeClr val="bg1"/>
              </a:solidFill>
              <a:latin typeface="Arial Black" panose="020B0A04020102020204" pitchFamily="34" charset="0"/>
            </a:rPr>
            <a:t>x &gt;</a:t>
          </a:r>
          <a:r>
            <a:rPr lang="es-PA" sz="1400" b="1" baseline="0">
              <a:solidFill>
                <a:schemeClr val="bg1"/>
              </a:solidFill>
              <a:latin typeface="Arial Black" panose="020B0A04020102020204" pitchFamily="34" charset="0"/>
            </a:rPr>
            <a:t>= 7</a:t>
          </a:r>
          <a:endParaRPr lang="es-PA" sz="1400" b="1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24</xdr:col>
      <xdr:colOff>750094</xdr:colOff>
      <xdr:row>13</xdr:row>
      <xdr:rowOff>154779</xdr:rowOff>
    </xdr:from>
    <xdr:to>
      <xdr:col>24</xdr:col>
      <xdr:colOff>756047</xdr:colOff>
      <xdr:row>18</xdr:row>
      <xdr:rowOff>23812</xdr:rowOff>
    </xdr:to>
    <xdr:cxnSp macro="">
      <xdr:nvCxnSpPr>
        <xdr:cNvPr id="28" name="27 Conector recto de flecha"/>
        <xdr:cNvCxnSpPr>
          <a:stCxn id="7" idx="4"/>
          <a:endCxn id="26" idx="0"/>
        </xdr:cNvCxnSpPr>
      </xdr:nvCxnSpPr>
      <xdr:spPr>
        <a:xfrm flipH="1">
          <a:off x="19038094" y="3131342"/>
          <a:ext cx="5953" cy="8572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535782</xdr:colOff>
      <xdr:row>25</xdr:row>
      <xdr:rowOff>142874</xdr:rowOff>
    </xdr:from>
    <xdr:to>
      <xdr:col>20</xdr:col>
      <xdr:colOff>392907</xdr:colOff>
      <xdr:row>31</xdr:row>
      <xdr:rowOff>35718</xdr:rowOff>
    </xdr:to>
    <xdr:sp macro="" textlink="">
      <xdr:nvSpPr>
        <xdr:cNvPr id="29" name="28 Rectángulo"/>
        <xdr:cNvSpPr/>
      </xdr:nvSpPr>
      <xdr:spPr>
        <a:xfrm>
          <a:off x="13489782" y="5453062"/>
          <a:ext cx="2143125" cy="103584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A" sz="1200" b="1">
              <a:latin typeface="Arial Black" panose="020B0A04020102020204" pitchFamily="34" charset="0"/>
            </a:rPr>
            <a:t>NO APLICA CALCULO</a:t>
          </a:r>
        </a:p>
      </xdr:txBody>
    </xdr:sp>
    <xdr:clientData/>
  </xdr:twoCellAnchor>
  <xdr:twoCellAnchor>
    <xdr:from>
      <xdr:col>29</xdr:col>
      <xdr:colOff>357188</xdr:colOff>
      <xdr:row>25</xdr:row>
      <xdr:rowOff>-1</xdr:rowOff>
    </xdr:from>
    <xdr:to>
      <xdr:col>32</xdr:col>
      <xdr:colOff>226219</xdr:colOff>
      <xdr:row>30</xdr:row>
      <xdr:rowOff>154781</xdr:rowOff>
    </xdr:to>
    <xdr:sp macro="" textlink="">
      <xdr:nvSpPr>
        <xdr:cNvPr id="30" name="29 Rectángulo"/>
        <xdr:cNvSpPr/>
      </xdr:nvSpPr>
      <xdr:spPr>
        <a:xfrm>
          <a:off x="22455188" y="5310187"/>
          <a:ext cx="2155031" cy="110728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A" sz="1100" b="1">
              <a:latin typeface="Arial Black" panose="020B0A04020102020204" pitchFamily="34" charset="0"/>
            </a:rPr>
            <a:t>CALCULO</a:t>
          </a:r>
          <a:r>
            <a:rPr lang="es-PA" sz="1100" b="1" baseline="0">
              <a:latin typeface="Arial Black" panose="020B0A04020102020204" pitchFamily="34" charset="0"/>
            </a:rPr>
            <a:t> COSTO UF ANUAL</a:t>
          </a:r>
        </a:p>
        <a:p>
          <a:pPr algn="ctr"/>
          <a:r>
            <a:rPr lang="es-PA" sz="1100" b="1" baseline="0">
              <a:latin typeface="Arial Black" panose="020B0A04020102020204" pitchFamily="34" charset="0"/>
            </a:rPr>
            <a:t> y = mx+b</a:t>
          </a:r>
        </a:p>
        <a:p>
          <a:pPr algn="ctr"/>
          <a:r>
            <a:rPr lang="es-PA" sz="1100" b="1" baseline="0">
              <a:latin typeface="Arial Black" panose="020B0A04020102020204" pitchFamily="34" charset="0"/>
            </a:rPr>
            <a:t>y = -27,29(x) + 339,00</a:t>
          </a:r>
          <a:endParaRPr lang="es-PA" sz="1100" b="1">
            <a:latin typeface="Arial Black" panose="020B0A04020102020204" pitchFamily="34" charset="0"/>
          </a:endParaRPr>
        </a:p>
      </xdr:txBody>
    </xdr:sp>
    <xdr:clientData/>
  </xdr:twoCellAnchor>
  <xdr:twoCellAnchor>
    <xdr:from>
      <xdr:col>28</xdr:col>
      <xdr:colOff>631032</xdr:colOff>
      <xdr:row>36</xdr:row>
      <xdr:rowOff>59529</xdr:rowOff>
    </xdr:from>
    <xdr:to>
      <xdr:col>32</xdr:col>
      <xdr:colOff>559594</xdr:colOff>
      <xdr:row>41</xdr:row>
      <xdr:rowOff>178592</xdr:rowOff>
    </xdr:to>
    <xdr:sp macro="" textlink="">
      <xdr:nvSpPr>
        <xdr:cNvPr id="31" name="30 Paralelogramo"/>
        <xdr:cNvSpPr/>
      </xdr:nvSpPr>
      <xdr:spPr>
        <a:xfrm>
          <a:off x="21967032" y="7465217"/>
          <a:ext cx="2976562" cy="1071563"/>
        </a:xfrm>
        <a:prstGeom prst="parallelogram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A" sz="1200" b="1">
              <a:latin typeface="Arial Black" panose="020B0A04020102020204" pitchFamily="34" charset="0"/>
            </a:rPr>
            <a:t>y = costo UF</a:t>
          </a:r>
          <a:r>
            <a:rPr lang="es-PA" sz="1200" b="1" baseline="0">
              <a:latin typeface="Arial Black" panose="020B0A04020102020204" pitchFamily="34" charset="0"/>
            </a:rPr>
            <a:t> anual</a:t>
          </a:r>
          <a:endParaRPr lang="es-PA" sz="1200" b="1">
            <a:latin typeface="Arial Black" panose="020B0A04020102020204" pitchFamily="34" charset="0"/>
          </a:endParaRPr>
        </a:p>
      </xdr:txBody>
    </xdr:sp>
    <xdr:clientData/>
  </xdr:twoCellAnchor>
  <xdr:twoCellAnchor>
    <xdr:from>
      <xdr:col>30</xdr:col>
      <xdr:colOff>672704</xdr:colOff>
      <xdr:row>30</xdr:row>
      <xdr:rowOff>154781</xdr:rowOff>
    </xdr:from>
    <xdr:to>
      <xdr:col>30</xdr:col>
      <xdr:colOff>729258</xdr:colOff>
      <xdr:row>36</xdr:row>
      <xdr:rowOff>59529</xdr:rowOff>
    </xdr:to>
    <xdr:cxnSp macro="">
      <xdr:nvCxnSpPr>
        <xdr:cNvPr id="33" name="32 Conector recto de flecha"/>
        <xdr:cNvCxnSpPr>
          <a:stCxn id="30" idx="2"/>
          <a:endCxn id="31" idx="1"/>
        </xdr:cNvCxnSpPr>
      </xdr:nvCxnSpPr>
      <xdr:spPr>
        <a:xfrm>
          <a:off x="23532704" y="6417469"/>
          <a:ext cx="56554" cy="104774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583407</xdr:colOff>
      <xdr:row>36</xdr:row>
      <xdr:rowOff>-1</xdr:rowOff>
    </xdr:from>
    <xdr:to>
      <xdr:col>26</xdr:col>
      <xdr:colOff>178594</xdr:colOff>
      <xdr:row>42</xdr:row>
      <xdr:rowOff>119062</xdr:rowOff>
    </xdr:to>
    <xdr:sp macro="" textlink="">
      <xdr:nvSpPr>
        <xdr:cNvPr id="40" name="39 Elipse"/>
        <xdr:cNvSpPr/>
      </xdr:nvSpPr>
      <xdr:spPr>
        <a:xfrm>
          <a:off x="17347407" y="7405687"/>
          <a:ext cx="2643187" cy="1262063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A" sz="1800" b="1">
              <a:latin typeface="Arial Black" panose="020B0A04020102020204" pitchFamily="34" charset="0"/>
            </a:rPr>
            <a:t>FIN</a:t>
          </a:r>
        </a:p>
      </xdr:txBody>
    </xdr:sp>
    <xdr:clientData/>
  </xdr:twoCellAnchor>
  <xdr:twoCellAnchor>
    <xdr:from>
      <xdr:col>26</xdr:col>
      <xdr:colOff>178594</xdr:colOff>
      <xdr:row>39</xdr:row>
      <xdr:rowOff>23811</xdr:rowOff>
    </xdr:from>
    <xdr:to>
      <xdr:col>29</xdr:col>
      <xdr:colOff>2977</xdr:colOff>
      <xdr:row>39</xdr:row>
      <xdr:rowOff>59531</xdr:rowOff>
    </xdr:to>
    <xdr:cxnSp macro="">
      <xdr:nvCxnSpPr>
        <xdr:cNvPr id="42" name="41 Conector recto de flecha"/>
        <xdr:cNvCxnSpPr>
          <a:stCxn id="31" idx="5"/>
          <a:endCxn id="40" idx="6"/>
        </xdr:cNvCxnSpPr>
      </xdr:nvCxnSpPr>
      <xdr:spPr>
        <a:xfrm flipH="1">
          <a:off x="19990594" y="8000999"/>
          <a:ext cx="2110383" cy="357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83346</xdr:colOff>
      <xdr:row>31</xdr:row>
      <xdr:rowOff>35717</xdr:rowOff>
    </xdr:from>
    <xdr:to>
      <xdr:col>22</xdr:col>
      <xdr:colOff>583408</xdr:colOff>
      <xdr:row>39</xdr:row>
      <xdr:rowOff>59530</xdr:rowOff>
    </xdr:to>
    <xdr:cxnSp macro="">
      <xdr:nvCxnSpPr>
        <xdr:cNvPr id="44" name="43 Conector angular"/>
        <xdr:cNvCxnSpPr>
          <a:stCxn id="29" idx="2"/>
          <a:endCxn id="40" idx="2"/>
        </xdr:cNvCxnSpPr>
      </xdr:nvCxnSpPr>
      <xdr:spPr>
        <a:xfrm rot="16200000" flipH="1">
          <a:off x="15180470" y="5869781"/>
          <a:ext cx="1547813" cy="2786062"/>
        </a:xfrm>
        <a:prstGeom prst="bentConnector2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744140</xdr:colOff>
      <xdr:row>6</xdr:row>
      <xdr:rowOff>0</xdr:rowOff>
    </xdr:from>
    <xdr:to>
      <xdr:col>24</xdr:col>
      <xdr:colOff>756047</xdr:colOff>
      <xdr:row>9</xdr:row>
      <xdr:rowOff>83343</xdr:rowOff>
    </xdr:to>
    <xdr:cxnSp macro="">
      <xdr:nvCxnSpPr>
        <xdr:cNvPr id="8" name="7 Conector recto de flecha"/>
        <xdr:cNvCxnSpPr>
          <a:stCxn id="4" idx="4"/>
          <a:endCxn id="7" idx="0"/>
        </xdr:cNvCxnSpPr>
      </xdr:nvCxnSpPr>
      <xdr:spPr>
        <a:xfrm>
          <a:off x="19032140" y="1559719"/>
          <a:ext cx="11907" cy="69056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514350</xdr:colOff>
      <xdr:row>33</xdr:row>
      <xdr:rowOff>136525</xdr:rowOff>
    </xdr:from>
    <xdr:to>
      <xdr:col>11</xdr:col>
      <xdr:colOff>457200</xdr:colOff>
      <xdr:row>52</xdr:row>
      <xdr:rowOff>161925</xdr:rowOff>
    </xdr:to>
    <xdr:graphicFrame macro="">
      <xdr:nvGraphicFramePr>
        <xdr:cNvPr id="15" name="1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7</xdr:row>
      <xdr:rowOff>0</xdr:rowOff>
    </xdr:from>
    <xdr:to>
      <xdr:col>18</xdr:col>
      <xdr:colOff>733425</xdr:colOff>
      <xdr:row>52</xdr:row>
      <xdr:rowOff>76200</xdr:rowOff>
    </xdr:to>
    <xdr:sp macro="" textlink="">
      <xdr:nvSpPr>
        <xdr:cNvPr id="3073" name="AutoShape 1" descr="https://documents.lucid.app/documents/c9b5b3ff-8886-4b1d-b984-2b6a400fc16b/pages/0_0?a=777&amp;x=22&amp;y=-3815&amp;w=1276&amp;h=1210&amp;store=1&amp;accept=image%2F*&amp;auth=LCA%204d3e5c46f06faee80f5b8b232ea34eb37dad0383-ts%3D1635895703"/>
        <xdr:cNvSpPr>
          <a:spLocks noChangeAspect="1" noChangeArrowheads="1"/>
        </xdr:cNvSpPr>
      </xdr:nvSpPr>
      <xdr:spPr bwMode="auto">
        <a:xfrm>
          <a:off x="5334000" y="1333500"/>
          <a:ext cx="9115425" cy="8648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533400</xdr:colOff>
      <xdr:row>3</xdr:row>
      <xdr:rowOff>104775</xdr:rowOff>
    </xdr:from>
    <xdr:to>
      <xdr:col>12</xdr:col>
      <xdr:colOff>552450</xdr:colOff>
      <xdr:row>17</xdr:row>
      <xdr:rowOff>76200</xdr:rowOff>
    </xdr:to>
    <xdr:sp macro="" textlink="">
      <xdr:nvSpPr>
        <xdr:cNvPr id="2" name="1 CuadroTexto"/>
        <xdr:cNvSpPr txBox="1"/>
      </xdr:nvSpPr>
      <xdr:spPr>
        <a:xfrm>
          <a:off x="2819400" y="676275"/>
          <a:ext cx="6877050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PA" sz="1100"/>
            <a:t>En conclusion podemos señalar que la curva de datos es confiable</a:t>
          </a:r>
          <a:r>
            <a:rPr lang="es-PA" sz="1100" baseline="0"/>
            <a:t> , ya que tenemos 4 datos entre el rango -10 hasta el 10. </a:t>
          </a:r>
        </a:p>
        <a:p>
          <a:endParaRPr lang="es-PA" sz="1100" baseline="0"/>
        </a:p>
        <a:p>
          <a:r>
            <a:rPr lang="es-PA" sz="1100" baseline="0"/>
            <a:t>Ademas el metodo de cuadrados minimos nos permite sacar datos a futuro para saber si el costo aumenta o disminuye al pasar los años.</a:t>
          </a:r>
          <a:endParaRPr lang="es-P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J9"/>
  <sheetViews>
    <sheetView workbookViewId="0">
      <selection activeCell="H16" sqref="H16"/>
    </sheetView>
  </sheetViews>
  <sheetFormatPr baseColWidth="10" defaultRowHeight="15" x14ac:dyDescent="0.25"/>
  <sheetData>
    <row r="3" spans="3:10" ht="15.75" thickBot="1" x14ac:dyDescent="0.3"/>
    <row r="4" spans="3:10" ht="15.75" thickBot="1" x14ac:dyDescent="0.3">
      <c r="C4" s="27" t="s">
        <v>31</v>
      </c>
      <c r="D4" s="27"/>
      <c r="E4" s="27"/>
      <c r="F4" s="27"/>
    </row>
    <row r="5" spans="3:10" ht="15.75" thickBot="1" x14ac:dyDescent="0.3"/>
    <row r="6" spans="3:10" ht="15.75" thickBot="1" x14ac:dyDescent="0.3">
      <c r="C6" s="28" t="s">
        <v>23</v>
      </c>
      <c r="D6" s="29"/>
      <c r="F6" s="30" t="s">
        <v>24</v>
      </c>
      <c r="G6" s="30"/>
      <c r="H6" s="30"/>
      <c r="I6" s="30"/>
      <c r="J6" s="30"/>
    </row>
    <row r="7" spans="3:10" ht="15.75" thickBot="1" x14ac:dyDescent="0.3">
      <c r="C7" s="16"/>
      <c r="D7" s="16"/>
      <c r="F7" s="30" t="s">
        <v>32</v>
      </c>
      <c r="G7" s="30"/>
      <c r="H7" s="30"/>
      <c r="I7" s="30"/>
      <c r="J7" s="30"/>
    </row>
    <row r="8" spans="3:10" ht="15.75" thickBot="1" x14ac:dyDescent="0.3">
      <c r="C8" s="16"/>
      <c r="D8" s="16"/>
    </row>
    <row r="9" spans="3:10" ht="15.75" thickBot="1" x14ac:dyDescent="0.3">
      <c r="C9" s="31" t="s">
        <v>25</v>
      </c>
      <c r="D9" s="32"/>
      <c r="F9" s="28" t="s">
        <v>26</v>
      </c>
      <c r="G9" s="33"/>
      <c r="H9" s="33"/>
      <c r="I9" s="33"/>
      <c r="J9" s="29"/>
    </row>
  </sheetData>
  <mergeCells count="6">
    <mergeCell ref="C4:F4"/>
    <mergeCell ref="C6:D6"/>
    <mergeCell ref="F6:J6"/>
    <mergeCell ref="F7:J7"/>
    <mergeCell ref="C9:D9"/>
    <mergeCell ref="F9:J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G27"/>
  <sheetViews>
    <sheetView topLeftCell="C1" zoomScaleNormal="100" workbookViewId="0">
      <selection activeCell="K5" sqref="K5:M10"/>
    </sheetView>
  </sheetViews>
  <sheetFormatPr baseColWidth="10" defaultRowHeight="15" x14ac:dyDescent="0.25"/>
  <sheetData>
    <row r="2" spans="3:33" ht="45" x14ac:dyDescent="0.25">
      <c r="L2" s="12" t="s">
        <v>17</v>
      </c>
      <c r="M2" s="12" t="s">
        <v>18</v>
      </c>
      <c r="N2" s="11"/>
    </row>
    <row r="3" spans="3:33" ht="15.75" thickBot="1" x14ac:dyDescent="0.3">
      <c r="AC3" s="26" t="s">
        <v>34</v>
      </c>
      <c r="AD3" s="26" t="s">
        <v>41</v>
      </c>
      <c r="AE3" s="34" t="s">
        <v>42</v>
      </c>
      <c r="AF3" s="34"/>
      <c r="AG3" s="34"/>
    </row>
    <row r="4" spans="3:33" ht="15" customHeight="1" x14ac:dyDescent="0.25">
      <c r="C4" s="42" t="s">
        <v>11</v>
      </c>
      <c r="D4" s="43"/>
      <c r="E4" s="43"/>
      <c r="F4" s="43"/>
      <c r="G4" s="43"/>
      <c r="H4" s="43"/>
      <c r="I4" s="43"/>
      <c r="J4" s="44"/>
      <c r="K4" s="19" t="s">
        <v>33</v>
      </c>
      <c r="L4" s="19" t="s">
        <v>8</v>
      </c>
      <c r="M4" s="19" t="s">
        <v>9</v>
      </c>
      <c r="N4" s="19" t="s">
        <v>6</v>
      </c>
      <c r="O4" s="19" t="s">
        <v>7</v>
      </c>
      <c r="Q4" s="21" t="s">
        <v>1</v>
      </c>
      <c r="R4" s="10">
        <f>L12</f>
        <v>21</v>
      </c>
      <c r="AC4" s="26" t="s">
        <v>34</v>
      </c>
      <c r="AD4" s="26" t="s">
        <v>35</v>
      </c>
      <c r="AE4" s="34" t="s">
        <v>36</v>
      </c>
      <c r="AF4" s="34"/>
      <c r="AG4" s="34"/>
    </row>
    <row r="5" spans="3:33" ht="15.75" customHeight="1" x14ac:dyDescent="0.25">
      <c r="C5" s="46" t="s">
        <v>12</v>
      </c>
      <c r="D5" s="47"/>
      <c r="E5" s="47"/>
      <c r="F5" s="47"/>
      <c r="G5" s="47"/>
      <c r="H5" s="47"/>
      <c r="I5" s="47"/>
      <c r="J5" s="48"/>
      <c r="K5" s="10">
        <v>2013</v>
      </c>
      <c r="L5" s="10">
        <v>1</v>
      </c>
      <c r="M5" s="10">
        <v>270</v>
      </c>
      <c r="N5" s="10">
        <f>L5*M5</f>
        <v>270</v>
      </c>
      <c r="O5" s="10">
        <f>L5*L5</f>
        <v>1</v>
      </c>
      <c r="Q5" s="21" t="s">
        <v>2</v>
      </c>
      <c r="R5" s="10">
        <f>M12</f>
        <v>1461</v>
      </c>
      <c r="AE5" s="16"/>
      <c r="AF5" s="16"/>
    </row>
    <row r="6" spans="3:33" ht="15.75" x14ac:dyDescent="0.25">
      <c r="C6" s="17" t="s">
        <v>16</v>
      </c>
      <c r="D6" s="2"/>
      <c r="E6" s="2"/>
      <c r="F6" s="45" t="s">
        <v>13</v>
      </c>
      <c r="G6" s="45"/>
      <c r="H6" s="45"/>
      <c r="I6" s="1"/>
      <c r="J6" s="1"/>
      <c r="K6" s="10">
        <v>2014</v>
      </c>
      <c r="L6" s="10">
        <v>2</v>
      </c>
      <c r="M6" s="10">
        <v>318</v>
      </c>
      <c r="N6" s="10">
        <f>L6*M6</f>
        <v>636</v>
      </c>
      <c r="O6" s="10">
        <f>L6*L6</f>
        <v>4</v>
      </c>
      <c r="Q6" s="21" t="s">
        <v>3</v>
      </c>
      <c r="R6" s="10">
        <f>N12</f>
        <v>4636</v>
      </c>
    </row>
    <row r="7" spans="3:33" ht="15.75" x14ac:dyDescent="0.25">
      <c r="C7" s="17">
        <v>2013</v>
      </c>
      <c r="D7" s="2"/>
      <c r="E7" s="2"/>
      <c r="F7" s="2"/>
      <c r="G7" s="13">
        <v>270</v>
      </c>
      <c r="H7" s="18"/>
      <c r="I7" s="1"/>
      <c r="J7" s="1"/>
      <c r="K7" s="10">
        <v>2015</v>
      </c>
      <c r="L7" s="10">
        <v>3</v>
      </c>
      <c r="M7" s="10">
        <v>278</v>
      </c>
      <c r="N7" s="10">
        <f t="shared" ref="N7:N10" si="0">L7*M7</f>
        <v>834</v>
      </c>
      <c r="O7" s="10">
        <f t="shared" ref="O7:O10" si="1">L7*L7</f>
        <v>9</v>
      </c>
      <c r="Q7" s="21" t="s">
        <v>4</v>
      </c>
      <c r="R7" s="10">
        <f>O12</f>
        <v>91</v>
      </c>
    </row>
    <row r="8" spans="3:33" ht="18.75" x14ac:dyDescent="0.25">
      <c r="C8" s="17">
        <v>2014</v>
      </c>
      <c r="D8" s="2"/>
      <c r="E8" s="2"/>
      <c r="F8" s="2"/>
      <c r="G8" s="13">
        <v>318</v>
      </c>
      <c r="H8" s="18"/>
      <c r="I8" s="1"/>
      <c r="J8" s="1"/>
      <c r="K8" s="10">
        <v>2016</v>
      </c>
      <c r="L8" s="10">
        <v>4</v>
      </c>
      <c r="M8" s="10">
        <v>238</v>
      </c>
      <c r="N8" s="10">
        <f t="shared" si="0"/>
        <v>952</v>
      </c>
      <c r="O8" s="10">
        <f t="shared" si="1"/>
        <v>16</v>
      </c>
      <c r="Q8" s="21" t="s">
        <v>10</v>
      </c>
      <c r="R8" s="10">
        <f>(L12)^2</f>
        <v>441</v>
      </c>
      <c r="AE8" s="52" t="s">
        <v>39</v>
      </c>
      <c r="AF8" s="52" t="s">
        <v>40</v>
      </c>
    </row>
    <row r="9" spans="3:33" ht="15.75" x14ac:dyDescent="0.25">
      <c r="C9" s="17">
        <v>2015</v>
      </c>
      <c r="D9" s="2"/>
      <c r="E9" s="2"/>
      <c r="F9" s="2"/>
      <c r="G9" s="13">
        <v>278</v>
      </c>
      <c r="H9" s="18"/>
      <c r="I9" s="1"/>
      <c r="J9" s="1"/>
      <c r="K9" s="10">
        <v>2017</v>
      </c>
      <c r="L9" s="10">
        <v>5</v>
      </c>
      <c r="M9" s="10">
        <v>198</v>
      </c>
      <c r="N9" s="10">
        <f t="shared" si="0"/>
        <v>990</v>
      </c>
      <c r="O9" s="10">
        <f t="shared" si="1"/>
        <v>25</v>
      </c>
      <c r="Q9" s="21" t="s">
        <v>5</v>
      </c>
      <c r="R9" s="10">
        <v>6</v>
      </c>
      <c r="AE9" s="10">
        <v>2019</v>
      </c>
      <c r="AF9" s="10">
        <v>7</v>
      </c>
    </row>
    <row r="10" spans="3:33" ht="15.75" x14ac:dyDescent="0.25">
      <c r="C10" s="17">
        <v>2016</v>
      </c>
      <c r="D10" s="2"/>
      <c r="E10" s="2"/>
      <c r="F10" s="2"/>
      <c r="G10" s="13">
        <v>238</v>
      </c>
      <c r="H10" s="18"/>
      <c r="I10" s="1"/>
      <c r="J10" s="1"/>
      <c r="K10" s="10">
        <v>2018</v>
      </c>
      <c r="L10" s="10">
        <v>6</v>
      </c>
      <c r="M10" s="10">
        <v>159</v>
      </c>
      <c r="N10" s="10">
        <f t="shared" si="0"/>
        <v>954</v>
      </c>
      <c r="O10" s="10">
        <f t="shared" si="1"/>
        <v>36</v>
      </c>
      <c r="AE10" s="10">
        <v>2020</v>
      </c>
      <c r="AF10" s="10">
        <v>8</v>
      </c>
    </row>
    <row r="11" spans="3:33" ht="15.75" x14ac:dyDescent="0.25">
      <c r="C11" s="17">
        <v>2017</v>
      </c>
      <c r="D11" s="2"/>
      <c r="E11" s="2"/>
      <c r="F11" s="2"/>
      <c r="G11" s="13">
        <v>198</v>
      </c>
      <c r="H11" s="18"/>
      <c r="I11" s="1"/>
      <c r="J11" s="1"/>
      <c r="K11" s="10"/>
      <c r="L11" s="19" t="s">
        <v>1</v>
      </c>
      <c r="M11" s="19" t="s">
        <v>2</v>
      </c>
      <c r="N11" s="19" t="s">
        <v>3</v>
      </c>
      <c r="O11" s="19" t="s">
        <v>4</v>
      </c>
      <c r="AE11" s="10">
        <v>2021</v>
      </c>
      <c r="AF11" s="10">
        <v>9</v>
      </c>
    </row>
    <row r="12" spans="3:33" ht="15.75" x14ac:dyDescent="0.25">
      <c r="C12" s="17">
        <v>2018</v>
      </c>
      <c r="D12" s="2"/>
      <c r="E12" s="2"/>
      <c r="F12" s="2"/>
      <c r="G12" s="13">
        <v>159</v>
      </c>
      <c r="H12" s="18"/>
      <c r="I12" s="1"/>
      <c r="J12" s="1"/>
      <c r="K12" s="10"/>
      <c r="L12" s="20">
        <f>SUM(L5:L10)</f>
        <v>21</v>
      </c>
      <c r="M12" s="20">
        <f>SUM(M5:M10)</f>
        <v>1461</v>
      </c>
      <c r="N12" s="20">
        <f>SUM(N5:N10)</f>
        <v>4636</v>
      </c>
      <c r="O12" s="20">
        <f>SUM(O5:O10)</f>
        <v>91</v>
      </c>
      <c r="AE12" s="10">
        <v>2022</v>
      </c>
      <c r="AF12" s="10">
        <v>10</v>
      </c>
    </row>
    <row r="13" spans="3:33" ht="15.75" x14ac:dyDescent="0.25">
      <c r="C13" s="4"/>
      <c r="D13" s="2"/>
      <c r="E13" s="2"/>
      <c r="F13" s="2"/>
      <c r="G13" s="2"/>
      <c r="H13" s="1"/>
      <c r="I13" s="1"/>
      <c r="J13" s="3"/>
      <c r="AE13" s="10">
        <v>2023</v>
      </c>
      <c r="AF13" s="10">
        <v>11</v>
      </c>
    </row>
    <row r="14" spans="3:33" ht="15.75" x14ac:dyDescent="0.25">
      <c r="C14" s="5" t="s">
        <v>14</v>
      </c>
      <c r="D14" s="2"/>
      <c r="E14" s="2"/>
      <c r="F14" s="2"/>
      <c r="G14" s="2"/>
      <c r="H14" s="1"/>
      <c r="I14" s="1"/>
      <c r="J14" s="3"/>
      <c r="AE14" s="10">
        <v>2024</v>
      </c>
      <c r="AF14" s="10">
        <v>12</v>
      </c>
    </row>
    <row r="15" spans="3:33" ht="16.5" thickBot="1" x14ac:dyDescent="0.3">
      <c r="C15" s="6" t="s">
        <v>15</v>
      </c>
      <c r="D15" s="7"/>
      <c r="E15" s="7"/>
      <c r="F15" s="7"/>
      <c r="G15" s="7"/>
      <c r="H15" s="8"/>
      <c r="I15" s="8"/>
      <c r="J15" s="9"/>
      <c r="L15" s="50" t="s">
        <v>19</v>
      </c>
      <c r="M15" s="50"/>
      <c r="N15" s="50"/>
      <c r="P15" s="14" t="s">
        <v>21</v>
      </c>
      <c r="Q15" s="15">
        <f>((O12*M12)-(L12*N12))/((R9*O12)-(R8))</f>
        <v>339</v>
      </c>
      <c r="AE15" s="10">
        <v>2025</v>
      </c>
      <c r="AF15" s="10">
        <v>13</v>
      </c>
    </row>
    <row r="16" spans="3:33" x14ac:dyDescent="0.25">
      <c r="L16" s="50" t="s">
        <v>20</v>
      </c>
      <c r="M16" s="50"/>
      <c r="N16" s="50"/>
      <c r="P16" s="14" t="s">
        <v>22</v>
      </c>
      <c r="Q16" s="15">
        <f>((R9*N12)-(L12*M12))/((R9*O12)-(R8))</f>
        <v>-27.285714285714285</v>
      </c>
    </row>
    <row r="17" spans="2:29" x14ac:dyDescent="0.25">
      <c r="B17" s="39" t="s">
        <v>27</v>
      </c>
      <c r="C17" s="40"/>
      <c r="D17" s="40"/>
      <c r="E17" s="40"/>
      <c r="F17" s="41"/>
      <c r="G17" s="11"/>
      <c r="H17" s="11"/>
      <c r="I17" s="11"/>
      <c r="J17" s="11"/>
      <c r="L17" s="49" t="s">
        <v>0</v>
      </c>
      <c r="M17" s="49"/>
      <c r="N17" s="49"/>
      <c r="T17" s="11"/>
    </row>
    <row r="18" spans="2:29" x14ac:dyDescent="0.25">
      <c r="B18" s="35" t="s">
        <v>30</v>
      </c>
      <c r="C18" s="36"/>
      <c r="D18" s="36"/>
      <c r="E18" s="36"/>
      <c r="F18" s="37"/>
      <c r="T18" s="11"/>
    </row>
    <row r="19" spans="2:29" x14ac:dyDescent="0.25">
      <c r="T19" s="11"/>
    </row>
    <row r="20" spans="2:29" s="11" customFormat="1" ht="15.75" x14ac:dyDescent="0.25">
      <c r="B20" s="39" t="s">
        <v>28</v>
      </c>
      <c r="C20" s="40"/>
      <c r="D20" s="40"/>
      <c r="E20" s="40"/>
      <c r="F20" s="41"/>
      <c r="K20" s="22" t="s">
        <v>33</v>
      </c>
      <c r="L20" s="22" t="s">
        <v>17</v>
      </c>
      <c r="M20" s="38" t="s">
        <v>18</v>
      </c>
      <c r="N20" s="38"/>
      <c r="O20" s="38"/>
    </row>
    <row r="21" spans="2:29" x14ac:dyDescent="0.25">
      <c r="B21" s="35" t="s">
        <v>29</v>
      </c>
      <c r="C21" s="36"/>
      <c r="D21" s="36"/>
      <c r="E21" s="36"/>
      <c r="F21" s="37"/>
      <c r="K21" s="10">
        <v>2019</v>
      </c>
      <c r="L21" s="23">
        <v>7</v>
      </c>
      <c r="N21" s="24">
        <f t="shared" ref="N21:N27" si="2">($Q$16*L21)+($Q$15)</f>
        <v>148</v>
      </c>
    </row>
    <row r="22" spans="2:29" ht="22.5" x14ac:dyDescent="0.25">
      <c r="K22" s="10">
        <v>2020</v>
      </c>
      <c r="L22" s="23">
        <v>8</v>
      </c>
      <c r="N22" s="25">
        <f t="shared" si="2"/>
        <v>120.71428571428572</v>
      </c>
      <c r="V22" s="51" t="s">
        <v>38</v>
      </c>
      <c r="AC22" s="51" t="s">
        <v>37</v>
      </c>
    </row>
    <row r="23" spans="2:29" x14ac:dyDescent="0.25">
      <c r="K23" s="10">
        <v>2021</v>
      </c>
      <c r="L23" s="23">
        <v>9</v>
      </c>
      <c r="N23" s="25">
        <f t="shared" si="2"/>
        <v>93.428571428571445</v>
      </c>
    </row>
    <row r="24" spans="2:29" x14ac:dyDescent="0.25">
      <c r="K24" s="10">
        <v>2022</v>
      </c>
      <c r="L24" s="23">
        <v>10</v>
      </c>
      <c r="N24" s="25">
        <f t="shared" si="2"/>
        <v>66.142857142857167</v>
      </c>
    </row>
    <row r="25" spans="2:29" x14ac:dyDescent="0.25">
      <c r="K25" s="10">
        <v>2023</v>
      </c>
      <c r="L25" s="23">
        <v>11</v>
      </c>
      <c r="N25" s="25">
        <f t="shared" si="2"/>
        <v>38.85714285714289</v>
      </c>
    </row>
    <row r="26" spans="2:29" x14ac:dyDescent="0.25">
      <c r="K26" s="10">
        <v>2024</v>
      </c>
      <c r="L26" s="23">
        <v>12</v>
      </c>
      <c r="N26" s="25">
        <f t="shared" si="2"/>
        <v>11.571428571428555</v>
      </c>
    </row>
    <row r="27" spans="2:29" x14ac:dyDescent="0.25">
      <c r="K27" s="10">
        <v>2025</v>
      </c>
      <c r="L27" s="23">
        <v>13</v>
      </c>
      <c r="N27" s="25">
        <f t="shared" si="2"/>
        <v>-15.714285714285722</v>
      </c>
    </row>
  </sheetData>
  <mergeCells count="13">
    <mergeCell ref="B21:F21"/>
    <mergeCell ref="C4:J4"/>
    <mergeCell ref="F6:H6"/>
    <mergeCell ref="B17:F17"/>
    <mergeCell ref="C5:J5"/>
    <mergeCell ref="B18:F18"/>
    <mergeCell ref="M20:O20"/>
    <mergeCell ref="B20:F20"/>
    <mergeCell ref="L17:N17"/>
    <mergeCell ref="L15:N15"/>
    <mergeCell ref="L16:N16"/>
    <mergeCell ref="AE3:AG3"/>
    <mergeCell ref="AE4:AG4"/>
  </mergeCells>
  <pageMargins left="0.7" right="0.7" top="0.75" bottom="0.75" header="0.3" footer="0.3"/>
  <pageSetup orientation="portrait" horizontalDpi="200" verticalDpi="200" copies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9"/>
  <sheetViews>
    <sheetView workbookViewId="0">
      <selection activeCell="J23" sqref="J23"/>
    </sheetView>
  </sheetViews>
  <sheetFormatPr baseColWidth="10" defaultRowHeight="15" x14ac:dyDescent="0.25"/>
  <cols>
    <col min="8" max="8" width="25" customWidth="1"/>
  </cols>
  <sheetData>
    <row r="2" spans="1:10" x14ac:dyDescent="0.25">
      <c r="A2" s="10" t="s">
        <v>46</v>
      </c>
      <c r="B2" s="10" t="s">
        <v>21</v>
      </c>
    </row>
    <row r="3" spans="1:10" x14ac:dyDescent="0.25">
      <c r="A3" s="10">
        <v>-27.29</v>
      </c>
      <c r="B3" s="10">
        <v>339</v>
      </c>
      <c r="E3" s="10" t="s">
        <v>43</v>
      </c>
      <c r="F3" s="10" t="s">
        <v>8</v>
      </c>
      <c r="G3" s="10" t="s">
        <v>44</v>
      </c>
      <c r="H3" s="10" t="s">
        <v>45</v>
      </c>
      <c r="I3" s="10" t="s">
        <v>47</v>
      </c>
      <c r="J3" s="10"/>
    </row>
    <row r="4" spans="1:10" x14ac:dyDescent="0.25">
      <c r="E4" s="10">
        <v>2013</v>
      </c>
      <c r="F4" s="10">
        <v>1</v>
      </c>
      <c r="G4" s="10">
        <v>270</v>
      </c>
      <c r="H4" s="10">
        <f>($A$3*F4)+($B$3)</f>
        <v>311.70999999999998</v>
      </c>
      <c r="I4" s="10">
        <f>G4/H4</f>
        <v>0.86618972763145241</v>
      </c>
      <c r="J4" s="53">
        <f>1-I4</f>
        <v>0.13381027236854759</v>
      </c>
    </row>
    <row r="5" spans="1:10" x14ac:dyDescent="0.25">
      <c r="E5" s="10">
        <v>2014</v>
      </c>
      <c r="F5" s="10">
        <v>2</v>
      </c>
      <c r="G5" s="10">
        <v>318</v>
      </c>
      <c r="H5" s="10">
        <f t="shared" ref="H5:H9" si="0">($A$3*F5)+($B$3)</f>
        <v>284.42</v>
      </c>
      <c r="I5" s="10">
        <f>G5/H5</f>
        <v>1.1180648336966457</v>
      </c>
      <c r="J5" s="53">
        <f>1-I5</f>
        <v>-0.11806483369664567</v>
      </c>
    </row>
    <row r="6" spans="1:10" x14ac:dyDescent="0.25">
      <c r="E6" s="10">
        <v>2015</v>
      </c>
      <c r="F6" s="10">
        <v>3</v>
      </c>
      <c r="G6" s="10">
        <v>278</v>
      </c>
      <c r="H6" s="10">
        <f t="shared" si="0"/>
        <v>257.13</v>
      </c>
      <c r="I6" s="10">
        <f t="shared" ref="I6:I9" si="1">G6/H6</f>
        <v>1.0811651693695796</v>
      </c>
      <c r="J6" s="53">
        <f>1-I6</f>
        <v>-8.1165169369579626E-2</v>
      </c>
    </row>
    <row r="7" spans="1:10" x14ac:dyDescent="0.25">
      <c r="E7" s="10">
        <v>2016</v>
      </c>
      <c r="F7" s="10">
        <v>4</v>
      </c>
      <c r="G7" s="10">
        <v>238</v>
      </c>
      <c r="H7" s="10">
        <f t="shared" si="0"/>
        <v>229.84</v>
      </c>
      <c r="I7" s="10">
        <f t="shared" si="1"/>
        <v>1.0355029585798816</v>
      </c>
      <c r="J7" s="53">
        <f>1-I7</f>
        <v>-3.5502958579881616E-2</v>
      </c>
    </row>
    <row r="8" spans="1:10" x14ac:dyDescent="0.25">
      <c r="E8" s="10">
        <v>2017</v>
      </c>
      <c r="F8" s="10">
        <v>5</v>
      </c>
      <c r="G8" s="10">
        <v>198</v>
      </c>
      <c r="H8" s="10">
        <f t="shared" si="0"/>
        <v>202.55</v>
      </c>
      <c r="I8" s="10">
        <f t="shared" si="1"/>
        <v>0.97753641076277453</v>
      </c>
      <c r="J8" s="53">
        <f>1-I8</f>
        <v>2.2463589237225468E-2</v>
      </c>
    </row>
    <row r="9" spans="1:10" x14ac:dyDescent="0.25">
      <c r="E9" s="10">
        <v>2018</v>
      </c>
      <c r="F9" s="10">
        <v>6</v>
      </c>
      <c r="G9" s="10">
        <v>159</v>
      </c>
      <c r="H9" s="10">
        <f t="shared" si="0"/>
        <v>175.26</v>
      </c>
      <c r="I9" s="10">
        <f t="shared" si="1"/>
        <v>0.90722355357754203</v>
      </c>
      <c r="J9" s="53">
        <f>1-I9</f>
        <v>9.277644642245797E-2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B3" sqref="B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PRESENTACION</vt:lpstr>
      <vt:lpstr>CALCULO</vt:lpstr>
      <vt:lpstr>CRITERIO DE AJUSTE</vt:lpstr>
      <vt:lpstr>CONCLUSION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perezedwin64@outlook.com</dc:creator>
  <cp:lastModifiedBy>perezedwin64@outlook.com</cp:lastModifiedBy>
  <dcterms:created xsi:type="dcterms:W3CDTF">2021-10-27T00:32:12Z</dcterms:created>
  <dcterms:modified xsi:type="dcterms:W3CDTF">2021-11-03T16:00:52Z</dcterms:modified>
</cp:coreProperties>
</file>