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erver04\E01\08. PERSONAL\"/>
    </mc:Choice>
  </mc:AlternateContent>
  <bookViews>
    <workbookView xWindow="0" yWindow="0" windowWidth="28800" windowHeight="12180"/>
  </bookViews>
  <sheets>
    <sheet name="ITINERARIO" sheetId="5" r:id="rId1"/>
    <sheet name="MAPA" sheetId="2" r:id="rId2"/>
    <sheet name="Hoja3" sheetId="3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9" i="5" l="1"/>
  <c r="N23" i="5"/>
  <c r="N17" i="5"/>
  <c r="N13" i="5"/>
  <c r="N9" i="5"/>
  <c r="O9" i="5"/>
  <c r="N20" i="5"/>
  <c r="N24" i="5" l="1"/>
  <c r="N22" i="5"/>
  <c r="N18" i="5"/>
  <c r="O18" i="5"/>
  <c r="F26" i="5" l="1"/>
  <c r="B26" i="5"/>
  <c r="A26" i="5"/>
  <c r="O30" i="5" l="1"/>
  <c r="O21" i="5"/>
  <c r="O22" i="5"/>
  <c r="O24" i="5"/>
  <c r="N27" i="5"/>
  <c r="O27" i="5" s="1"/>
  <c r="N7" i="5"/>
  <c r="O20" i="5"/>
  <c r="G17" i="5"/>
  <c r="O16" i="5"/>
  <c r="G16" i="5"/>
  <c r="G15" i="5"/>
  <c r="O12" i="5"/>
  <c r="O8" i="5"/>
  <c r="O10" i="5"/>
  <c r="F25" i="5" l="1"/>
  <c r="B27" i="5" s="1"/>
  <c r="E25" i="5"/>
  <c r="G24" i="5"/>
  <c r="G25" i="5" s="1"/>
  <c r="G22" i="5"/>
  <c r="G23" i="5" s="1"/>
  <c r="G20" i="5"/>
  <c r="G21" i="5" s="1"/>
  <c r="F13" i="5"/>
  <c r="B14" i="5" s="1"/>
  <c r="E13" i="5"/>
  <c r="A14" i="5" s="1"/>
  <c r="G12" i="5"/>
  <c r="G13" i="5" s="1"/>
  <c r="G10" i="5"/>
  <c r="F10" i="5"/>
  <c r="E10" i="5"/>
  <c r="E11" i="5" s="1"/>
  <c r="A12" i="5" s="1"/>
  <c r="C8" i="5"/>
  <c r="G8" i="5" s="1"/>
  <c r="G9" i="5" s="1"/>
  <c r="B8" i="5"/>
  <c r="A8" i="5"/>
  <c r="K22" i="3"/>
  <c r="K29" i="3" s="1"/>
  <c r="K31" i="3" s="1"/>
  <c r="K33" i="3" s="1"/>
  <c r="F22" i="3"/>
  <c r="L4" i="3"/>
  <c r="E23" i="5"/>
  <c r="A24" i="5" s="1"/>
  <c r="B22" i="5"/>
  <c r="E21" i="5"/>
  <c r="A22" i="5" s="1"/>
  <c r="B20" i="5"/>
  <c r="A20" i="5"/>
  <c r="O29" i="5"/>
  <c r="F15" i="5"/>
  <c r="B16" i="5" s="1"/>
  <c r="E15" i="5"/>
  <c r="A16" i="5" s="1"/>
  <c r="O14" i="5"/>
  <c r="G11" i="5"/>
  <c r="F11" i="5"/>
  <c r="B12" i="5" s="1"/>
  <c r="B10" i="5"/>
  <c r="A10" i="5"/>
  <c r="O7" i="5"/>
  <c r="O28" i="5" l="1"/>
  <c r="O31" i="5" l="1"/>
  <c r="O32" i="5" s="1"/>
</calcChain>
</file>

<file path=xl/comments1.xml><?xml version="1.0" encoding="utf-8"?>
<comments xmlns="http://schemas.openxmlformats.org/spreadsheetml/2006/main">
  <authors>
    <author>Microsoft Office User</author>
  </authors>
  <commentList>
    <comment ref="P7" authorId="0" shapeId="0">
      <text>
        <r>
          <rPr>
            <b/>
            <sz val="10"/>
            <color rgb="FF000000"/>
            <rFont val="Tahoma"/>
            <family val="2"/>
          </rPr>
          <t xml:space="preserve">AQUI DEBES PONER LA DIVISA CORRESPONDIENTE Y SUMARA AUTOMÁTICAMENTE EL RESTO. DADO TU TOTAL FGENERAL EL PESOS Y USD
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B29" authorId="0" shapeId="0">
      <text>
        <r>
          <rPr>
            <b/>
            <sz val="10"/>
            <color rgb="FF000000"/>
            <rFont val="Tahoma"/>
            <family val="2"/>
          </rPr>
          <t xml:space="preserve">INGRESAR TIPO DE CAMBIO ACTUAL
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<sst xmlns="http://schemas.openxmlformats.org/spreadsheetml/2006/main" count="258" uniqueCount="119">
  <si>
    <t xml:space="preserve">EUROTRIP </t>
  </si>
  <si>
    <t>TOTAL DÍAS</t>
  </si>
  <si>
    <t>FECHA/LUGAR</t>
  </si>
  <si>
    <t>MOVIMIENTO</t>
  </si>
  <si>
    <t>TRANSPORTE/ESTADÍA/ACTIVIDAD</t>
  </si>
  <si>
    <t>V. UNITARIO</t>
  </si>
  <si>
    <t>V.TOTAL</t>
  </si>
  <si>
    <t>DIVISA</t>
  </si>
  <si>
    <t>OBSERVACIONES</t>
  </si>
  <si>
    <t>CIUDAD</t>
  </si>
  <si>
    <t>PAÍS</t>
  </si>
  <si>
    <t>SALIDA</t>
  </si>
  <si>
    <t>ARRIVO</t>
  </si>
  <si>
    <t>MEDIO</t>
  </si>
  <si>
    <t>VUELO/RESERVA</t>
  </si>
  <si>
    <t>DETALLE</t>
  </si>
  <si>
    <t>CANT.</t>
  </si>
  <si>
    <t>FECHA</t>
  </si>
  <si>
    <t>HORA</t>
  </si>
  <si>
    <t>SANTIAGO</t>
  </si>
  <si>
    <t>CHILE</t>
  </si>
  <si>
    <t>BARCELONA</t>
  </si>
  <si>
    <t>ESPAÑA</t>
  </si>
  <si>
    <t>LEVEL (operado por Iberia)</t>
  </si>
  <si>
    <t xml:space="preserve">IB2606 </t>
  </si>
  <si>
    <t>Vuelo directo</t>
  </si>
  <si>
    <t>CLP</t>
  </si>
  <si>
    <t>ROMA</t>
  </si>
  <si>
    <t>ITALIA</t>
  </si>
  <si>
    <t>TRANSITO</t>
  </si>
  <si>
    <t>USD</t>
  </si>
  <si>
    <t>ESTADÍA</t>
  </si>
  <si>
    <t xml:space="preserve">Estadía por 3 noches en Roma </t>
  </si>
  <si>
    <t>EUR</t>
  </si>
  <si>
    <t>CASA MECHI</t>
  </si>
  <si>
    <t xml:space="preserve">Estadía por 4 noches </t>
  </si>
  <si>
    <t>PARIS</t>
  </si>
  <si>
    <t>FRANCIA</t>
  </si>
  <si>
    <t>ESTADIA</t>
  </si>
  <si>
    <t>AMSTERDAM</t>
  </si>
  <si>
    <t>HOLANDA</t>
  </si>
  <si>
    <t>CASA PENDO</t>
  </si>
  <si>
    <t>Dirección pendo</t>
  </si>
  <si>
    <t>ATENAS</t>
  </si>
  <si>
    <t>GRECIA</t>
  </si>
  <si>
    <t>Estadía por 2 noches</t>
  </si>
  <si>
    <t>SANTORINI</t>
  </si>
  <si>
    <t>1 noche</t>
  </si>
  <si>
    <t>TOTAL CLP</t>
  </si>
  <si>
    <t xml:space="preserve">10/09/25
</t>
  </si>
  <si>
    <t xml:space="preserve">IBERIA </t>
  </si>
  <si>
    <t>IB422 (BCN-MAD)- IB117 (MAD-SCL)</t>
  </si>
  <si>
    <t>TOTAL EUROS</t>
  </si>
  <si>
    <t>TOTAL USD</t>
  </si>
  <si>
    <t>TOTAL GENERAL EN PESOS</t>
  </si>
  <si>
    <t>TOTAL GENERAL EN USD</t>
  </si>
  <si>
    <t>RYANAIR</t>
  </si>
  <si>
    <t>MADRID</t>
  </si>
  <si>
    <t>CANT</t>
  </si>
  <si>
    <t xml:space="preserve">dia </t>
  </si>
  <si>
    <t>santiago</t>
  </si>
  <si>
    <t>chile</t>
  </si>
  <si>
    <t>barcelona</t>
  </si>
  <si>
    <t>españa</t>
  </si>
  <si>
    <t>roma</t>
  </si>
  <si>
    <t xml:space="preserve">roma </t>
  </si>
  <si>
    <t>3 NOCHES</t>
  </si>
  <si>
    <t xml:space="preserve"> </t>
  </si>
  <si>
    <t>5 NOCHES</t>
  </si>
  <si>
    <t>paris</t>
  </si>
  <si>
    <t>4 NOCHES</t>
  </si>
  <si>
    <t>holanda</t>
  </si>
  <si>
    <t xml:space="preserve">holanda </t>
  </si>
  <si>
    <t>londres</t>
  </si>
  <si>
    <t>viaje ciro solo</t>
  </si>
  <si>
    <t>atenas</t>
  </si>
  <si>
    <t>pia</t>
  </si>
  <si>
    <t>2 NOCHES</t>
  </si>
  <si>
    <t>https://www.viviendodeviaje.com/atenas-en-2-dias/</t>
  </si>
  <si>
    <t>santorini</t>
  </si>
  <si>
    <t>mykonos</t>
  </si>
  <si>
    <t>N/A</t>
  </si>
  <si>
    <t xml:space="preserve">Estadía por 3 noches </t>
  </si>
  <si>
    <t>LONDRES</t>
  </si>
  <si>
    <t>INGLATERRA</t>
  </si>
  <si>
    <t>Estadía por 1 noches</t>
  </si>
  <si>
    <t>Estadía por 4 noches</t>
  </si>
  <si>
    <t>VUELING</t>
  </si>
  <si>
    <t>AIR FRANCE</t>
  </si>
  <si>
    <t>KLM</t>
  </si>
  <si>
    <t>MIKONOS</t>
  </si>
  <si>
    <t>Escala en Viena</t>
  </si>
  <si>
    <t>GOLDEN STAR FERRIES / SUPER EXPRESS</t>
  </si>
  <si>
    <t>Directo</t>
  </si>
  <si>
    <t>IB0422</t>
  </si>
  <si>
    <t>IB0117</t>
  </si>
  <si>
    <t>Escala en Madrid</t>
  </si>
  <si>
    <t>WIZZAIR</t>
  </si>
  <si>
    <t>W46018/OE9GPB</t>
  </si>
  <si>
    <t>FR 6986/CVCJYQ</t>
  </si>
  <si>
    <t>VY8006/LH39PP</t>
  </si>
  <si>
    <t>AF1740/XVQVGY</t>
  </si>
  <si>
    <t>KL1005/XVUA9G</t>
  </si>
  <si>
    <t>EASYJET</t>
  </si>
  <si>
    <t>EZY8191/K9SQZVQ</t>
  </si>
  <si>
    <t>FR1237/Q2TWMX</t>
  </si>
  <si>
    <t>VY8101/BHGBRM</t>
  </si>
  <si>
    <t>OK</t>
  </si>
  <si>
    <t>BOOKING - 6277160826 - PIN 6895</t>
  </si>
  <si>
    <t>PAGA EN LUGAR</t>
  </si>
  <si>
    <t>YELLOW SQUARE - Via Palestro 51</t>
  </si>
  <si>
    <t xml:space="preserve">The People - Paris Marais </t>
  </si>
  <si>
    <t>GBP</t>
  </si>
  <si>
    <t>Travelodge London City Road - 1-23 City Road, London</t>
  </si>
  <si>
    <t>5219875680 - PIN 1845</t>
  </si>
  <si>
    <t>Acropolis Elegant Apartment II - TZIRAION 12</t>
  </si>
  <si>
    <t>BOOKING - 5201723220 - PIN 8419</t>
  </si>
  <si>
    <t>Cama en habitación mixta compartida de 8 camas. OK</t>
  </si>
  <si>
    <t>BOOKING - 5793857489- PIN 0653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</si>
</sst>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[$$-340A]\ * #,##0_-;\-[$$-340A]\ * #,##0_-;_-[$$-340A]\ * &quot;-&quot;_-;_-@_-"/>
    <numFmt numFmtId="165" formatCode="dd/mm/yy;@"/>
    <numFmt numFmtId="166" formatCode="_ [$$-340A]* #,##0.00_ ;_ [$$-340A]* \-#,##0.00_ ;_ [$$-340A]* &quot;-&quot;??_ ;_ @_ "/>
  </numFmts>
  <fonts count="8" x14ac:knownFonts="1"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u/>
      <sz val="11"/>
      <color rgb="FF0000FF"/>
      <name val="Calibri"/>
      <family val="2"/>
      <scheme val="minor"/>
    </font>
    <font>
      <sz val="7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20" fontId="1" fillId="0" borderId="1" xfId="0" applyNumberFormat="1" applyFont="1" applyBorder="1" applyAlignment="1">
      <alignment wrapText="1"/>
    </xf>
    <xf numFmtId="20" fontId="1" fillId="0" borderId="3" xfId="0" applyNumberFormat="1" applyFont="1" applyBorder="1" applyAlignment="1">
      <alignment wrapText="1"/>
    </xf>
    <xf numFmtId="20" fontId="1" fillId="0" borderId="2" xfId="0" applyNumberFormat="1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2" borderId="5" xfId="0" applyNumberFormat="1" applyFont="1" applyFill="1" applyBorder="1" applyAlignment="1">
      <alignment wrapText="1"/>
    </xf>
    <xf numFmtId="14" fontId="0" fillId="0" borderId="0" xfId="0" applyNumberFormat="1"/>
    <xf numFmtId="166" fontId="0" fillId="0" borderId="0" xfId="0" applyNumberFormat="1"/>
    <xf numFmtId="20" fontId="0" fillId="0" borderId="0" xfId="0" applyNumberFormat="1"/>
    <xf numFmtId="14" fontId="0" fillId="4" borderId="0" xfId="0" applyNumberFormat="1" applyFill="1"/>
    <xf numFmtId="0" fontId="0" fillId="4" borderId="0" xfId="0" applyFill="1"/>
    <xf numFmtId="166" fontId="0" fillId="4" borderId="0" xfId="0" applyNumberFormat="1" applyFill="1"/>
    <xf numFmtId="0" fontId="6" fillId="0" borderId="0" xfId="0" applyFont="1"/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7" fillId="0" borderId="0" xfId="0" applyFont="1"/>
    <xf numFmtId="164" fontId="1" fillId="0" borderId="0" xfId="0" applyNumberFormat="1" applyFont="1" applyAlignment="1">
      <alignment wrapText="1"/>
    </xf>
    <xf numFmtId="20" fontId="1" fillId="2" borderId="2" xfId="0" applyNumberFormat="1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165" fontId="1" fillId="0" borderId="1" xfId="0" applyNumberFormat="1" applyFont="1" applyBorder="1" applyAlignment="1">
      <alignment horizontal="right" wrapText="1"/>
    </xf>
    <xf numFmtId="20" fontId="1" fillId="0" borderId="1" xfId="0" applyNumberFormat="1" applyFont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166" fontId="3" fillId="3" borderId="1" xfId="0" applyNumberFormat="1" applyFont="1" applyFill="1" applyBorder="1" applyAlignment="1">
      <alignment horizontal="center" vertical="center" wrapText="1"/>
    </xf>
  </cellXfs>
  <cellStyles count="2">
    <cellStyle name="Hyperlink" xfId="1"/>
    <cellStyle name="Normal" xfId="0" builtinId="0"/>
  </cellStyles>
  <dxfs count="41"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7" formatCode="_-[$$-540A]* #,##0.00_ ;_-[$$-540A]* \-#,##0.00\ ;_-[$$-540A]* &quot;-&quot;??_ ;_-@_ "/>
    </dxf>
    <dxf>
      <numFmt numFmtId="168" formatCode="_-[$€-2]\ * #,##0.00_-;\-[$€-2]\ * #,##0.00_-;_-[$€-2]\ * &quot;-&quot;??_-;_-@_-"/>
    </dxf>
    <dxf>
      <numFmt numFmtId="169" formatCode="_ [$Fr.-807]\ * #,##0.00_ ;_ [$Fr.-807]\ * \-#,##0.00_ ;_ [$Fr.-807]\ * &quot;-&quot;??_ ;_ @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106333</xdr:colOff>
      <xdr:row>30</xdr:row>
      <xdr:rowOff>67729</xdr:rowOff>
    </xdr:from>
    <xdr:to>
      <xdr:col>6</xdr:col>
      <xdr:colOff>266357</xdr:colOff>
      <xdr:row>31</xdr:row>
      <xdr:rowOff>26955</xdr:rowOff>
    </xdr:to>
    <xdr:sp macro="" textlink="">
      <xdr:nvSpPr>
        <xdr:cNvPr id="3" name="Diamond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59333" y="5782729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4</xdr:col>
      <xdr:colOff>364343</xdr:colOff>
      <xdr:row>26</xdr:row>
      <xdr:rowOff>174676</xdr:rowOff>
    </xdr:from>
    <xdr:to>
      <xdr:col>4</xdr:col>
      <xdr:colOff>524367</xdr:colOff>
      <xdr:row>27</xdr:row>
      <xdr:rowOff>133902</xdr:rowOff>
    </xdr:to>
    <xdr:sp macro="" textlink="">
      <xdr:nvSpPr>
        <xdr:cNvPr id="4" name="Diamond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666343" y="5127676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8</xdr:col>
      <xdr:colOff>150782</xdr:colOff>
      <xdr:row>21</xdr:row>
      <xdr:rowOff>159469</xdr:rowOff>
    </xdr:from>
    <xdr:to>
      <xdr:col>8</xdr:col>
      <xdr:colOff>310806</xdr:colOff>
      <xdr:row>22</xdr:row>
      <xdr:rowOff>118695</xdr:rowOff>
    </xdr:to>
    <xdr:sp macro="" textlink="">
      <xdr:nvSpPr>
        <xdr:cNvPr id="5" name="Diamond 4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SpPr/>
      </xdr:nvSpPr>
      <xdr:spPr>
        <a:xfrm>
          <a:off x="6246782" y="4159969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4</xdr:col>
      <xdr:colOff>290472</xdr:colOff>
      <xdr:row>21</xdr:row>
      <xdr:rowOff>126768</xdr:rowOff>
    </xdr:from>
    <xdr:to>
      <xdr:col>4</xdr:col>
      <xdr:colOff>450496</xdr:colOff>
      <xdr:row>22</xdr:row>
      <xdr:rowOff>85994</xdr:rowOff>
    </xdr:to>
    <xdr:sp macro="" textlink="">
      <xdr:nvSpPr>
        <xdr:cNvPr id="6" name="Diamond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592472" y="4127268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</xdr:col>
      <xdr:colOff>725959</xdr:colOff>
      <xdr:row>17</xdr:row>
      <xdr:rowOff>8812</xdr:rowOff>
    </xdr:from>
    <xdr:to>
      <xdr:col>2</xdr:col>
      <xdr:colOff>60483</xdr:colOff>
      <xdr:row>17</xdr:row>
      <xdr:rowOff>158538</xdr:rowOff>
    </xdr:to>
    <xdr:sp macro="" textlink="">
      <xdr:nvSpPr>
        <xdr:cNvPr id="7" name="Diamond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551459" y="3247312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</xdr:col>
      <xdr:colOff>60483</xdr:colOff>
      <xdr:row>28</xdr:row>
      <xdr:rowOff>50349</xdr:rowOff>
    </xdr:from>
    <xdr:to>
      <xdr:col>2</xdr:col>
      <xdr:colOff>220507</xdr:colOff>
      <xdr:row>29</xdr:row>
      <xdr:rowOff>9575</xdr:rowOff>
    </xdr:to>
    <xdr:sp macro="" textlink="">
      <xdr:nvSpPr>
        <xdr:cNvPr id="8" name="Diamond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711483" y="5384349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0</xdr:col>
      <xdr:colOff>772027</xdr:colOff>
      <xdr:row>22</xdr:row>
      <xdr:rowOff>85994</xdr:rowOff>
    </xdr:from>
    <xdr:to>
      <xdr:col>1</xdr:col>
      <xdr:colOff>82451</xdr:colOff>
      <xdr:row>23</xdr:row>
      <xdr:rowOff>66932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772027" y="4276994"/>
          <a:ext cx="135924" cy="171438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688839</xdr:colOff>
      <xdr:row>23</xdr:row>
      <xdr:rowOff>66242</xdr:rowOff>
    </xdr:from>
    <xdr:to>
      <xdr:col>1</xdr:col>
      <xdr:colOff>82451</xdr:colOff>
      <xdr:row>23</xdr:row>
      <xdr:rowOff>155332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688839" y="4447742"/>
          <a:ext cx="219112" cy="8909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592395</xdr:colOff>
      <xdr:row>24</xdr:row>
      <xdr:rowOff>130187</xdr:rowOff>
    </xdr:from>
    <xdr:to>
      <xdr:col>1</xdr:col>
      <xdr:colOff>14489</xdr:colOff>
      <xdr:row>24</xdr:row>
      <xdr:rowOff>175035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H="1" flipV="1">
          <a:off x="592395" y="4702187"/>
          <a:ext cx="247594" cy="44848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592395</xdr:colOff>
      <xdr:row>24</xdr:row>
      <xdr:rowOff>130187</xdr:rowOff>
    </xdr:from>
    <xdr:to>
      <xdr:col>0</xdr:col>
      <xdr:colOff>683079</xdr:colOff>
      <xdr:row>25</xdr:row>
      <xdr:rowOff>151587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 flipH="1" flipV="1">
          <a:off x="592395" y="4702187"/>
          <a:ext cx="90684" cy="21190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257175</xdr:colOff>
      <xdr:row>0</xdr:row>
      <xdr:rowOff>0</xdr:rowOff>
    </xdr:from>
    <xdr:to>
      <xdr:col>9</xdr:col>
      <xdr:colOff>734546</xdr:colOff>
      <xdr:row>36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  <a:ext uri="{147F2762-F138-4A5C-976F-8EAC2B608ADB}">
              <a16:predDERef xmlns:a16="http://schemas.microsoft.com/office/drawing/2014/main" pre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0"/>
          <a:ext cx="7642446" cy="6482687"/>
        </a:xfrm>
        <a:prstGeom prst="rect">
          <a:avLst/>
        </a:prstGeom>
        <a:ln w="25400">
          <a:solidFill>
            <a:srgbClr val="FF0000"/>
          </a:solidFill>
        </a:ln>
      </xdr:spPr>
    </xdr:pic>
    <xdr:clientData/>
  </xdr:twoCellAnchor>
  <xdr:twoCellAnchor>
    <xdr:from>
      <xdr:col>6</xdr:col>
      <xdr:colOff>258733</xdr:colOff>
      <xdr:row>31</xdr:row>
      <xdr:rowOff>29629</xdr:rowOff>
    </xdr:from>
    <xdr:to>
      <xdr:col>6</xdr:col>
      <xdr:colOff>418757</xdr:colOff>
      <xdr:row>31</xdr:row>
      <xdr:rowOff>179355</xdr:rowOff>
    </xdr:to>
    <xdr:sp macro="" textlink="">
      <xdr:nvSpPr>
        <xdr:cNvPr id="14" name="Diamond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5211733" y="5935129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3</xdr:col>
      <xdr:colOff>199243</xdr:colOff>
      <xdr:row>27</xdr:row>
      <xdr:rowOff>25022</xdr:rowOff>
    </xdr:from>
    <xdr:to>
      <xdr:col>3</xdr:col>
      <xdr:colOff>359267</xdr:colOff>
      <xdr:row>27</xdr:row>
      <xdr:rowOff>164451</xdr:rowOff>
    </xdr:to>
    <xdr:sp macro="" textlink="">
      <xdr:nvSpPr>
        <xdr:cNvPr id="15" name="Diamon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593365" y="4890495"/>
          <a:ext cx="160024" cy="139429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3</xdr:col>
      <xdr:colOff>600259</xdr:colOff>
      <xdr:row>17</xdr:row>
      <xdr:rowOff>149944</xdr:rowOff>
    </xdr:from>
    <xdr:to>
      <xdr:col>3</xdr:col>
      <xdr:colOff>732823</xdr:colOff>
      <xdr:row>18</xdr:row>
      <xdr:rowOff>109170</xdr:rowOff>
    </xdr:to>
    <xdr:sp macro="" textlink="">
      <xdr:nvSpPr>
        <xdr:cNvPr id="16" name="Diamond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2994381" y="3213390"/>
          <a:ext cx="132564" cy="139429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4</xdr:col>
      <xdr:colOff>614494</xdr:colOff>
      <xdr:row>27</xdr:row>
      <xdr:rowOff>2856</xdr:rowOff>
    </xdr:from>
    <xdr:to>
      <xdr:col>4</xdr:col>
      <xdr:colOff>774518</xdr:colOff>
      <xdr:row>27</xdr:row>
      <xdr:rowOff>142285</xdr:rowOff>
    </xdr:to>
    <xdr:sp macro="" textlink="">
      <xdr:nvSpPr>
        <xdr:cNvPr id="17" name="Diamond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806656" y="4868329"/>
          <a:ext cx="160024" cy="139429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</xdr:col>
      <xdr:colOff>790832</xdr:colOff>
      <xdr:row>18</xdr:row>
      <xdr:rowOff>92563</xdr:rowOff>
    </xdr:from>
    <xdr:to>
      <xdr:col>3</xdr:col>
      <xdr:colOff>152815</xdr:colOff>
      <xdr:row>19</xdr:row>
      <xdr:rowOff>51790</xdr:rowOff>
    </xdr:to>
    <xdr:sp macro="" textlink="">
      <xdr:nvSpPr>
        <xdr:cNvPr id="18" name="Diamond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386913" y="3336212"/>
          <a:ext cx="160024" cy="139429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556126</xdr:colOff>
      <xdr:row>31</xdr:row>
      <xdr:rowOff>29411</xdr:rowOff>
    </xdr:from>
    <xdr:to>
      <xdr:col>6</xdr:col>
      <xdr:colOff>716150</xdr:colOff>
      <xdr:row>31</xdr:row>
      <xdr:rowOff>179137</xdr:rowOff>
    </xdr:to>
    <xdr:sp macro="" textlink="">
      <xdr:nvSpPr>
        <xdr:cNvPr id="19" name="Diamond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5344369" y="5615695"/>
          <a:ext cx="160024" cy="149726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</xdr:col>
      <xdr:colOff>544375</xdr:colOff>
      <xdr:row>24</xdr:row>
      <xdr:rowOff>505</xdr:rowOff>
    </xdr:from>
    <xdr:to>
      <xdr:col>1</xdr:col>
      <xdr:colOff>680299</xdr:colOff>
      <xdr:row>24</xdr:row>
      <xdr:rowOff>161518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1340494" y="4322296"/>
          <a:ext cx="135924" cy="161013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461187</xdr:colOff>
      <xdr:row>24</xdr:row>
      <xdr:rowOff>160828</xdr:rowOff>
    </xdr:from>
    <xdr:to>
      <xdr:col>1</xdr:col>
      <xdr:colOff>680299</xdr:colOff>
      <xdr:row>25</xdr:row>
      <xdr:rowOff>69843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 flipV="1">
          <a:off x="1257306" y="4482619"/>
          <a:ext cx="219112" cy="8909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214050</xdr:colOff>
      <xdr:row>31</xdr:row>
      <xdr:rowOff>75821</xdr:rowOff>
    </xdr:from>
    <xdr:to>
      <xdr:col>1</xdr:col>
      <xdr:colOff>445448</xdr:colOff>
      <xdr:row>32</xdr:row>
      <xdr:rowOff>44699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H="1">
          <a:off x="1010169" y="5658134"/>
          <a:ext cx="231398" cy="148953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214050</xdr:colOff>
      <xdr:row>32</xdr:row>
      <xdr:rowOff>44699</xdr:rowOff>
    </xdr:from>
    <xdr:to>
      <xdr:col>1</xdr:col>
      <xdr:colOff>417015</xdr:colOff>
      <xdr:row>33</xdr:row>
      <xdr:rowOff>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H="1" flipV="1">
          <a:off x="1010169" y="5807087"/>
          <a:ext cx="202965" cy="135376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248851</xdr:colOff>
      <xdr:row>25</xdr:row>
      <xdr:rowOff>0</xdr:rowOff>
    </xdr:from>
    <xdr:to>
      <xdr:col>3</xdr:col>
      <xdr:colOff>248851</xdr:colOff>
      <xdr:row>30</xdr:row>
      <xdr:rowOff>60068</xdr:rowOff>
    </xdr:to>
    <xdr:sp macro="" textlink="">
      <xdr:nvSpPr>
        <xdr:cNvPr id="2" name="Ar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48851" y="4505068"/>
          <a:ext cx="2394122" cy="961081"/>
        </a:xfrm>
        <a:prstGeom prst="arc">
          <a:avLst>
            <a:gd name="adj1" fmla="val 10888129"/>
            <a:gd name="adj2" fmla="val 0"/>
          </a:avLst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3</xdr:col>
      <xdr:colOff>248958</xdr:colOff>
      <xdr:row>24</xdr:row>
      <xdr:rowOff>153583</xdr:rowOff>
    </xdr:from>
    <xdr:to>
      <xdr:col>4</xdr:col>
      <xdr:colOff>706093</xdr:colOff>
      <xdr:row>29</xdr:row>
      <xdr:rowOff>22904</xdr:rowOff>
    </xdr:to>
    <xdr:sp macro="" textlink="">
      <xdr:nvSpPr>
        <xdr:cNvPr id="24" name="Arc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 rot="11106356">
          <a:off x="2643080" y="4478448"/>
          <a:ext cx="1255175" cy="770334"/>
        </a:xfrm>
        <a:prstGeom prst="arc">
          <a:avLst>
            <a:gd name="adj1" fmla="val 10888129"/>
            <a:gd name="adj2" fmla="val 0"/>
          </a:avLst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763717</xdr:colOff>
      <xdr:row>21</xdr:row>
      <xdr:rowOff>17162</xdr:rowOff>
    </xdr:from>
    <xdr:to>
      <xdr:col>4</xdr:col>
      <xdr:colOff>703650</xdr:colOff>
      <xdr:row>33</xdr:row>
      <xdr:rowOff>77230</xdr:rowOff>
    </xdr:to>
    <xdr:sp macro="" textlink="">
      <xdr:nvSpPr>
        <xdr:cNvPr id="26" name="Arc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561758" y="3801419"/>
          <a:ext cx="2334054" cy="2222500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3</xdr:col>
      <xdr:colOff>289281</xdr:colOff>
      <xdr:row>20</xdr:row>
      <xdr:rowOff>165047</xdr:rowOff>
    </xdr:from>
    <xdr:to>
      <xdr:col>3</xdr:col>
      <xdr:colOff>421845</xdr:colOff>
      <xdr:row>21</xdr:row>
      <xdr:rowOff>124273</xdr:rowOff>
    </xdr:to>
    <xdr:sp macro="" textlink="">
      <xdr:nvSpPr>
        <xdr:cNvPr id="27" name="Diamond 1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2683403" y="3769101"/>
          <a:ext cx="132564" cy="139429"/>
        </a:xfrm>
        <a:prstGeom prst="diamond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</xdr:col>
      <xdr:colOff>336765</xdr:colOff>
      <xdr:row>18</xdr:row>
      <xdr:rowOff>128268</xdr:rowOff>
    </xdr:from>
    <xdr:to>
      <xdr:col>3</xdr:col>
      <xdr:colOff>787186</xdr:colOff>
      <xdr:row>21</xdr:row>
      <xdr:rowOff>125730</xdr:rowOff>
    </xdr:to>
    <xdr:sp macro="" textlink="">
      <xdr:nvSpPr>
        <xdr:cNvPr id="29" name="Arco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 rot="19268170" flipV="1">
          <a:off x="1936965" y="3442968"/>
          <a:ext cx="1250521" cy="549912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5889</xdr:colOff>
      <xdr:row>29</xdr:row>
      <xdr:rowOff>66671</xdr:rowOff>
    </xdr:from>
    <xdr:to>
      <xdr:col>6</xdr:col>
      <xdr:colOff>699539</xdr:colOff>
      <xdr:row>31</xdr:row>
      <xdr:rowOff>108693</xdr:rowOff>
    </xdr:to>
    <xdr:sp macro="" textlink="">
      <xdr:nvSpPr>
        <xdr:cNvPr id="31" name="Arco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 rot="1665666" flipV="1">
          <a:off x="4824418" y="5482847"/>
          <a:ext cx="693650" cy="415552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0</xdr:col>
      <xdr:colOff>635001</xdr:colOff>
      <xdr:row>18</xdr:row>
      <xdr:rowOff>149412</xdr:rowOff>
    </xdr:from>
    <xdr:to>
      <xdr:col>5</xdr:col>
      <xdr:colOff>308162</xdr:colOff>
      <xdr:row>25</xdr:row>
      <xdr:rowOff>18676</xdr:rowOff>
    </xdr:to>
    <xdr:sp macro="" textlink="">
      <xdr:nvSpPr>
        <xdr:cNvPr id="32" name="Arc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635001" y="3511177"/>
          <a:ext cx="3688602" cy="1176617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5</xdr:col>
      <xdr:colOff>213380</xdr:colOff>
      <xdr:row>17</xdr:row>
      <xdr:rowOff>64014</xdr:rowOff>
    </xdr:from>
    <xdr:to>
      <xdr:col>8</xdr:col>
      <xdr:colOff>677092</xdr:colOff>
      <xdr:row>32</xdr:row>
      <xdr:rowOff>7367</xdr:rowOff>
    </xdr:to>
    <xdr:sp macro="" textlink="">
      <xdr:nvSpPr>
        <xdr:cNvPr id="33" name="Arco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 rot="12212563">
          <a:off x="4228821" y="3239014"/>
          <a:ext cx="2872977" cy="2744824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2</xdr:col>
      <xdr:colOff>786745</xdr:colOff>
      <xdr:row>17</xdr:row>
      <xdr:rowOff>92248</xdr:rowOff>
    </xdr:from>
    <xdr:to>
      <xdr:col>3</xdr:col>
      <xdr:colOff>784320</xdr:colOff>
      <xdr:row>22</xdr:row>
      <xdr:rowOff>96967</xdr:rowOff>
    </xdr:to>
    <xdr:sp macro="" textlink="">
      <xdr:nvSpPr>
        <xdr:cNvPr id="34" name="Arco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 rot="12937936" flipV="1">
          <a:off x="2392921" y="3267248"/>
          <a:ext cx="800664" cy="938543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765639</xdr:colOff>
      <xdr:row>21</xdr:row>
      <xdr:rowOff>19852</xdr:rowOff>
    </xdr:from>
    <xdr:to>
      <xdr:col>4</xdr:col>
      <xdr:colOff>705572</xdr:colOff>
      <xdr:row>33</xdr:row>
      <xdr:rowOff>79920</xdr:rowOff>
    </xdr:to>
    <xdr:sp macro="" textlink="">
      <xdr:nvSpPr>
        <xdr:cNvPr id="36" name="Arco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561758" y="3801419"/>
          <a:ext cx="2328292" cy="2220964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0</xdr:col>
      <xdr:colOff>246418</xdr:colOff>
      <xdr:row>27</xdr:row>
      <xdr:rowOff>113730</xdr:rowOff>
    </xdr:from>
    <xdr:to>
      <xdr:col>6</xdr:col>
      <xdr:colOff>350672</xdr:colOff>
      <xdr:row>35</xdr:row>
      <xdr:rowOff>75820</xdr:rowOff>
    </xdr:to>
    <xdr:sp macro="" textlink="">
      <xdr:nvSpPr>
        <xdr:cNvPr id="38" name="Arco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246418" y="4975745"/>
          <a:ext cx="4880970" cy="1402687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0</xdr:col>
      <xdr:colOff>248851</xdr:colOff>
      <xdr:row>25</xdr:row>
      <xdr:rowOff>3202</xdr:rowOff>
    </xdr:from>
    <xdr:to>
      <xdr:col>3</xdr:col>
      <xdr:colOff>248851</xdr:colOff>
      <xdr:row>30</xdr:row>
      <xdr:rowOff>63270</xdr:rowOff>
    </xdr:to>
    <xdr:sp macro="" textlink="">
      <xdr:nvSpPr>
        <xdr:cNvPr id="39" name="Arco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248851" y="4505068"/>
          <a:ext cx="2388358" cy="960441"/>
        </a:xfrm>
        <a:prstGeom prst="arc">
          <a:avLst>
            <a:gd name="adj1" fmla="val 10888129"/>
            <a:gd name="adj2" fmla="val 0"/>
          </a:avLst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0</xdr:col>
      <xdr:colOff>235701</xdr:colOff>
      <xdr:row>25</xdr:row>
      <xdr:rowOff>174745</xdr:rowOff>
    </xdr:from>
    <xdr:to>
      <xdr:col>2</xdr:col>
      <xdr:colOff>398271</xdr:colOff>
      <xdr:row>32</xdr:row>
      <xdr:rowOff>53032</xdr:rowOff>
    </xdr:to>
    <xdr:sp macro="" textlink="">
      <xdr:nvSpPr>
        <xdr:cNvPr id="40" name="Arco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 rot="10281382">
          <a:off x="235701" y="4676611"/>
          <a:ext cx="1754809" cy="1138809"/>
        </a:xfrm>
        <a:prstGeom prst="arc">
          <a:avLst>
            <a:gd name="adj1" fmla="val 10888129"/>
            <a:gd name="adj2" fmla="val 0"/>
          </a:avLst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3</xdr:col>
      <xdr:colOff>254722</xdr:colOff>
      <xdr:row>24</xdr:row>
      <xdr:rowOff>156657</xdr:rowOff>
    </xdr:from>
    <xdr:to>
      <xdr:col>4</xdr:col>
      <xdr:colOff>711857</xdr:colOff>
      <xdr:row>29</xdr:row>
      <xdr:rowOff>25978</xdr:rowOff>
    </xdr:to>
    <xdr:sp macro="" textlink="">
      <xdr:nvSpPr>
        <xdr:cNvPr id="44" name="Arco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 rot="11106356">
          <a:off x="2643080" y="4478448"/>
          <a:ext cx="1253255" cy="769694"/>
        </a:xfrm>
        <a:prstGeom prst="arc">
          <a:avLst>
            <a:gd name="adj1" fmla="val 10888129"/>
            <a:gd name="adj2" fmla="val 0"/>
          </a:avLst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2</xdr:col>
      <xdr:colOff>318223</xdr:colOff>
      <xdr:row>26</xdr:row>
      <xdr:rowOff>143991</xdr:rowOff>
    </xdr:from>
    <xdr:to>
      <xdr:col>3</xdr:col>
      <xdr:colOff>318705</xdr:colOff>
      <xdr:row>33</xdr:row>
      <xdr:rowOff>36718</xdr:rowOff>
    </xdr:to>
    <xdr:sp macro="" textlink="">
      <xdr:nvSpPr>
        <xdr:cNvPr id="46" name="Arco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 rot="12937936" flipV="1">
          <a:off x="1910462" y="4825931"/>
          <a:ext cx="796601" cy="1153250"/>
        </a:xfrm>
        <a:prstGeom prst="arc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iviendodeviaje.com/atenas-en-2-d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41"/>
  <sheetViews>
    <sheetView tabSelected="1" view="pageBreakPreview" zoomScale="85" zoomScaleNormal="100" zoomScaleSheetLayoutView="85" workbookViewId="0">
      <selection activeCell="J11" sqref="J11"/>
    </sheetView>
  </sheetViews>
  <sheetFormatPr baseColWidth="10" defaultColWidth="27.7109375" defaultRowHeight="12.75" x14ac:dyDescent="0.2"/>
  <cols>
    <col min="1" max="1" width="14.28515625" style="1" bestFit="1" customWidth="1"/>
    <col min="2" max="2" width="12.28515625" style="1" bestFit="1" customWidth="1"/>
    <col min="3" max="3" width="10.140625" style="1" bestFit="1" customWidth="1"/>
    <col min="4" max="4" width="6.42578125" style="1" bestFit="1" customWidth="1"/>
    <col min="5" max="5" width="15.42578125" style="1" bestFit="1" customWidth="1"/>
    <col min="6" max="6" width="13.140625" style="1" customWidth="1"/>
    <col min="7" max="7" width="11.85546875" style="1" bestFit="1" customWidth="1"/>
    <col min="8" max="8" width="6.85546875" style="1" bestFit="1" customWidth="1"/>
    <col min="9" max="9" width="13" style="1" bestFit="1" customWidth="1"/>
    <col min="10" max="10" width="24" style="1" customWidth="1"/>
    <col min="11" max="11" width="16.7109375" style="1" bestFit="1" customWidth="1"/>
    <col min="12" max="12" width="9.140625" style="1" customWidth="1"/>
    <col min="13" max="13" width="6.7109375" style="1" bestFit="1" customWidth="1"/>
    <col min="14" max="14" width="12.42578125" style="1" bestFit="1" customWidth="1"/>
    <col min="15" max="15" width="12.28515625" style="1" bestFit="1" customWidth="1"/>
    <col min="16" max="16" width="7.28515625" style="1" bestFit="1" customWidth="1"/>
    <col min="17" max="17" width="21.7109375" style="1" bestFit="1" customWidth="1"/>
    <col min="18" max="18" width="27.7109375" style="1" customWidth="1"/>
    <col min="19" max="16384" width="27.7109375" style="1"/>
  </cols>
  <sheetData>
    <row r="2" spans="1:17" ht="18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x14ac:dyDescent="0.2">
      <c r="A3" s="32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</row>
    <row r="4" spans="1:17" x14ac:dyDescent="0.2">
      <c r="A4" s="36" t="s">
        <v>2</v>
      </c>
      <c r="B4" s="36"/>
      <c r="C4" s="36"/>
      <c r="D4" s="36"/>
      <c r="E4" s="36"/>
      <c r="F4" s="36"/>
      <c r="G4" s="36"/>
      <c r="H4" s="36"/>
      <c r="I4" s="37" t="s">
        <v>3</v>
      </c>
      <c r="J4" s="36" t="s">
        <v>4</v>
      </c>
      <c r="K4" s="36"/>
      <c r="L4" s="36"/>
      <c r="M4" s="36"/>
      <c r="N4" s="37" t="s">
        <v>5</v>
      </c>
      <c r="O4" s="37" t="s">
        <v>6</v>
      </c>
      <c r="P4" s="37" t="s">
        <v>7</v>
      </c>
      <c r="Q4" s="37" t="s">
        <v>8</v>
      </c>
    </row>
    <row r="5" spans="1:17" x14ac:dyDescent="0.2">
      <c r="A5" s="37" t="s">
        <v>9</v>
      </c>
      <c r="B5" s="37" t="s">
        <v>10</v>
      </c>
      <c r="C5" s="36" t="s">
        <v>11</v>
      </c>
      <c r="D5" s="36"/>
      <c r="E5" s="37" t="s">
        <v>9</v>
      </c>
      <c r="F5" s="37" t="s">
        <v>10</v>
      </c>
      <c r="G5" s="36" t="s">
        <v>12</v>
      </c>
      <c r="H5" s="36"/>
      <c r="I5" s="37"/>
      <c r="J5" s="37" t="s">
        <v>13</v>
      </c>
      <c r="K5" s="37" t="s">
        <v>14</v>
      </c>
      <c r="L5" s="37" t="s">
        <v>15</v>
      </c>
      <c r="M5" s="37" t="s">
        <v>16</v>
      </c>
      <c r="N5" s="37"/>
      <c r="O5" s="37"/>
      <c r="P5" s="37"/>
      <c r="Q5" s="37"/>
    </row>
    <row r="6" spans="1:17" x14ac:dyDescent="0.2">
      <c r="A6" s="37"/>
      <c r="B6" s="37"/>
      <c r="C6" s="11" t="s">
        <v>17</v>
      </c>
      <c r="D6" s="11" t="s">
        <v>18</v>
      </c>
      <c r="E6" s="37"/>
      <c r="F6" s="37"/>
      <c r="G6" s="11" t="s">
        <v>17</v>
      </c>
      <c r="H6" s="11" t="s">
        <v>18</v>
      </c>
      <c r="I6" s="37"/>
      <c r="J6" s="37"/>
      <c r="K6" s="37"/>
      <c r="L6" s="37"/>
      <c r="M6" s="37"/>
      <c r="N6" s="37"/>
      <c r="O6" s="37"/>
      <c r="P6" s="37"/>
      <c r="Q6" s="37"/>
    </row>
    <row r="7" spans="1:17" ht="25.5" x14ac:dyDescent="0.2">
      <c r="A7" s="3" t="s">
        <v>19</v>
      </c>
      <c r="B7" s="3" t="s">
        <v>20</v>
      </c>
      <c r="C7" s="15">
        <v>45913</v>
      </c>
      <c r="D7" s="12">
        <v>0.47569444444444398</v>
      </c>
      <c r="E7" s="3" t="s">
        <v>21</v>
      </c>
      <c r="F7" s="3" t="s">
        <v>22</v>
      </c>
      <c r="G7" s="15">
        <v>45914</v>
      </c>
      <c r="H7" s="12">
        <v>0.25347222222222199</v>
      </c>
      <c r="I7" s="3" t="s">
        <v>12</v>
      </c>
      <c r="J7" s="3" t="s">
        <v>23</v>
      </c>
      <c r="K7" s="3" t="s">
        <v>24</v>
      </c>
      <c r="L7" s="3" t="s">
        <v>25</v>
      </c>
      <c r="M7" s="3">
        <v>1</v>
      </c>
      <c r="N7" s="3">
        <f>1242096/2</f>
        <v>621048</v>
      </c>
      <c r="O7" s="3">
        <f>M7*N7</f>
        <v>621048</v>
      </c>
      <c r="P7" s="3" t="s">
        <v>26</v>
      </c>
      <c r="Q7" s="3" t="s">
        <v>107</v>
      </c>
    </row>
    <row r="8" spans="1:17" ht="25.5" x14ac:dyDescent="0.2">
      <c r="A8" s="5" t="str">
        <f>E7</f>
        <v>BARCELONA</v>
      </c>
      <c r="B8" s="5" t="str">
        <f>F7</f>
        <v>ESPAÑA</v>
      </c>
      <c r="C8" s="15">
        <f>G7</f>
        <v>45914</v>
      </c>
      <c r="D8" s="13">
        <v>0.41666666666666669</v>
      </c>
      <c r="E8" s="3" t="s">
        <v>27</v>
      </c>
      <c r="F8" s="3" t="s">
        <v>28</v>
      </c>
      <c r="G8" s="15">
        <f>C8</f>
        <v>45914</v>
      </c>
      <c r="H8" s="12">
        <v>0.49652777777777773</v>
      </c>
      <c r="I8" s="3" t="s">
        <v>29</v>
      </c>
      <c r="J8" s="3" t="s">
        <v>97</v>
      </c>
      <c r="K8" s="3" t="s">
        <v>98</v>
      </c>
      <c r="L8" s="3" t="s">
        <v>25</v>
      </c>
      <c r="M8" s="3">
        <v>1</v>
      </c>
      <c r="N8" s="3">
        <v>32.880000000000003</v>
      </c>
      <c r="O8" s="3">
        <f t="shared" ref="O8:O10" si="0">M8*N8</f>
        <v>32.880000000000003</v>
      </c>
      <c r="P8" s="3" t="s">
        <v>30</v>
      </c>
      <c r="Q8" s="3" t="s">
        <v>107</v>
      </c>
    </row>
    <row r="9" spans="1:17" ht="51" x14ac:dyDescent="0.2">
      <c r="A9" s="6"/>
      <c r="B9" s="7"/>
      <c r="C9" s="16"/>
      <c r="D9" s="8"/>
      <c r="E9" s="3" t="s">
        <v>27</v>
      </c>
      <c r="F9" s="3" t="s">
        <v>28</v>
      </c>
      <c r="G9" s="15">
        <f>G8</f>
        <v>45914</v>
      </c>
      <c r="H9" s="28"/>
      <c r="I9" s="3" t="s">
        <v>31</v>
      </c>
      <c r="J9" s="3" t="s">
        <v>110</v>
      </c>
      <c r="K9" s="3" t="s">
        <v>108</v>
      </c>
      <c r="L9" s="3" t="s">
        <v>32</v>
      </c>
      <c r="M9" s="3">
        <v>3</v>
      </c>
      <c r="N9" s="29">
        <f>O9/M9</f>
        <v>77115.666666666672</v>
      </c>
      <c r="O9" s="29">
        <f>219511+11836</f>
        <v>231347</v>
      </c>
      <c r="P9" s="3" t="s">
        <v>26</v>
      </c>
      <c r="Q9" s="3" t="s">
        <v>109</v>
      </c>
    </row>
    <row r="10" spans="1:17" ht="25.5" x14ac:dyDescent="0.2">
      <c r="A10" s="5" t="str">
        <f>E9</f>
        <v>ROMA</v>
      </c>
      <c r="B10" s="5" t="str">
        <f>F9</f>
        <v>ITALIA</v>
      </c>
      <c r="C10" s="15">
        <v>45917</v>
      </c>
      <c r="D10" s="13">
        <v>0.42708333333333331</v>
      </c>
      <c r="E10" s="3" t="str">
        <f>E7</f>
        <v>BARCELONA</v>
      </c>
      <c r="F10" s="3" t="str">
        <f>F7</f>
        <v>ESPAÑA</v>
      </c>
      <c r="G10" s="15">
        <f>C10</f>
        <v>45917</v>
      </c>
      <c r="H10" s="12">
        <v>0.50347222222222221</v>
      </c>
      <c r="I10" s="3" t="s">
        <v>29</v>
      </c>
      <c r="J10" s="3" t="s">
        <v>56</v>
      </c>
      <c r="K10" s="3" t="s">
        <v>99</v>
      </c>
      <c r="L10" s="3" t="s">
        <v>25</v>
      </c>
      <c r="M10" s="3">
        <v>1</v>
      </c>
      <c r="N10" s="3">
        <v>29.67</v>
      </c>
      <c r="O10" s="3">
        <f t="shared" si="0"/>
        <v>29.67</v>
      </c>
      <c r="P10" s="3" t="s">
        <v>30</v>
      </c>
      <c r="Q10" s="3" t="s">
        <v>107</v>
      </c>
    </row>
    <row r="11" spans="1:17" ht="38.25" x14ac:dyDescent="0.2">
      <c r="A11" s="6"/>
      <c r="B11" s="7"/>
      <c r="C11" s="16"/>
      <c r="D11" s="8"/>
      <c r="E11" s="3" t="str">
        <f>E10</f>
        <v>BARCELONA</v>
      </c>
      <c r="F11" s="3" t="str">
        <f>F10</f>
        <v>ESPAÑA</v>
      </c>
      <c r="G11" s="15">
        <f>G10</f>
        <v>45917</v>
      </c>
      <c r="H11" s="8"/>
      <c r="I11" s="3" t="s">
        <v>31</v>
      </c>
      <c r="J11" s="3" t="s">
        <v>34</v>
      </c>
      <c r="K11" s="3" t="s">
        <v>81</v>
      </c>
      <c r="L11" s="3" t="s">
        <v>35</v>
      </c>
      <c r="M11" s="3">
        <v>4</v>
      </c>
      <c r="N11" s="6"/>
      <c r="O11" s="6"/>
      <c r="P11" s="3" t="s">
        <v>33</v>
      </c>
      <c r="Q11" s="3"/>
    </row>
    <row r="12" spans="1:17" ht="25.5" x14ac:dyDescent="0.2">
      <c r="A12" s="5" t="str">
        <f>E11</f>
        <v>BARCELONA</v>
      </c>
      <c r="B12" s="5" t="str">
        <f>F11</f>
        <v>ESPAÑA</v>
      </c>
      <c r="C12" s="15">
        <v>45921</v>
      </c>
      <c r="D12" s="12">
        <v>0.43055555555555558</v>
      </c>
      <c r="E12" s="3" t="s">
        <v>36</v>
      </c>
      <c r="F12" s="3" t="s">
        <v>37</v>
      </c>
      <c r="G12" s="15">
        <f>C12</f>
        <v>45921</v>
      </c>
      <c r="H12" s="12">
        <v>0.50694444444444442</v>
      </c>
      <c r="I12" s="3" t="s">
        <v>29</v>
      </c>
      <c r="J12" s="3" t="s">
        <v>87</v>
      </c>
      <c r="K12" s="3" t="s">
        <v>100</v>
      </c>
      <c r="L12" s="3" t="s">
        <v>25</v>
      </c>
      <c r="M12" s="3">
        <v>1</v>
      </c>
      <c r="N12" s="3">
        <v>136.97</v>
      </c>
      <c r="O12" s="3">
        <f>M12*N12</f>
        <v>136.97</v>
      </c>
      <c r="P12" s="3" t="s">
        <v>30</v>
      </c>
      <c r="Q12" s="3" t="s">
        <v>107</v>
      </c>
    </row>
    <row r="13" spans="1:17" ht="38.25" x14ac:dyDescent="0.2">
      <c r="A13" s="24"/>
      <c r="B13" s="25"/>
      <c r="C13" s="16"/>
      <c r="D13" s="8"/>
      <c r="E13" s="3" t="str">
        <f>E12</f>
        <v>PARIS</v>
      </c>
      <c r="F13" s="3" t="str">
        <f>F12</f>
        <v>FRANCIA</v>
      </c>
      <c r="G13" s="15">
        <f>G12</f>
        <v>45921</v>
      </c>
      <c r="H13" s="8"/>
      <c r="I13" s="3" t="s">
        <v>38</v>
      </c>
      <c r="J13" s="3" t="s">
        <v>111</v>
      </c>
      <c r="K13" s="3" t="s">
        <v>116</v>
      </c>
      <c r="L13" s="3" t="s">
        <v>82</v>
      </c>
      <c r="M13" s="3">
        <v>3</v>
      </c>
      <c r="N13" s="3">
        <f>O13/M13</f>
        <v>93443.666666666672</v>
      </c>
      <c r="O13" s="3">
        <v>280331</v>
      </c>
      <c r="P13" s="3" t="s">
        <v>26</v>
      </c>
      <c r="Q13" s="3" t="s">
        <v>117</v>
      </c>
    </row>
    <row r="14" spans="1:17" ht="25.5" x14ac:dyDescent="0.2">
      <c r="A14" s="5" t="str">
        <f>E13</f>
        <v>PARIS</v>
      </c>
      <c r="B14" s="5" t="str">
        <f>F13</f>
        <v>FRANCIA</v>
      </c>
      <c r="C14" s="15">
        <v>45924</v>
      </c>
      <c r="D14" s="12">
        <v>0.51041666666666663</v>
      </c>
      <c r="E14" s="3" t="s">
        <v>39</v>
      </c>
      <c r="F14" s="3" t="s">
        <v>40</v>
      </c>
      <c r="G14" s="15">
        <v>45924</v>
      </c>
      <c r="H14" s="12">
        <v>0.56944444444444442</v>
      </c>
      <c r="I14" s="3" t="s">
        <v>29</v>
      </c>
      <c r="J14" s="3" t="s">
        <v>88</v>
      </c>
      <c r="K14" s="3" t="s">
        <v>101</v>
      </c>
      <c r="L14" s="3" t="s">
        <v>25</v>
      </c>
      <c r="M14" s="3">
        <v>1</v>
      </c>
      <c r="N14" s="3">
        <v>68160</v>
      </c>
      <c r="O14" s="3">
        <f t="shared" ref="O14:O24" si="1">M14*N14</f>
        <v>68160</v>
      </c>
      <c r="P14" s="3" t="s">
        <v>26</v>
      </c>
      <c r="Q14" s="3" t="s">
        <v>107</v>
      </c>
    </row>
    <row r="15" spans="1:17" ht="38.25" x14ac:dyDescent="0.2">
      <c r="A15" s="6"/>
      <c r="B15" s="7"/>
      <c r="C15" s="16"/>
      <c r="D15" s="8"/>
      <c r="E15" s="3" t="str">
        <f>E14</f>
        <v>AMSTERDAM</v>
      </c>
      <c r="F15" s="3" t="str">
        <f>F14</f>
        <v>HOLANDA</v>
      </c>
      <c r="G15" s="15">
        <f>C14</f>
        <v>45924</v>
      </c>
      <c r="H15" s="8"/>
      <c r="I15" s="3" t="s">
        <v>31</v>
      </c>
      <c r="J15" s="3" t="s">
        <v>41</v>
      </c>
      <c r="K15" s="3" t="s">
        <v>81</v>
      </c>
      <c r="L15" s="3" t="s">
        <v>35</v>
      </c>
      <c r="M15" s="3">
        <v>4</v>
      </c>
      <c r="N15" s="6"/>
      <c r="O15" s="6"/>
      <c r="P15" s="3" t="s">
        <v>33</v>
      </c>
      <c r="Q15" s="3" t="s">
        <v>42</v>
      </c>
    </row>
    <row r="16" spans="1:17" ht="25.5" x14ac:dyDescent="0.2">
      <c r="A16" s="5" t="str">
        <f>E15</f>
        <v>AMSTERDAM</v>
      </c>
      <c r="B16" s="5" t="str">
        <f>F15</f>
        <v>HOLANDA</v>
      </c>
      <c r="C16" s="15">
        <v>45928</v>
      </c>
      <c r="D16" s="12">
        <v>0.43055555555555558</v>
      </c>
      <c r="E16" s="3" t="s">
        <v>83</v>
      </c>
      <c r="F16" s="3" t="s">
        <v>84</v>
      </c>
      <c r="G16" s="15">
        <f>C16</f>
        <v>45928</v>
      </c>
      <c r="H16" s="12">
        <v>0.44791666666666669</v>
      </c>
      <c r="I16" s="3" t="s">
        <v>29</v>
      </c>
      <c r="J16" s="3" t="s">
        <v>89</v>
      </c>
      <c r="K16" s="3" t="s">
        <v>102</v>
      </c>
      <c r="L16" s="3" t="s">
        <v>25</v>
      </c>
      <c r="M16" s="3">
        <v>1</v>
      </c>
      <c r="N16" s="3">
        <v>118293</v>
      </c>
      <c r="O16" s="3">
        <f t="shared" si="1"/>
        <v>118293</v>
      </c>
      <c r="P16" s="3" t="s">
        <v>26</v>
      </c>
      <c r="Q16" s="3"/>
    </row>
    <row r="17" spans="1:17" ht="38.25" x14ac:dyDescent="0.2">
      <c r="A17" s="6"/>
      <c r="B17" s="7"/>
      <c r="C17" s="16"/>
      <c r="D17" s="8"/>
      <c r="E17" s="3" t="s">
        <v>83</v>
      </c>
      <c r="F17" s="3" t="s">
        <v>84</v>
      </c>
      <c r="G17" s="15">
        <f>C16</f>
        <v>45928</v>
      </c>
      <c r="H17" s="8"/>
      <c r="I17" s="3" t="s">
        <v>31</v>
      </c>
      <c r="J17" s="3" t="s">
        <v>113</v>
      </c>
      <c r="K17" s="3">
        <v>123429488</v>
      </c>
      <c r="L17" s="3" t="s">
        <v>85</v>
      </c>
      <c r="M17" s="3">
        <v>1</v>
      </c>
      <c r="N17" s="3">
        <f>O17/M17</f>
        <v>84.51</v>
      </c>
      <c r="O17" s="3">
        <v>84.51</v>
      </c>
      <c r="P17" s="3" t="s">
        <v>30</v>
      </c>
      <c r="Q17" s="3" t="s">
        <v>107</v>
      </c>
    </row>
    <row r="18" spans="1:17" ht="25.5" x14ac:dyDescent="0.2">
      <c r="A18" s="3" t="s">
        <v>83</v>
      </c>
      <c r="B18" s="3" t="s">
        <v>84</v>
      </c>
      <c r="C18" s="15">
        <v>45929</v>
      </c>
      <c r="D18" s="14">
        <v>0.60069444444444442</v>
      </c>
      <c r="E18" s="3" t="s">
        <v>90</v>
      </c>
      <c r="F18" s="3" t="s">
        <v>44</v>
      </c>
      <c r="G18" s="15">
        <v>45929</v>
      </c>
      <c r="H18" s="12">
        <v>0.84375</v>
      </c>
      <c r="I18" s="3" t="s">
        <v>29</v>
      </c>
      <c r="J18" s="3" t="s">
        <v>103</v>
      </c>
      <c r="K18" s="3" t="s">
        <v>104</v>
      </c>
      <c r="L18" s="3" t="s">
        <v>91</v>
      </c>
      <c r="M18" s="3">
        <v>2</v>
      </c>
      <c r="N18" s="3">
        <f>67.03/2</f>
        <v>33.515000000000001</v>
      </c>
      <c r="O18" s="3">
        <f t="shared" si="1"/>
        <v>67.03</v>
      </c>
      <c r="P18" s="3" t="s">
        <v>30</v>
      </c>
      <c r="Q18" s="3" t="s">
        <v>107</v>
      </c>
    </row>
    <row r="19" spans="1:17" ht="38.25" x14ac:dyDescent="0.2">
      <c r="A19" s="6"/>
      <c r="B19" s="7"/>
      <c r="C19" s="16"/>
      <c r="D19" s="8"/>
      <c r="E19" s="3" t="s">
        <v>90</v>
      </c>
      <c r="F19" s="3" t="s">
        <v>44</v>
      </c>
      <c r="G19" s="15">
        <v>45929</v>
      </c>
      <c r="H19" s="8"/>
      <c r="I19" s="3" t="s">
        <v>31</v>
      </c>
      <c r="J19" s="3"/>
      <c r="K19" s="3" t="s">
        <v>118</v>
      </c>
      <c r="L19" s="3" t="s">
        <v>86</v>
      </c>
      <c r="M19" s="3">
        <v>4</v>
      </c>
      <c r="N19" s="3">
        <f>O19/M19</f>
        <v>93002.5</v>
      </c>
      <c r="O19" s="3">
        <v>372010</v>
      </c>
      <c r="P19" s="3" t="s">
        <v>26</v>
      </c>
      <c r="Q19" s="3" t="s">
        <v>107</v>
      </c>
    </row>
    <row r="20" spans="1:17" ht="25.5" x14ac:dyDescent="0.2">
      <c r="A20" s="5" t="str">
        <f>E19</f>
        <v>MIKONOS</v>
      </c>
      <c r="B20" s="5" t="str">
        <f>F19</f>
        <v>GRECIA</v>
      </c>
      <c r="C20" s="15">
        <v>45933</v>
      </c>
      <c r="D20" s="12">
        <v>0.40972222222222227</v>
      </c>
      <c r="E20" s="3" t="s">
        <v>46</v>
      </c>
      <c r="F20" s="3" t="s">
        <v>44</v>
      </c>
      <c r="G20" s="15">
        <f>C20</f>
        <v>45933</v>
      </c>
      <c r="H20" s="12">
        <v>0.52777777777777779</v>
      </c>
      <c r="I20" s="3" t="s">
        <v>29</v>
      </c>
      <c r="J20" s="3" t="s">
        <v>92</v>
      </c>
      <c r="K20" s="26"/>
      <c r="L20" s="3" t="s">
        <v>93</v>
      </c>
      <c r="M20" s="3">
        <v>2</v>
      </c>
      <c r="N20" s="3">
        <f>194.52/2</f>
        <v>97.26</v>
      </c>
      <c r="O20" s="3">
        <f t="shared" si="1"/>
        <v>194.52</v>
      </c>
      <c r="P20" s="3" t="s">
        <v>30</v>
      </c>
      <c r="Q20" s="3" t="s">
        <v>107</v>
      </c>
    </row>
    <row r="21" spans="1:17" ht="38.25" x14ac:dyDescent="0.2">
      <c r="A21" s="6"/>
      <c r="B21" s="7"/>
      <c r="C21" s="16"/>
      <c r="D21" s="8"/>
      <c r="E21" s="3" t="str">
        <f>E20</f>
        <v>SANTORINI</v>
      </c>
      <c r="F21" s="3" t="s">
        <v>44</v>
      </c>
      <c r="G21" s="15">
        <f>G20</f>
        <v>45933</v>
      </c>
      <c r="H21" s="8"/>
      <c r="I21" s="3" t="s">
        <v>31</v>
      </c>
      <c r="J21" s="3"/>
      <c r="K21" s="3"/>
      <c r="L21" s="3" t="s">
        <v>45</v>
      </c>
      <c r="M21" s="3">
        <v>2</v>
      </c>
      <c r="N21" s="29"/>
      <c r="O21" s="29">
        <f t="shared" si="1"/>
        <v>0</v>
      </c>
      <c r="P21" s="3" t="s">
        <v>33</v>
      </c>
      <c r="Q21" s="3"/>
    </row>
    <row r="22" spans="1:17" x14ac:dyDescent="0.2">
      <c r="A22" s="5" t="str">
        <f>E21</f>
        <v>SANTORINI</v>
      </c>
      <c r="B22" s="5" t="str">
        <f>F21</f>
        <v>GRECIA</v>
      </c>
      <c r="C22" s="15">
        <v>45935</v>
      </c>
      <c r="D22" s="12">
        <v>0.34722222222222227</v>
      </c>
      <c r="E22" s="3" t="s">
        <v>43</v>
      </c>
      <c r="F22" s="3" t="s">
        <v>44</v>
      </c>
      <c r="G22" s="15">
        <f>C22</f>
        <v>45935</v>
      </c>
      <c r="H22" s="12">
        <v>0.3888888888888889</v>
      </c>
      <c r="I22" s="3" t="s">
        <v>29</v>
      </c>
      <c r="J22" s="3" t="s">
        <v>56</v>
      </c>
      <c r="K22" s="3" t="s">
        <v>105</v>
      </c>
      <c r="L22" s="3"/>
      <c r="M22" s="3">
        <v>2</v>
      </c>
      <c r="N22" s="3">
        <f>139.87/2</f>
        <v>69.935000000000002</v>
      </c>
      <c r="O22" s="3">
        <f t="shared" si="1"/>
        <v>139.87</v>
      </c>
      <c r="P22" s="3" t="s">
        <v>30</v>
      </c>
      <c r="Q22" s="3" t="s">
        <v>107</v>
      </c>
    </row>
    <row r="23" spans="1:17" ht="38.25" x14ac:dyDescent="0.2">
      <c r="A23" s="6"/>
      <c r="B23" s="7"/>
      <c r="C23" s="16"/>
      <c r="D23" s="8"/>
      <c r="E23" s="3" t="str">
        <f>E22</f>
        <v>ATENAS</v>
      </c>
      <c r="F23" s="3" t="s">
        <v>44</v>
      </c>
      <c r="G23" s="15">
        <f>G22</f>
        <v>45935</v>
      </c>
      <c r="H23" s="8"/>
      <c r="I23" s="3" t="s">
        <v>31</v>
      </c>
      <c r="J23" s="3" t="s">
        <v>115</v>
      </c>
      <c r="K23" s="3" t="s">
        <v>114</v>
      </c>
      <c r="L23" s="3" t="s">
        <v>45</v>
      </c>
      <c r="M23" s="3">
        <v>3</v>
      </c>
      <c r="N23" s="3">
        <f>O23/M23</f>
        <v>76.99666666666667</v>
      </c>
      <c r="O23" s="3">
        <v>230.99</v>
      </c>
      <c r="P23" s="3" t="s">
        <v>30</v>
      </c>
      <c r="Q23" s="3" t="s">
        <v>107</v>
      </c>
    </row>
    <row r="24" spans="1:17" ht="25.5" x14ac:dyDescent="0.2">
      <c r="A24" s="5" t="str">
        <f>E23</f>
        <v>ATENAS</v>
      </c>
      <c r="B24" s="3" t="s">
        <v>44</v>
      </c>
      <c r="C24" s="15">
        <v>45937</v>
      </c>
      <c r="D24" s="12">
        <v>0.48958333333333331</v>
      </c>
      <c r="E24" s="3" t="s">
        <v>21</v>
      </c>
      <c r="F24" s="3" t="s">
        <v>22</v>
      </c>
      <c r="G24" s="15">
        <f>C24</f>
        <v>45937</v>
      </c>
      <c r="H24" s="12">
        <v>0.58333333333333337</v>
      </c>
      <c r="I24" s="3" t="s">
        <v>29</v>
      </c>
      <c r="J24" s="3" t="s">
        <v>87</v>
      </c>
      <c r="K24" s="3" t="s">
        <v>106</v>
      </c>
      <c r="L24" s="3" t="s">
        <v>25</v>
      </c>
      <c r="M24" s="3">
        <v>2</v>
      </c>
      <c r="N24" s="3">
        <f>308.85/2</f>
        <v>154.42500000000001</v>
      </c>
      <c r="O24" s="3">
        <f t="shared" si="1"/>
        <v>308.85000000000002</v>
      </c>
      <c r="P24" s="3" t="s">
        <v>30</v>
      </c>
      <c r="Q24" s="3" t="s">
        <v>107</v>
      </c>
    </row>
    <row r="25" spans="1:17" x14ac:dyDescent="0.2">
      <c r="A25" s="6"/>
      <c r="B25" s="7"/>
      <c r="C25" s="16"/>
      <c r="D25" s="8"/>
      <c r="E25" s="3" t="str">
        <f>E24</f>
        <v>BARCELONA</v>
      </c>
      <c r="F25" s="3" t="str">
        <f>F24</f>
        <v>ESPAÑA</v>
      </c>
      <c r="G25" s="15">
        <f>G24</f>
        <v>45937</v>
      </c>
      <c r="H25" s="8"/>
      <c r="I25" s="3" t="s">
        <v>31</v>
      </c>
      <c r="J25" s="3" t="s">
        <v>34</v>
      </c>
      <c r="K25" s="3"/>
      <c r="L25" s="4" t="s">
        <v>47</v>
      </c>
      <c r="M25" s="4">
        <v>1</v>
      </c>
      <c r="N25" s="6"/>
      <c r="O25" s="6"/>
      <c r="P25" s="4"/>
      <c r="Q25" s="4"/>
    </row>
    <row r="26" spans="1:17" ht="25.5" x14ac:dyDescent="0.2">
      <c r="A26" s="5" t="str">
        <f>E24</f>
        <v>BARCELONA</v>
      </c>
      <c r="B26" s="3" t="str">
        <f>F24</f>
        <v>ESPAÑA</v>
      </c>
      <c r="C26" s="15">
        <v>45938</v>
      </c>
      <c r="D26" s="12">
        <v>0.82986111111111116</v>
      </c>
      <c r="E26" s="5" t="s">
        <v>57</v>
      </c>
      <c r="F26" s="3" t="str">
        <f>J24</f>
        <v>VUELING</v>
      </c>
      <c r="G26" s="15">
        <v>45938</v>
      </c>
      <c r="H26" s="12">
        <v>0.88888888888888884</v>
      </c>
      <c r="I26" s="3" t="s">
        <v>29</v>
      </c>
      <c r="J26" s="3" t="s">
        <v>50</v>
      </c>
      <c r="K26" s="3" t="s">
        <v>94</v>
      </c>
      <c r="L26" s="4" t="s">
        <v>96</v>
      </c>
      <c r="M26" s="4">
        <v>1</v>
      </c>
      <c r="N26" s="3">
        <v>0</v>
      </c>
      <c r="O26" s="3"/>
      <c r="P26" s="4" t="s">
        <v>26</v>
      </c>
      <c r="Q26" s="4"/>
    </row>
    <row r="27" spans="1:17" ht="25.5" x14ac:dyDescent="0.2">
      <c r="A27" s="5" t="s">
        <v>57</v>
      </c>
      <c r="B27" s="3" t="str">
        <f>F25</f>
        <v>ESPAÑA</v>
      </c>
      <c r="C27" s="15">
        <v>45938</v>
      </c>
      <c r="D27" s="12">
        <v>0.99930555555555556</v>
      </c>
      <c r="E27" s="3" t="s">
        <v>19</v>
      </c>
      <c r="F27" s="3" t="s">
        <v>20</v>
      </c>
      <c r="G27" s="15">
        <v>45939</v>
      </c>
      <c r="H27" s="12">
        <v>0.35000000000000003</v>
      </c>
      <c r="I27" s="3" t="s">
        <v>29</v>
      </c>
      <c r="J27" s="3" t="s">
        <v>50</v>
      </c>
      <c r="K27" s="3" t="s">
        <v>95</v>
      </c>
      <c r="L27" s="4" t="s">
        <v>25</v>
      </c>
      <c r="M27" s="4">
        <v>1</v>
      </c>
      <c r="N27" s="3">
        <f>1242096/2</f>
        <v>621048</v>
      </c>
      <c r="O27" s="3">
        <f>M27*N27</f>
        <v>621048</v>
      </c>
      <c r="P27" s="4" t="s">
        <v>26</v>
      </c>
      <c r="Q27" s="4" t="s">
        <v>107</v>
      </c>
    </row>
    <row r="28" spans="1:17" x14ac:dyDescent="0.2">
      <c r="A28" s="5"/>
      <c r="B28" s="5"/>
      <c r="C28" s="39" t="s">
        <v>48</v>
      </c>
      <c r="D28" s="40">
        <v>0.82986111111111105</v>
      </c>
      <c r="E28" s="38" t="s">
        <v>19</v>
      </c>
      <c r="F28" s="38" t="s">
        <v>20</v>
      </c>
      <c r="G28" s="39" t="s">
        <v>49</v>
      </c>
      <c r="H28" s="40">
        <v>0.35</v>
      </c>
      <c r="I28" s="38" t="s">
        <v>12</v>
      </c>
      <c r="J28" s="38" t="s">
        <v>50</v>
      </c>
      <c r="K28" s="38" t="s">
        <v>51</v>
      </c>
      <c r="L28" s="41"/>
      <c r="M28" s="41">
        <v>1</v>
      </c>
      <c r="N28" s="41">
        <v>638153</v>
      </c>
      <c r="O28" s="3">
        <f>SUMIF($P$7:$P$27,P28,$O$7:$O$27)</f>
        <v>2312237</v>
      </c>
      <c r="P28" s="8" t="s">
        <v>26</v>
      </c>
      <c r="Q28" s="8"/>
    </row>
    <row r="29" spans="1:17" x14ac:dyDescent="0.2">
      <c r="A29" s="9" t="s">
        <v>7</v>
      </c>
      <c r="B29" s="9" t="s">
        <v>26</v>
      </c>
      <c r="C29" s="38" t="s">
        <v>52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">
        <f>SUMIF($P$7:$P$27,P29,$O$7:$O$27)</f>
        <v>0</v>
      </c>
      <c r="P29" s="3" t="s">
        <v>33</v>
      </c>
    </row>
    <row r="30" spans="1:17" x14ac:dyDescent="0.2">
      <c r="A30" s="9" t="s">
        <v>33</v>
      </c>
      <c r="B30" s="10">
        <v>1116.33</v>
      </c>
      <c r="C30" s="38" t="s">
        <v>53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">
        <f>SUMIF($P$7:$P$27,P30,$O$7:$O$27)</f>
        <v>1225.29</v>
      </c>
      <c r="P30" s="3" t="s">
        <v>30</v>
      </c>
    </row>
    <row r="31" spans="1:17" x14ac:dyDescent="0.2">
      <c r="A31" s="9" t="s">
        <v>30</v>
      </c>
      <c r="B31" s="10">
        <v>954.48</v>
      </c>
      <c r="C31" s="30" t="s">
        <v>54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10">
        <f>O28+(O29*B30)+(O30*B31)</f>
        <v>3481751.7992000002</v>
      </c>
      <c r="P31" s="9" t="s">
        <v>26</v>
      </c>
    </row>
    <row r="32" spans="1:17" x14ac:dyDescent="0.2">
      <c r="A32" s="9" t="s">
        <v>112</v>
      </c>
      <c r="B32" s="10">
        <v>1292.3</v>
      </c>
      <c r="C32" s="30" t="s">
        <v>55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9">
        <f>O31/B31</f>
        <v>3647.7996387561816</v>
      </c>
      <c r="P32" s="9" t="s">
        <v>30</v>
      </c>
    </row>
    <row r="33" spans="3:15" x14ac:dyDescent="0.2">
      <c r="C33" s="2"/>
      <c r="G33" s="2"/>
    </row>
    <row r="34" spans="3:15" x14ac:dyDescent="0.2">
      <c r="C34" s="2"/>
      <c r="G34" s="2"/>
    </row>
    <row r="35" spans="3:15" x14ac:dyDescent="0.2">
      <c r="C35" s="2"/>
      <c r="G35" s="2"/>
      <c r="O35" s="27"/>
    </row>
    <row r="37" spans="3:15" x14ac:dyDescent="0.2">
      <c r="C37" s="2"/>
      <c r="G37" s="2"/>
    </row>
    <row r="38" spans="3:15" x14ac:dyDescent="0.2">
      <c r="C38" s="2"/>
      <c r="G38" s="2"/>
    </row>
    <row r="39" spans="3:15" x14ac:dyDescent="0.2">
      <c r="C39" s="2"/>
      <c r="G39" s="2"/>
    </row>
    <row r="40" spans="3:15" x14ac:dyDescent="0.2">
      <c r="C40" s="2"/>
      <c r="G40" s="2"/>
    </row>
    <row r="41" spans="3:15" x14ac:dyDescent="0.2">
      <c r="C41" s="2"/>
      <c r="G41" s="2"/>
    </row>
    <row r="42" spans="3:15" x14ac:dyDescent="0.2">
      <c r="C42" s="2"/>
      <c r="G42" s="2"/>
    </row>
    <row r="43" spans="3:15" x14ac:dyDescent="0.2">
      <c r="C43" s="2"/>
      <c r="G43" s="2"/>
    </row>
    <row r="44" spans="3:15" x14ac:dyDescent="0.2">
      <c r="C44" s="2"/>
      <c r="G44" s="2"/>
    </row>
    <row r="45" spans="3:15" x14ac:dyDescent="0.2">
      <c r="C45" s="2"/>
      <c r="G45" s="2"/>
      <c r="O45" s="27"/>
    </row>
    <row r="46" spans="3:15" x14ac:dyDescent="0.2">
      <c r="C46" s="2"/>
      <c r="G46" s="2"/>
    </row>
    <row r="47" spans="3:15" x14ac:dyDescent="0.2">
      <c r="C47" s="2"/>
      <c r="G47" s="2"/>
    </row>
    <row r="48" spans="3:15" x14ac:dyDescent="0.2">
      <c r="C48" s="2"/>
      <c r="G48" s="2"/>
    </row>
    <row r="49" spans="3:7" x14ac:dyDescent="0.2">
      <c r="C49" s="2"/>
      <c r="G49" s="2"/>
    </row>
    <row r="50" spans="3:7" x14ac:dyDescent="0.2">
      <c r="C50" s="2"/>
      <c r="G50" s="2"/>
    </row>
    <row r="51" spans="3:7" x14ac:dyDescent="0.2">
      <c r="C51" s="2"/>
      <c r="G51" s="2"/>
    </row>
    <row r="52" spans="3:7" x14ac:dyDescent="0.2">
      <c r="C52" s="2"/>
      <c r="G52" s="2"/>
    </row>
    <row r="53" spans="3:7" x14ac:dyDescent="0.2">
      <c r="C53" s="2"/>
      <c r="G53" s="2"/>
    </row>
    <row r="54" spans="3:7" x14ac:dyDescent="0.2">
      <c r="C54" s="2"/>
      <c r="G54" s="2"/>
    </row>
    <row r="55" spans="3:7" x14ac:dyDescent="0.2">
      <c r="C55" s="2"/>
      <c r="G55" s="2"/>
    </row>
    <row r="56" spans="3:7" x14ac:dyDescent="0.2">
      <c r="C56" s="2"/>
      <c r="G56" s="2"/>
    </row>
    <row r="57" spans="3:7" x14ac:dyDescent="0.2">
      <c r="C57" s="2"/>
      <c r="G57" s="2"/>
    </row>
    <row r="58" spans="3:7" x14ac:dyDescent="0.2">
      <c r="C58" s="2"/>
      <c r="G58" s="2"/>
    </row>
    <row r="59" spans="3:7" x14ac:dyDescent="0.2">
      <c r="C59" s="2"/>
      <c r="G59" s="2"/>
    </row>
    <row r="60" spans="3:7" x14ac:dyDescent="0.2">
      <c r="C60" s="2"/>
      <c r="G60" s="2"/>
    </row>
    <row r="61" spans="3:7" x14ac:dyDescent="0.2">
      <c r="C61" s="2"/>
      <c r="G61" s="2"/>
    </row>
    <row r="62" spans="3:7" x14ac:dyDescent="0.2">
      <c r="C62" s="2"/>
      <c r="G62" s="2"/>
    </row>
    <row r="63" spans="3:7" x14ac:dyDescent="0.2">
      <c r="C63" s="2"/>
      <c r="G63" s="2"/>
    </row>
    <row r="64" spans="3:7" x14ac:dyDescent="0.2">
      <c r="C64" s="2"/>
      <c r="G64" s="2"/>
    </row>
    <row r="65" spans="3:7" x14ac:dyDescent="0.2">
      <c r="C65" s="2"/>
      <c r="G65" s="2"/>
    </row>
    <row r="66" spans="3:7" x14ac:dyDescent="0.2">
      <c r="C66" s="2"/>
      <c r="G66" s="2"/>
    </row>
    <row r="67" spans="3:7" x14ac:dyDescent="0.2">
      <c r="C67" s="2"/>
      <c r="G67" s="2"/>
    </row>
    <row r="68" spans="3:7" x14ac:dyDescent="0.2">
      <c r="C68" s="2"/>
      <c r="G68" s="2"/>
    </row>
    <row r="69" spans="3:7" x14ac:dyDescent="0.2">
      <c r="C69" s="2"/>
      <c r="G69" s="2"/>
    </row>
    <row r="70" spans="3:7" x14ac:dyDescent="0.2">
      <c r="C70" s="2"/>
      <c r="G70" s="2"/>
    </row>
    <row r="71" spans="3:7" x14ac:dyDescent="0.2">
      <c r="C71" s="2"/>
      <c r="G71" s="2"/>
    </row>
    <row r="72" spans="3:7" x14ac:dyDescent="0.2">
      <c r="C72" s="2"/>
      <c r="G72" s="2"/>
    </row>
    <row r="73" spans="3:7" x14ac:dyDescent="0.2">
      <c r="C73" s="2"/>
      <c r="G73" s="2"/>
    </row>
    <row r="74" spans="3:7" x14ac:dyDescent="0.2">
      <c r="C74" s="2"/>
      <c r="G74" s="2"/>
    </row>
    <row r="75" spans="3:7" x14ac:dyDescent="0.2">
      <c r="C75" s="2"/>
      <c r="G75" s="2"/>
    </row>
    <row r="76" spans="3:7" x14ac:dyDescent="0.2">
      <c r="C76" s="2"/>
      <c r="G76" s="2"/>
    </row>
    <row r="77" spans="3:7" x14ac:dyDescent="0.2">
      <c r="C77" s="2"/>
      <c r="G77" s="2"/>
    </row>
    <row r="78" spans="3:7" x14ac:dyDescent="0.2">
      <c r="C78" s="2"/>
      <c r="G78" s="2"/>
    </row>
    <row r="79" spans="3:7" x14ac:dyDescent="0.2">
      <c r="C79" s="2"/>
      <c r="G79" s="2"/>
    </row>
    <row r="80" spans="3:7" x14ac:dyDescent="0.2">
      <c r="C80" s="2"/>
      <c r="G80" s="2"/>
    </row>
    <row r="81" spans="3:7" x14ac:dyDescent="0.2">
      <c r="C81" s="2"/>
      <c r="G81" s="2"/>
    </row>
    <row r="82" spans="3:7" x14ac:dyDescent="0.2">
      <c r="C82" s="2"/>
      <c r="G82" s="2"/>
    </row>
    <row r="83" spans="3:7" x14ac:dyDescent="0.2">
      <c r="C83" s="2"/>
      <c r="G83" s="2"/>
    </row>
    <row r="84" spans="3:7" x14ac:dyDescent="0.2">
      <c r="C84" s="2"/>
      <c r="G84" s="2"/>
    </row>
    <row r="85" spans="3:7" x14ac:dyDescent="0.2">
      <c r="C85" s="2"/>
      <c r="G85" s="2"/>
    </row>
    <row r="86" spans="3:7" x14ac:dyDescent="0.2">
      <c r="C86" s="2"/>
      <c r="G86" s="2"/>
    </row>
    <row r="87" spans="3:7" x14ac:dyDescent="0.2">
      <c r="C87" s="2"/>
      <c r="G87" s="2"/>
    </row>
    <row r="88" spans="3:7" x14ac:dyDescent="0.2">
      <c r="C88" s="2"/>
      <c r="G88" s="2"/>
    </row>
    <row r="89" spans="3:7" x14ac:dyDescent="0.2">
      <c r="C89" s="2"/>
      <c r="G89" s="2"/>
    </row>
    <row r="90" spans="3:7" x14ac:dyDescent="0.2">
      <c r="C90" s="2"/>
      <c r="G90" s="2"/>
    </row>
    <row r="91" spans="3:7" x14ac:dyDescent="0.2">
      <c r="C91" s="2"/>
      <c r="G91" s="2"/>
    </row>
    <row r="92" spans="3:7" x14ac:dyDescent="0.2">
      <c r="C92" s="2"/>
      <c r="G92" s="2"/>
    </row>
    <row r="93" spans="3:7" x14ac:dyDescent="0.2">
      <c r="C93" s="2"/>
      <c r="G93" s="2"/>
    </row>
    <row r="94" spans="3:7" x14ac:dyDescent="0.2">
      <c r="C94" s="2"/>
      <c r="G94" s="2"/>
    </row>
    <row r="95" spans="3:7" x14ac:dyDescent="0.2">
      <c r="C95" s="2"/>
      <c r="G95" s="2"/>
    </row>
    <row r="96" spans="3:7" x14ac:dyDescent="0.2">
      <c r="C96" s="2"/>
      <c r="G96" s="2"/>
    </row>
    <row r="97" spans="3:7" x14ac:dyDescent="0.2">
      <c r="C97" s="2"/>
      <c r="G97" s="2"/>
    </row>
    <row r="98" spans="3:7" x14ac:dyDescent="0.2">
      <c r="C98" s="2"/>
      <c r="G98" s="2"/>
    </row>
    <row r="99" spans="3:7" x14ac:dyDescent="0.2">
      <c r="C99" s="2"/>
      <c r="G99" s="2"/>
    </row>
    <row r="100" spans="3:7" x14ac:dyDescent="0.2">
      <c r="C100" s="2"/>
      <c r="G100" s="2"/>
    </row>
    <row r="101" spans="3:7" x14ac:dyDescent="0.2">
      <c r="C101" s="2"/>
      <c r="G101" s="2"/>
    </row>
    <row r="102" spans="3:7" x14ac:dyDescent="0.2">
      <c r="C102" s="2"/>
      <c r="G102" s="2"/>
    </row>
    <row r="103" spans="3:7" x14ac:dyDescent="0.2">
      <c r="C103" s="2"/>
      <c r="G103" s="2"/>
    </row>
    <row r="104" spans="3:7" x14ac:dyDescent="0.2">
      <c r="C104" s="2"/>
      <c r="G104" s="2"/>
    </row>
    <row r="105" spans="3:7" x14ac:dyDescent="0.2">
      <c r="C105" s="2"/>
      <c r="G105" s="2"/>
    </row>
    <row r="106" spans="3:7" x14ac:dyDescent="0.2">
      <c r="C106" s="2"/>
      <c r="G106" s="2"/>
    </row>
    <row r="107" spans="3:7" x14ac:dyDescent="0.2">
      <c r="C107" s="2"/>
      <c r="G107" s="2"/>
    </row>
    <row r="108" spans="3:7" x14ac:dyDescent="0.2">
      <c r="C108" s="2"/>
      <c r="G108" s="2"/>
    </row>
    <row r="109" spans="3:7" x14ac:dyDescent="0.2">
      <c r="C109" s="2"/>
      <c r="G109" s="2"/>
    </row>
    <row r="110" spans="3:7" x14ac:dyDescent="0.2">
      <c r="C110" s="2"/>
      <c r="G110" s="2"/>
    </row>
    <row r="111" spans="3:7" x14ac:dyDescent="0.2">
      <c r="C111" s="2"/>
      <c r="G111" s="2"/>
    </row>
    <row r="112" spans="3:7" x14ac:dyDescent="0.2">
      <c r="C112" s="2"/>
      <c r="G112" s="2"/>
    </row>
    <row r="113" spans="3:7" x14ac:dyDescent="0.2">
      <c r="C113" s="2"/>
      <c r="G113" s="2"/>
    </row>
    <row r="114" spans="3:7" x14ac:dyDescent="0.2">
      <c r="C114" s="2"/>
      <c r="G114" s="2"/>
    </row>
    <row r="115" spans="3:7" x14ac:dyDescent="0.2">
      <c r="C115" s="2"/>
      <c r="G115" s="2"/>
    </row>
    <row r="116" spans="3:7" x14ac:dyDescent="0.2">
      <c r="C116" s="2"/>
      <c r="G116" s="2"/>
    </row>
    <row r="117" spans="3:7" x14ac:dyDescent="0.2">
      <c r="C117" s="2"/>
      <c r="G117" s="2"/>
    </row>
    <row r="118" spans="3:7" x14ac:dyDescent="0.2">
      <c r="C118" s="2"/>
      <c r="G118" s="2"/>
    </row>
    <row r="119" spans="3:7" x14ac:dyDescent="0.2">
      <c r="C119" s="2"/>
      <c r="G119" s="2"/>
    </row>
    <row r="120" spans="3:7" x14ac:dyDescent="0.2">
      <c r="C120" s="2"/>
      <c r="G120" s="2"/>
    </row>
    <row r="121" spans="3:7" x14ac:dyDescent="0.2">
      <c r="C121" s="2"/>
      <c r="G121" s="2"/>
    </row>
    <row r="122" spans="3:7" x14ac:dyDescent="0.2">
      <c r="C122" s="2"/>
      <c r="G122" s="2"/>
    </row>
    <row r="123" spans="3:7" x14ac:dyDescent="0.2">
      <c r="C123" s="2"/>
      <c r="G123" s="2"/>
    </row>
    <row r="124" spans="3:7" x14ac:dyDescent="0.2">
      <c r="C124" s="2"/>
      <c r="G124" s="2"/>
    </row>
    <row r="125" spans="3:7" x14ac:dyDescent="0.2">
      <c r="C125" s="2"/>
      <c r="G125" s="2"/>
    </row>
    <row r="126" spans="3:7" x14ac:dyDescent="0.2">
      <c r="C126" s="2"/>
      <c r="G126" s="2"/>
    </row>
    <row r="127" spans="3:7" x14ac:dyDescent="0.2">
      <c r="C127" s="2"/>
      <c r="G127" s="2"/>
    </row>
    <row r="128" spans="3:7" x14ac:dyDescent="0.2">
      <c r="C128" s="2"/>
      <c r="G128" s="2"/>
    </row>
    <row r="129" spans="3:7" x14ac:dyDescent="0.2">
      <c r="C129" s="2"/>
      <c r="G129" s="2"/>
    </row>
    <row r="130" spans="3:7" x14ac:dyDescent="0.2">
      <c r="C130" s="2"/>
      <c r="G130" s="2"/>
    </row>
    <row r="131" spans="3:7" x14ac:dyDescent="0.2">
      <c r="C131" s="2"/>
    </row>
    <row r="132" spans="3:7" x14ac:dyDescent="0.2">
      <c r="C132" s="2"/>
    </row>
    <row r="133" spans="3:7" x14ac:dyDescent="0.2">
      <c r="C133" s="2"/>
    </row>
    <row r="134" spans="3:7" x14ac:dyDescent="0.2">
      <c r="C134" s="2"/>
    </row>
    <row r="135" spans="3:7" x14ac:dyDescent="0.2">
      <c r="C135" s="2"/>
    </row>
    <row r="136" spans="3:7" x14ac:dyDescent="0.2">
      <c r="C136" s="2"/>
    </row>
    <row r="137" spans="3:7" x14ac:dyDescent="0.2">
      <c r="C137" s="2"/>
    </row>
    <row r="138" spans="3:7" x14ac:dyDescent="0.2">
      <c r="C138" s="2"/>
    </row>
    <row r="139" spans="3:7" x14ac:dyDescent="0.2">
      <c r="C139" s="2"/>
    </row>
    <row r="140" spans="3:7" x14ac:dyDescent="0.2">
      <c r="C140" s="2"/>
    </row>
    <row r="141" spans="3:7" x14ac:dyDescent="0.2">
      <c r="C141" s="2"/>
    </row>
  </sheetData>
  <mergeCells count="25">
    <mergeCell ref="C30:N30"/>
    <mergeCell ref="C31:N31"/>
    <mergeCell ref="J5:J6"/>
    <mergeCell ref="K5:K6"/>
    <mergeCell ref="L5:L6"/>
    <mergeCell ref="M5:M6"/>
    <mergeCell ref="C28:N28"/>
    <mergeCell ref="C29:N29"/>
    <mergeCell ref="G5:H5"/>
    <mergeCell ref="C32:N32"/>
    <mergeCell ref="A2:Q2"/>
    <mergeCell ref="A3:K3"/>
    <mergeCell ref="L3:Q3"/>
    <mergeCell ref="A4:H4"/>
    <mergeCell ref="I4:I6"/>
    <mergeCell ref="J4:M4"/>
    <mergeCell ref="N4:N6"/>
    <mergeCell ref="O4:O6"/>
    <mergeCell ref="P4:P6"/>
    <mergeCell ref="Q4:Q6"/>
    <mergeCell ref="A5:A6"/>
    <mergeCell ref="B5:B6"/>
    <mergeCell ref="C5:D5"/>
    <mergeCell ref="E5:E6"/>
    <mergeCell ref="F5:F6"/>
  </mergeCells>
  <conditionalFormatting sqref="O7:O10 O16 O27:O39 O12:O14 O18:O24">
    <cfRule type="expression" dxfId="40" priority="36">
      <formula>P7="FR"</formula>
    </cfRule>
    <cfRule type="expression" dxfId="39" priority="37">
      <formula>P7="EUR"</formula>
    </cfRule>
    <cfRule type="expression" dxfId="38" priority="38">
      <formula>P7="USD"</formula>
    </cfRule>
  </conditionalFormatting>
  <conditionalFormatting sqref="O7:O10 O16 O27:O31 O12:O14 O18:O24">
    <cfRule type="expression" dxfId="37" priority="35">
      <formula>P7="CLP"</formula>
    </cfRule>
  </conditionalFormatting>
  <conditionalFormatting sqref="O30 O12 O16 O20:O24">
    <cfRule type="expression" dxfId="36" priority="34">
      <formula>P11="CLP"</formula>
    </cfRule>
  </conditionalFormatting>
  <conditionalFormatting sqref="N7:N10 N12:N14 N16:N23">
    <cfRule type="expression" dxfId="35" priority="31">
      <formula>P7="FR"</formula>
    </cfRule>
    <cfRule type="expression" dxfId="34" priority="32">
      <formula>P7="EUR"</formula>
    </cfRule>
    <cfRule type="expression" dxfId="33" priority="33">
      <formula>P7="USD"</formula>
    </cfRule>
  </conditionalFormatting>
  <conditionalFormatting sqref="N7:N10 N12:N14 N16:N23">
    <cfRule type="expression" dxfId="32" priority="30">
      <formula>P7="CLP"</formula>
    </cfRule>
  </conditionalFormatting>
  <conditionalFormatting sqref="O14 O22:O24 O18:O19">
    <cfRule type="expression" dxfId="31" priority="40">
      <formula>P11="CLP"</formula>
    </cfRule>
  </conditionalFormatting>
  <conditionalFormatting sqref="O20:O21">
    <cfRule type="expression" dxfId="30" priority="41">
      <formula>P17="CLP"</formula>
    </cfRule>
  </conditionalFormatting>
  <conditionalFormatting sqref="N14">
    <cfRule type="expression" dxfId="29" priority="27">
      <formula>P14="FR"</formula>
    </cfRule>
    <cfRule type="expression" dxfId="28" priority="28">
      <formula>P14="EUR"</formula>
    </cfRule>
    <cfRule type="expression" dxfId="27" priority="29">
      <formula>P14="USD"</formula>
    </cfRule>
  </conditionalFormatting>
  <conditionalFormatting sqref="N14">
    <cfRule type="expression" dxfId="26" priority="26">
      <formula>P14="CLP"</formula>
    </cfRule>
  </conditionalFormatting>
  <conditionalFormatting sqref="O28:O30">
    <cfRule type="expression" dxfId="25" priority="42">
      <formula>#REF!="CLP"</formula>
    </cfRule>
  </conditionalFormatting>
  <conditionalFormatting sqref="O31">
    <cfRule type="expression" dxfId="24" priority="25">
      <formula>#REF!="CLP"</formula>
    </cfRule>
  </conditionalFormatting>
  <conditionalFormatting sqref="O27">
    <cfRule type="expression" dxfId="23" priority="83">
      <formula>P23="CLP"</formula>
    </cfRule>
  </conditionalFormatting>
  <conditionalFormatting sqref="O28:O30 O20:O24">
    <cfRule type="expression" dxfId="22" priority="84">
      <formula>P15="CLP"</formula>
    </cfRule>
  </conditionalFormatting>
  <conditionalFormatting sqref="O17">
    <cfRule type="expression" dxfId="21" priority="22">
      <formula>P17="FR"</formula>
    </cfRule>
    <cfRule type="expression" dxfId="20" priority="23">
      <formula>P17="EUR"</formula>
    </cfRule>
    <cfRule type="expression" dxfId="19" priority="24">
      <formula>P17="USD"</formula>
    </cfRule>
  </conditionalFormatting>
  <conditionalFormatting sqref="O17">
    <cfRule type="expression" dxfId="18" priority="21">
      <formula>P17="CLP"</formula>
    </cfRule>
  </conditionalFormatting>
  <conditionalFormatting sqref="O17">
    <cfRule type="expression" dxfId="17" priority="20">
      <formula>P16="CLP"</formula>
    </cfRule>
  </conditionalFormatting>
  <conditionalFormatting sqref="N27">
    <cfRule type="expression" dxfId="16" priority="13">
      <formula>P27="FR"</formula>
    </cfRule>
    <cfRule type="expression" dxfId="15" priority="14">
      <formula>P27="EUR"</formula>
    </cfRule>
    <cfRule type="expression" dxfId="14" priority="15">
      <formula>P27="USD"</formula>
    </cfRule>
  </conditionalFormatting>
  <conditionalFormatting sqref="N27">
    <cfRule type="expression" dxfId="13" priority="12">
      <formula>P27="CLP"</formula>
    </cfRule>
  </conditionalFormatting>
  <conditionalFormatting sqref="O27">
    <cfRule type="expression" dxfId="12" priority="85">
      <formula>P25="CLP"</formula>
    </cfRule>
  </conditionalFormatting>
  <conditionalFormatting sqref="O27">
    <cfRule type="expression" dxfId="11" priority="90">
      <formula>P21="CLP"</formula>
    </cfRule>
  </conditionalFormatting>
  <conditionalFormatting sqref="O26">
    <cfRule type="expression" dxfId="10" priority="6">
      <formula>P26="FR"</formula>
    </cfRule>
    <cfRule type="expression" dxfId="9" priority="7">
      <formula>P26="EUR"</formula>
    </cfRule>
    <cfRule type="expression" dxfId="8" priority="8">
      <formula>P26="USD"</formula>
    </cfRule>
  </conditionalFormatting>
  <conditionalFormatting sqref="O26">
    <cfRule type="expression" dxfId="7" priority="5">
      <formula>P26="CLP"</formula>
    </cfRule>
  </conditionalFormatting>
  <conditionalFormatting sqref="O26">
    <cfRule type="expression" dxfId="6" priority="9">
      <formula>P22="CLP"</formula>
    </cfRule>
  </conditionalFormatting>
  <conditionalFormatting sqref="N26">
    <cfRule type="expression" dxfId="5" priority="2">
      <formula>P26="FR"</formula>
    </cfRule>
    <cfRule type="expression" dxfId="4" priority="3">
      <formula>P26="EUR"</formula>
    </cfRule>
    <cfRule type="expression" dxfId="3" priority="4">
      <formula>P26="USD"</formula>
    </cfRule>
  </conditionalFormatting>
  <conditionalFormatting sqref="N26">
    <cfRule type="expression" dxfId="2" priority="1">
      <formula>P26="CLP"</formula>
    </cfRule>
  </conditionalFormatting>
  <conditionalFormatting sqref="O26">
    <cfRule type="expression" dxfId="1" priority="10">
      <formula>P24="CLP"</formula>
    </cfRule>
  </conditionalFormatting>
  <conditionalFormatting sqref="O26">
    <cfRule type="expression" dxfId="0" priority="11">
      <formula>P20="CLP"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zoomScale="67" zoomScaleNormal="241" zoomScalePageLayoutView="241" workbookViewId="0">
      <selection activeCell="N7" sqref="N7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A16" workbookViewId="0">
      <selection activeCell="B25" sqref="B25"/>
    </sheetView>
  </sheetViews>
  <sheetFormatPr baseColWidth="10" defaultColWidth="11.42578125" defaultRowHeight="15" x14ac:dyDescent="0.25"/>
  <cols>
    <col min="11" max="11" width="14.28515625" style="18" bestFit="1" customWidth="1"/>
    <col min="12" max="12" width="14" style="18" customWidth="1"/>
  </cols>
  <sheetData>
    <row r="1" spans="1:14" x14ac:dyDescent="0.25">
      <c r="B1" s="36" t="s">
        <v>2</v>
      </c>
      <c r="C1" s="36"/>
      <c r="D1" s="36"/>
      <c r="E1" s="36"/>
      <c r="F1" s="36"/>
      <c r="G1" s="36"/>
      <c r="H1" s="36"/>
      <c r="I1" s="36"/>
      <c r="J1" s="37" t="s">
        <v>58</v>
      </c>
      <c r="K1" s="42" t="s">
        <v>5</v>
      </c>
      <c r="L1" s="42" t="s">
        <v>6</v>
      </c>
      <c r="M1" s="37" t="s">
        <v>7</v>
      </c>
    </row>
    <row r="2" spans="1:14" x14ac:dyDescent="0.25">
      <c r="B2" s="37" t="s">
        <v>9</v>
      </c>
      <c r="C2" s="37" t="s">
        <v>10</v>
      </c>
      <c r="D2" s="36" t="s">
        <v>11</v>
      </c>
      <c r="E2" s="36"/>
      <c r="F2" s="37" t="s">
        <v>9</v>
      </c>
      <c r="G2" s="37" t="s">
        <v>10</v>
      </c>
      <c r="H2" s="36" t="s">
        <v>12</v>
      </c>
      <c r="I2" s="36"/>
      <c r="J2" s="37"/>
      <c r="K2" s="42"/>
      <c r="L2" s="42"/>
      <c r="M2" s="37"/>
    </row>
    <row r="3" spans="1:14" x14ac:dyDescent="0.25">
      <c r="A3" t="s">
        <v>59</v>
      </c>
      <c r="B3" s="37"/>
      <c r="C3" s="37"/>
      <c r="D3" s="11" t="s">
        <v>17</v>
      </c>
      <c r="E3" s="11" t="s">
        <v>18</v>
      </c>
      <c r="F3" s="37"/>
      <c r="G3" s="37"/>
      <c r="H3" s="11" t="s">
        <v>17</v>
      </c>
      <c r="I3" s="11" t="s">
        <v>18</v>
      </c>
      <c r="J3" s="37"/>
      <c r="K3" s="42"/>
      <c r="L3" s="42"/>
      <c r="M3" s="37"/>
    </row>
    <row r="4" spans="1:14" ht="15" customHeight="1" x14ac:dyDescent="0.25">
      <c r="A4" s="17">
        <v>45913</v>
      </c>
      <c r="B4" t="s">
        <v>60</v>
      </c>
      <c r="C4" t="s">
        <v>61</v>
      </c>
      <c r="D4" s="17">
        <v>45913</v>
      </c>
      <c r="E4" s="19">
        <v>0.47569444444444398</v>
      </c>
      <c r="F4" t="s">
        <v>62</v>
      </c>
      <c r="G4" t="s">
        <v>63</v>
      </c>
      <c r="H4" s="17">
        <v>45914</v>
      </c>
      <c r="I4" s="19">
        <v>0.25694444444444398</v>
      </c>
      <c r="J4">
        <v>1</v>
      </c>
      <c r="K4" s="18">
        <v>1301699</v>
      </c>
      <c r="L4" s="18">
        <f>K4*J4</f>
        <v>1301699</v>
      </c>
    </row>
    <row r="5" spans="1:14" x14ac:dyDescent="0.25">
      <c r="A5" s="17">
        <v>45914</v>
      </c>
      <c r="B5" t="s">
        <v>62</v>
      </c>
      <c r="F5" t="s">
        <v>64</v>
      </c>
    </row>
    <row r="6" spans="1:14" x14ac:dyDescent="0.25">
      <c r="A6" s="17">
        <v>45915</v>
      </c>
      <c r="B6" t="s">
        <v>65</v>
      </c>
      <c r="N6" t="s">
        <v>66</v>
      </c>
    </row>
    <row r="7" spans="1:14" x14ac:dyDescent="0.25">
      <c r="A7" s="17">
        <v>45916</v>
      </c>
      <c r="B7" t="s">
        <v>65</v>
      </c>
      <c r="L7" s="18" t="s">
        <v>67</v>
      </c>
    </row>
    <row r="8" spans="1:14" x14ac:dyDescent="0.25">
      <c r="A8" s="17">
        <v>45917</v>
      </c>
      <c r="B8" t="s">
        <v>65</v>
      </c>
      <c r="F8" t="s">
        <v>62</v>
      </c>
    </row>
    <row r="9" spans="1:14" x14ac:dyDescent="0.25">
      <c r="A9" s="17">
        <v>45918</v>
      </c>
      <c r="B9" t="s">
        <v>62</v>
      </c>
    </row>
    <row r="10" spans="1:14" x14ac:dyDescent="0.25">
      <c r="A10" s="17">
        <v>45919</v>
      </c>
      <c r="B10" t="s">
        <v>62</v>
      </c>
    </row>
    <row r="11" spans="1:14" x14ac:dyDescent="0.25">
      <c r="A11" s="17">
        <v>45920</v>
      </c>
      <c r="B11" t="s">
        <v>62</v>
      </c>
      <c r="K11" s="18">
        <v>58000</v>
      </c>
      <c r="N11" s="21" t="s">
        <v>68</v>
      </c>
    </row>
    <row r="12" spans="1:14" x14ac:dyDescent="0.25">
      <c r="A12" s="17">
        <v>45921</v>
      </c>
      <c r="B12" t="s">
        <v>62</v>
      </c>
      <c r="F12" t="s">
        <v>36</v>
      </c>
    </row>
    <row r="13" spans="1:14" x14ac:dyDescent="0.25">
      <c r="A13" s="17">
        <v>45922</v>
      </c>
      <c r="B13" t="s">
        <v>69</v>
      </c>
    </row>
    <row r="14" spans="1:14" x14ac:dyDescent="0.25">
      <c r="A14" s="17">
        <v>45923</v>
      </c>
      <c r="B14" t="s">
        <v>69</v>
      </c>
      <c r="N14" t="s">
        <v>70</v>
      </c>
    </row>
    <row r="15" spans="1:14" x14ac:dyDescent="0.25">
      <c r="A15" s="17">
        <v>45924</v>
      </c>
      <c r="B15" t="s">
        <v>69</v>
      </c>
      <c r="K15" s="18">
        <v>73500</v>
      </c>
    </row>
    <row r="16" spans="1:14" x14ac:dyDescent="0.25">
      <c r="A16" s="17">
        <v>45925</v>
      </c>
      <c r="B16" t="s">
        <v>69</v>
      </c>
      <c r="F16" t="s">
        <v>71</v>
      </c>
    </row>
    <row r="17" spans="1:14" x14ac:dyDescent="0.25">
      <c r="A17" s="17">
        <v>45926</v>
      </c>
      <c r="B17" t="s">
        <v>72</v>
      </c>
      <c r="N17" s="21" t="s">
        <v>70</v>
      </c>
    </row>
    <row r="18" spans="1:14" x14ac:dyDescent="0.25">
      <c r="A18" s="17">
        <v>45927</v>
      </c>
      <c r="B18" t="s">
        <v>72</v>
      </c>
    </row>
    <row r="19" spans="1:14" x14ac:dyDescent="0.25">
      <c r="A19" s="17">
        <v>45928</v>
      </c>
      <c r="B19" t="s">
        <v>72</v>
      </c>
      <c r="F19" t="s">
        <v>73</v>
      </c>
      <c r="K19" s="18">
        <v>154000</v>
      </c>
      <c r="L19" s="18" t="s">
        <v>74</v>
      </c>
    </row>
    <row r="20" spans="1:14" x14ac:dyDescent="0.25">
      <c r="A20" s="20">
        <v>45929</v>
      </c>
      <c r="B20" s="21" t="s">
        <v>72</v>
      </c>
      <c r="C20" s="21"/>
      <c r="D20" s="21"/>
      <c r="E20" s="21"/>
      <c r="F20" s="21" t="s">
        <v>75</v>
      </c>
      <c r="G20" s="21"/>
      <c r="H20" s="21"/>
      <c r="I20" s="21"/>
      <c r="J20" s="21"/>
      <c r="K20" s="22">
        <v>150000</v>
      </c>
      <c r="L20" s="22" t="s">
        <v>76</v>
      </c>
      <c r="N20" t="s">
        <v>77</v>
      </c>
    </row>
    <row r="21" spans="1:14" x14ac:dyDescent="0.25">
      <c r="A21" s="17">
        <v>45930</v>
      </c>
      <c r="B21" t="s">
        <v>75</v>
      </c>
      <c r="C21" s="23" t="s">
        <v>78</v>
      </c>
    </row>
    <row r="22" spans="1:14" x14ac:dyDescent="0.25">
      <c r="A22" s="17">
        <v>45931</v>
      </c>
      <c r="B22" t="s">
        <v>75</v>
      </c>
      <c r="F22" t="str">
        <f>B23</f>
        <v>santorini</v>
      </c>
      <c r="K22" s="18">
        <f>50000</f>
        <v>50000</v>
      </c>
      <c r="N22" t="s">
        <v>77</v>
      </c>
    </row>
    <row r="23" spans="1:14" x14ac:dyDescent="0.25">
      <c r="A23" s="17">
        <v>45932</v>
      </c>
      <c r="B23" t="s">
        <v>79</v>
      </c>
    </row>
    <row r="24" spans="1:14" x14ac:dyDescent="0.25">
      <c r="A24" s="17">
        <v>45933</v>
      </c>
      <c r="B24" t="s">
        <v>79</v>
      </c>
      <c r="F24" t="s">
        <v>80</v>
      </c>
      <c r="K24" s="18">
        <v>180000</v>
      </c>
    </row>
    <row r="25" spans="1:14" x14ac:dyDescent="0.25">
      <c r="A25" s="17">
        <v>45934</v>
      </c>
      <c r="B25" t="s">
        <v>80</v>
      </c>
      <c r="N25" t="s">
        <v>66</v>
      </c>
    </row>
    <row r="26" spans="1:14" x14ac:dyDescent="0.25">
      <c r="A26" s="17">
        <v>45935</v>
      </c>
      <c r="B26" t="s">
        <v>80</v>
      </c>
    </row>
    <row r="27" spans="1:14" x14ac:dyDescent="0.25">
      <c r="A27" s="17">
        <v>45936</v>
      </c>
      <c r="B27" t="s">
        <v>80</v>
      </c>
      <c r="F27" t="s">
        <v>62</v>
      </c>
      <c r="K27" s="18">
        <v>300000</v>
      </c>
    </row>
    <row r="28" spans="1:14" x14ac:dyDescent="0.25">
      <c r="A28" s="17">
        <v>45937</v>
      </c>
      <c r="B28" t="s">
        <v>62</v>
      </c>
      <c r="C28" t="s">
        <v>63</v>
      </c>
      <c r="D28" s="17">
        <v>45937</v>
      </c>
      <c r="E28" s="19">
        <v>0.88194444444444497</v>
      </c>
      <c r="F28" t="s">
        <v>60</v>
      </c>
      <c r="G28" t="s">
        <v>61</v>
      </c>
      <c r="H28" s="17">
        <v>45938</v>
      </c>
      <c r="I28" s="19">
        <v>0.35</v>
      </c>
      <c r="J28">
        <v>1</v>
      </c>
      <c r="K28" s="18">
        <v>0</v>
      </c>
      <c r="L28" s="18">
        <v>0</v>
      </c>
    </row>
    <row r="29" spans="1:14" x14ac:dyDescent="0.25">
      <c r="K29" s="18">
        <f>SUM(K4:K28)</f>
        <v>2267199</v>
      </c>
    </row>
    <row r="30" spans="1:14" x14ac:dyDescent="0.25">
      <c r="K30" s="18">
        <v>2000000</v>
      </c>
    </row>
    <row r="31" spans="1:14" x14ac:dyDescent="0.25">
      <c r="K31" s="18">
        <f>SUM(K29:K30)</f>
        <v>4267199</v>
      </c>
    </row>
    <row r="32" spans="1:14" x14ac:dyDescent="0.25">
      <c r="K32" s="18">
        <v>503000</v>
      </c>
    </row>
    <row r="33" spans="11:11" x14ac:dyDescent="0.25">
      <c r="K33" s="18">
        <f>K31+K32</f>
        <v>4770199</v>
      </c>
    </row>
  </sheetData>
  <mergeCells count="11">
    <mergeCell ref="K1:K3"/>
    <mergeCell ref="L1:L3"/>
    <mergeCell ref="M1:M3"/>
    <mergeCell ref="J1:J3"/>
    <mergeCell ref="B1:I1"/>
    <mergeCell ref="B2:B3"/>
    <mergeCell ref="C2:C3"/>
    <mergeCell ref="D2:E2"/>
    <mergeCell ref="F2:F3"/>
    <mergeCell ref="G2:G3"/>
    <mergeCell ref="H2:I2"/>
  </mergeCells>
  <hyperlinks>
    <hyperlink ref="C2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ITINERARIO</vt:lpstr>
      <vt:lpstr>MAPA</vt:lpstr>
      <vt:lpstr>Hoja3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136362429</dc:creator>
  <cp:keywords/>
  <dc:description/>
  <cp:lastModifiedBy>13692879-1</cp:lastModifiedBy>
  <cp:revision/>
  <dcterms:created xsi:type="dcterms:W3CDTF">2017-05-25T01:36:41Z</dcterms:created>
  <dcterms:modified xsi:type="dcterms:W3CDTF">2025-09-12T13:17:28Z</dcterms:modified>
  <cp:category/>
  <cp:contentStatus/>
</cp:coreProperties>
</file>