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20490" windowHeight="7755"/>
  </bookViews>
  <sheets>
    <sheet name="Hoja3" sheetId="3" r:id="rId1"/>
    <sheet name="Hoja2" sheetId="2" r:id="rId2"/>
  </sheets>
  <calcPr calcId="152511"/>
</workbook>
</file>

<file path=xl/calcChain.xml><?xml version="1.0" encoding="utf-8"?>
<calcChain xmlns="http://schemas.openxmlformats.org/spreadsheetml/2006/main">
  <c r="E35" i="3" l="1"/>
  <c r="B17" i="3"/>
  <c r="E10" i="3"/>
  <c r="I91" i="2"/>
  <c r="I94" i="2"/>
  <c r="I92" i="2"/>
  <c r="I90" i="2"/>
  <c r="I89" i="2"/>
  <c r="I88" i="2"/>
  <c r="I87" i="2"/>
  <c r="I86" i="2"/>
  <c r="I85" i="2"/>
  <c r="I84" i="2"/>
  <c r="I82" i="2"/>
  <c r="I83" i="2" s="1"/>
  <c r="I93" i="2" s="1"/>
  <c r="I95" i="2" s="1"/>
  <c r="I98" i="2" s="1"/>
  <c r="I99" i="2" s="1"/>
  <c r="I81" i="2"/>
  <c r="I47" i="2"/>
  <c r="I45" i="2"/>
  <c r="I48" i="2" s="1"/>
  <c r="I44" i="2"/>
  <c r="I40" i="2"/>
  <c r="I39" i="2"/>
  <c r="I41" i="2" s="1"/>
  <c r="I38" i="2"/>
  <c r="I34" i="2"/>
  <c r="C22" i="2"/>
  <c r="I11" i="2" s="1"/>
  <c r="I33" i="2"/>
  <c r="I32" i="2"/>
  <c r="I31" i="2"/>
  <c r="I30" i="2"/>
  <c r="I29" i="2"/>
  <c r="I28" i="2"/>
  <c r="I21" i="2"/>
  <c r="I19" i="2"/>
  <c r="I18" i="2"/>
  <c r="I17" i="2"/>
  <c r="I6" i="2"/>
  <c r="I12" i="2"/>
  <c r="I10" i="2"/>
  <c r="I9" i="2"/>
  <c r="I8" i="2"/>
  <c r="I7" i="2"/>
  <c r="I5" i="2"/>
  <c r="I4" i="2"/>
  <c r="I35" i="2" l="1"/>
  <c r="I50" i="2" s="1"/>
  <c r="I13" i="2"/>
  <c r="C101" i="2"/>
  <c r="C27" i="2"/>
  <c r="C76" i="2" l="1"/>
  <c r="C69" i="2"/>
  <c r="C63" i="2" l="1"/>
  <c r="C42" i="2"/>
  <c r="C43" i="2"/>
  <c r="I20" i="2" l="1"/>
  <c r="I22" i="2" s="1"/>
  <c r="I25" i="2" s="1"/>
  <c r="J46" i="2" s="1"/>
  <c r="C45" i="2"/>
</calcChain>
</file>

<file path=xl/sharedStrings.xml><?xml version="1.0" encoding="utf-8"?>
<sst xmlns="http://schemas.openxmlformats.org/spreadsheetml/2006/main" count="386" uniqueCount="159">
  <si>
    <t>ACREEDORES EN US$</t>
  </si>
  <si>
    <t>VRS DEUDORES</t>
  </si>
  <si>
    <t>ACREEDORES L.P</t>
  </si>
  <si>
    <t>VEHICULOS</t>
  </si>
  <si>
    <t>ARRIENDOS PAGADOS</t>
  </si>
  <si>
    <t>TERRENOS</t>
  </si>
  <si>
    <t>ARRIENDOS PERCIBIDOS ANT</t>
  </si>
  <si>
    <t>SEGUROS VIGENTES</t>
  </si>
  <si>
    <t>DEBENTURES POR PAGAR</t>
  </si>
  <si>
    <t>PUBLICIDAD VIGENTE</t>
  </si>
  <si>
    <t>BONOS X PAGAR LP</t>
  </si>
  <si>
    <t>PRIMA ACCIONES</t>
  </si>
  <si>
    <t>CAPITAL AUTORIZADO</t>
  </si>
  <si>
    <t>MERCADERIAS</t>
  </si>
  <si>
    <t>DEUDORES INCOBRABLES</t>
  </si>
  <si>
    <t>MERCADERIA EN TRANSITO</t>
  </si>
  <si>
    <t>CASTIGO PRIMA</t>
  </si>
  <si>
    <t>MAQUNARIAS</t>
  </si>
  <si>
    <t>COMISION COBZA</t>
  </si>
  <si>
    <t>M. E INSTALAC</t>
  </si>
  <si>
    <t>CORRECCION MONETARIA</t>
  </si>
  <si>
    <t>LTS X COBRAR</t>
  </si>
  <si>
    <t>COSTO VENTA</t>
  </si>
  <si>
    <t>LTS EN GTIA BCO CHILE</t>
  </si>
  <si>
    <t>BOSQUES EN CRECIMIENTO</t>
  </si>
  <si>
    <t>LTS EN CBZA BCO OSORNO</t>
  </si>
  <si>
    <t xml:space="preserve">BONOS X PAGAR </t>
  </si>
  <si>
    <t>INVERSION EN SOCEIDAD ABC</t>
  </si>
  <si>
    <t>DEP ACUM M E INSTAL</t>
  </si>
  <si>
    <t>INTERESES PERCIB ANTICIP</t>
  </si>
  <si>
    <t>DEP ACUM MAQ</t>
  </si>
  <si>
    <t>INT PAG ANTICIPADAMENTE</t>
  </si>
  <si>
    <t>DEPRECIACION</t>
  </si>
  <si>
    <t>IMPUESTOS POR RECUPERAR</t>
  </si>
  <si>
    <t>DESCUENTO CONCEDIDO</t>
  </si>
  <si>
    <t>IMPOSICIONES X PAGAR</t>
  </si>
  <si>
    <t>DESCUENTOS OBTENIDOS</t>
  </si>
  <si>
    <t>IMPUESTOS DIFERIDOS (a favor)</t>
  </si>
  <si>
    <t>DIFERENCIA DE CAMBIOS (pérdida)</t>
  </si>
  <si>
    <t>ESTIMACION DEUD INCOB</t>
  </si>
  <si>
    <t>DIV X PAGAR</t>
  </si>
  <si>
    <t>DOC X COBRAR EMP RELACIONADAS</t>
  </si>
  <si>
    <t>FONDO DE CAPITALIZACION</t>
  </si>
  <si>
    <t>DIVIDENDO PROVISORIO</t>
  </si>
  <si>
    <t>FONDO RESERVA EVENTUALID</t>
  </si>
  <si>
    <t>GASTOS BANCARIOS</t>
  </si>
  <si>
    <t>DEPOSITO A PLAZO (60 DIAS)</t>
  </si>
  <si>
    <t>GASTOS PUBLICIDAD</t>
  </si>
  <si>
    <t>DEP ACUM VEH</t>
  </si>
  <si>
    <t>IMPUESTO A LA RENTA</t>
  </si>
  <si>
    <t>DEP ACUM BBRR</t>
  </si>
  <si>
    <t>IMPUESTO A LA RENTA X PAGAR</t>
  </si>
  <si>
    <t>CLIENTES</t>
  </si>
  <si>
    <t>INTERES PAGADO</t>
  </si>
  <si>
    <t>PRESTAMO BANCARIO LP</t>
  </si>
  <si>
    <t>INTERESES PERCIBIDOS</t>
  </si>
  <si>
    <t>PROVEEDORES</t>
  </si>
  <si>
    <t>INTERESES Y COMISIONES</t>
  </si>
  <si>
    <t>CAJA</t>
  </si>
  <si>
    <t>LTS X PAGAR</t>
  </si>
  <si>
    <t>BIEN RAIZ</t>
  </si>
  <si>
    <t>PROVISIONES</t>
  </si>
  <si>
    <t>BANCO SANTANDER</t>
  </si>
  <si>
    <t>REMUNERACIONES NO DE VENTAS</t>
  </si>
  <si>
    <t>BANCO O'HIGGINS</t>
  </si>
  <si>
    <t>SEGUROS PAGADOS</t>
  </si>
  <si>
    <t>ARR PAGADOS ANTICIP.</t>
  </si>
  <si>
    <t>REMUNERACIONJ VENDEDORES</t>
  </si>
  <si>
    <t>IVA DF</t>
  </si>
  <si>
    <t>REMUNERACIONES X PAGAR</t>
  </si>
  <si>
    <t>BOSQUES PARA TALAR</t>
  </si>
  <si>
    <t>UTILIDAD X VENTA ACCIONES</t>
  </si>
  <si>
    <t>EQUIPOS A LA VENTA</t>
  </si>
  <si>
    <t>UTILIDAD X VENTA ACTIVO FIJO</t>
  </si>
  <si>
    <t>ACCIONES</t>
  </si>
  <si>
    <t>VENTA MERCADERIA</t>
  </si>
  <si>
    <t>VRS ACREEDORES</t>
  </si>
  <si>
    <t xml:space="preserve">GOODWILL  </t>
  </si>
  <si>
    <t>Otros acreedores</t>
  </si>
  <si>
    <t>Pasivo corriente</t>
  </si>
  <si>
    <t>Pasivo no corriente</t>
  </si>
  <si>
    <t>Otros pasivos no corrientes</t>
  </si>
  <si>
    <t>Gastos de administracion</t>
  </si>
  <si>
    <t>Estado Resultado</t>
  </si>
  <si>
    <t>Otros Pasivos corrientes</t>
  </si>
  <si>
    <t>Oblig,por titulo de deuda</t>
  </si>
  <si>
    <t>Capital Pagado</t>
  </si>
  <si>
    <t>Patrimonio neto</t>
  </si>
  <si>
    <t xml:space="preserve">Gasto de comercializacion </t>
  </si>
  <si>
    <t>Otros gastos financieros</t>
  </si>
  <si>
    <t>Gastos Financieros</t>
  </si>
  <si>
    <t>Correccion monetaria</t>
  </si>
  <si>
    <t>Costo de venta</t>
  </si>
  <si>
    <t>Activos Biologicos</t>
  </si>
  <si>
    <t>Activos no corrientes</t>
  </si>
  <si>
    <t>Prop. Planta equipo -</t>
  </si>
  <si>
    <t>Ingreso operación -</t>
  </si>
  <si>
    <t>otros ingresos financieros</t>
  </si>
  <si>
    <t>diferencia de cambio -</t>
  </si>
  <si>
    <t>Dividendo por pagar</t>
  </si>
  <si>
    <t>Otras reservas</t>
  </si>
  <si>
    <t>Gastos de comercializacion</t>
  </si>
  <si>
    <t>Impuesto a la renta</t>
  </si>
  <si>
    <t>Ingresos financieros</t>
  </si>
  <si>
    <t>Acreedores Comerciales</t>
  </si>
  <si>
    <t>Provisiones</t>
  </si>
  <si>
    <t>Otras ganancias</t>
  </si>
  <si>
    <t>Deudores por ventas y otras cxc</t>
  </si>
  <si>
    <t>Activo corriente</t>
  </si>
  <si>
    <t xml:space="preserve">Prop. Planta equipo </t>
  </si>
  <si>
    <t>activo no corriente</t>
  </si>
  <si>
    <t>otros activos corrientes</t>
  </si>
  <si>
    <t>Activos intangibles</t>
  </si>
  <si>
    <t>Existencias</t>
  </si>
  <si>
    <t>Prop. Planta equipos</t>
  </si>
  <si>
    <t>prop planta equipos</t>
  </si>
  <si>
    <t>Inversion en otras empresas</t>
  </si>
  <si>
    <t>Deudores por ventas y otras cxc -</t>
  </si>
  <si>
    <t>Impuesto por recuperar</t>
  </si>
  <si>
    <t>deudores por venta ocpc</t>
  </si>
  <si>
    <t>cuentas por cobrar entidades relacionadas</t>
  </si>
  <si>
    <t>dividendos</t>
  </si>
  <si>
    <t>plusvalia comprada</t>
  </si>
  <si>
    <t>efectivo y efectivo equivalente</t>
  </si>
  <si>
    <t>deudores por ventas y otras cxc</t>
  </si>
  <si>
    <t>Oblig. Con inst de credito</t>
  </si>
  <si>
    <t>propiedad planta y equipo</t>
  </si>
  <si>
    <t>activo NC clasificado com MPV</t>
  </si>
  <si>
    <t>activos financieros dispon para venta</t>
  </si>
  <si>
    <t>activos</t>
  </si>
  <si>
    <t xml:space="preserve">activos corrientes </t>
  </si>
  <si>
    <t xml:space="preserve">$ </t>
  </si>
  <si>
    <t>Total de activos corrientes</t>
  </si>
  <si>
    <t xml:space="preserve">Pasivo </t>
  </si>
  <si>
    <t xml:space="preserve">Total de activos no corrientes </t>
  </si>
  <si>
    <t>Total de pasivo corriente</t>
  </si>
  <si>
    <t>Total de pasivo no corriente</t>
  </si>
  <si>
    <t xml:space="preserve">Total patrimonio neto </t>
  </si>
  <si>
    <t xml:space="preserve">Estado resultado </t>
  </si>
  <si>
    <t xml:space="preserve">Total estado de resultado </t>
  </si>
  <si>
    <t>$</t>
  </si>
  <si>
    <t>Existencia</t>
  </si>
  <si>
    <t>Activos corrientes</t>
  </si>
  <si>
    <t>Pasivo NO corriente</t>
  </si>
  <si>
    <t>prop. Planta y equipo -</t>
  </si>
  <si>
    <t>Total activos</t>
  </si>
  <si>
    <t>Total patrimonio mas pasivos</t>
  </si>
  <si>
    <t>utilidad del ejercicio</t>
  </si>
  <si>
    <t xml:space="preserve">Ingreso operación </t>
  </si>
  <si>
    <t>activo NC clasificado como DPV</t>
  </si>
  <si>
    <t>activo  corriente</t>
  </si>
  <si>
    <t>activo corriente</t>
  </si>
  <si>
    <t>Otros activos corrientes</t>
  </si>
  <si>
    <t>MARGEN</t>
  </si>
  <si>
    <t>RESULT ANTES IR</t>
  </si>
  <si>
    <t xml:space="preserve">CUENTA  </t>
  </si>
  <si>
    <t>MONTO</t>
  </si>
  <si>
    <t>CORRECCION MONETARIA (perd)</t>
  </si>
  <si>
    <t>GOODWILL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</si>
</sst>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9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3" fontId="1" fillId="0" borderId="0" xfId="0" applyNumberFormat="1" applyFont="1" applyBorder="1"/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right"/>
    </xf>
    <xf numFmtId="3" fontId="0" fillId="0" borderId="0" xfId="0" applyNumberFormat="1" applyBorder="1"/>
    <xf numFmtId="0" fontId="0" fillId="0" borderId="0" xfId="0" applyFill="1" applyBorder="1"/>
    <xf numFmtId="3" fontId="2" fillId="0" borderId="1" xfId="0" applyNumberFormat="1" applyFont="1" applyBorder="1"/>
    <xf numFmtId="0" fontId="4" fillId="0" borderId="0" xfId="0" applyFont="1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0" fillId="0" borderId="2" xfId="0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0" borderId="6" xfId="0" applyNumberFormat="1" applyFont="1" applyBorder="1"/>
    <xf numFmtId="3" fontId="1" fillId="0" borderId="6" xfId="0" applyNumberFormat="1" applyFont="1" applyBorder="1"/>
    <xf numFmtId="3" fontId="1" fillId="0" borderId="5" xfId="0" applyNumberFormat="1" applyFont="1" applyBorder="1"/>
    <xf numFmtId="3" fontId="5" fillId="0" borderId="6" xfId="0" applyNumberFormat="1" applyFont="1" applyBorder="1" applyAlignment="1">
      <alignment horizontal="center"/>
    </xf>
    <xf numFmtId="3" fontId="3" fillId="0" borderId="5" xfId="0" applyNumberFormat="1" applyFont="1" applyBorder="1"/>
    <xf numFmtId="0" fontId="0" fillId="0" borderId="7" xfId="0" applyBorder="1"/>
    <xf numFmtId="0" fontId="0" fillId="0" borderId="8" xfId="0" applyBorder="1"/>
    <xf numFmtId="3" fontId="0" fillId="0" borderId="8" xfId="0" applyNumberFormat="1" applyBorder="1"/>
    <xf numFmtId="0" fontId="0" fillId="0" borderId="9" xfId="0" applyBorder="1"/>
    <xf numFmtId="3" fontId="2" fillId="0" borderId="0" xfId="0" applyNumberFormat="1" applyFont="1" applyFill="1" applyBorder="1"/>
    <xf numFmtId="3" fontId="2" fillId="0" borderId="6" xfId="0" applyNumberFormat="1" applyFont="1" applyBorder="1"/>
    <xf numFmtId="0" fontId="0" fillId="0" borderId="6" xfId="0" applyBorder="1"/>
    <xf numFmtId="3" fontId="6" fillId="0" borderId="6" xfId="0" applyNumberFormat="1" applyFont="1" applyBorder="1" applyAlignment="1">
      <alignment horizontal="center"/>
    </xf>
    <xf numFmtId="3" fontId="7" fillId="0" borderId="5" xfId="0" applyNumberFormat="1" applyFont="1" applyFill="1" applyBorder="1" applyAlignment="1">
      <alignment horizontal="center"/>
    </xf>
    <xf numFmtId="3" fontId="7" fillId="0" borderId="6" xfId="0" applyNumberFormat="1" applyFont="1" applyFill="1" applyBorder="1" applyAlignment="1">
      <alignment horizontal="center"/>
    </xf>
    <xf numFmtId="0" fontId="4" fillId="0" borderId="6" xfId="0" applyFont="1" applyBorder="1"/>
    <xf numFmtId="3" fontId="7" fillId="0" borderId="5" xfId="0" applyNumberFormat="1" applyFont="1" applyFill="1" applyBorder="1"/>
    <xf numFmtId="0" fontId="4" fillId="0" borderId="0" xfId="0" applyFont="1"/>
    <xf numFmtId="3" fontId="7" fillId="0" borderId="3" xfId="0" applyNumberFormat="1" applyFont="1" applyFill="1" applyBorder="1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3" fontId="8" fillId="0" borderId="0" xfId="0" applyNumberFormat="1" applyFont="1"/>
    <xf numFmtId="3" fontId="8" fillId="0" borderId="1" xfId="0" applyNumberFormat="1" applyFont="1" applyBorder="1"/>
    <xf numFmtId="3" fontId="8" fillId="0" borderId="0" xfId="0" applyNumberFormat="1" applyFont="1" applyBorder="1"/>
    <xf numFmtId="3" fontId="9" fillId="0" borderId="6" xfId="0" applyNumberFormat="1" applyFont="1" applyBorder="1"/>
    <xf numFmtId="3" fontId="10" fillId="0" borderId="0" xfId="0" applyNumberFormat="1" applyFont="1" applyBorder="1"/>
    <xf numFmtId="3" fontId="11" fillId="0" borderId="0" xfId="0" applyNumberFormat="1" applyFont="1" applyBorder="1" applyAlignment="1">
      <alignment horizont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workbookViewId="0">
      <selection activeCell="D14" sqref="D14"/>
    </sheetView>
  </sheetViews>
  <sheetFormatPr baseColWidth="10" defaultColWidth="11.42578125" defaultRowHeight="15" x14ac:dyDescent="0.25"/>
  <cols>
    <col min="1" max="1" width="29.28515625" style="1" bestFit="1" customWidth="1"/>
    <col min="2" max="3" width="7.5703125" style="1" customWidth="1"/>
    <col min="4" max="4" width="31.5703125" style="1" customWidth="1"/>
    <col min="5" max="5" width="9.85546875" style="5" customWidth="1"/>
  </cols>
  <sheetData>
    <row r="1" spans="1:5" x14ac:dyDescent="0.25">
      <c r="A1" s="43" t="s">
        <v>155</v>
      </c>
      <c r="B1" s="43" t="s">
        <v>156</v>
      </c>
      <c r="C1" s="43"/>
      <c r="D1" s="43" t="s">
        <v>155</v>
      </c>
      <c r="E1" s="43" t="s">
        <v>156</v>
      </c>
    </row>
    <row r="2" spans="1:5" x14ac:dyDescent="0.25">
      <c r="A2" s="2" t="s">
        <v>0</v>
      </c>
      <c r="B2" s="3">
        <v>12500</v>
      </c>
      <c r="C2" s="3"/>
      <c r="D2" s="2" t="s">
        <v>1</v>
      </c>
      <c r="E2" s="3">
        <v>7200</v>
      </c>
    </row>
    <row r="3" spans="1:5" x14ac:dyDescent="0.25">
      <c r="A3" s="2" t="s">
        <v>2</v>
      </c>
      <c r="B3" s="3">
        <v>18200</v>
      </c>
      <c r="C3" s="3"/>
      <c r="D3" s="2" t="s">
        <v>3</v>
      </c>
      <c r="E3" s="3">
        <v>12300</v>
      </c>
    </row>
    <row r="4" spans="1:5" x14ac:dyDescent="0.25">
      <c r="A4" s="2" t="s">
        <v>4</v>
      </c>
      <c r="B4" s="3">
        <v>3500</v>
      </c>
      <c r="C4" s="3"/>
      <c r="D4" s="2" t="s">
        <v>5</v>
      </c>
      <c r="E4" s="3">
        <v>45000</v>
      </c>
    </row>
    <row r="5" spans="1:5" x14ac:dyDescent="0.25">
      <c r="A5" s="2" t="s">
        <v>6</v>
      </c>
      <c r="B5" s="3">
        <v>4600</v>
      </c>
      <c r="C5" s="3"/>
      <c r="D5" s="2" t="s">
        <v>7</v>
      </c>
      <c r="E5" s="3">
        <v>1500</v>
      </c>
    </row>
    <row r="6" spans="1:5" x14ac:dyDescent="0.25">
      <c r="A6" s="2" t="s">
        <v>8</v>
      </c>
      <c r="B6" s="3">
        <v>13500</v>
      </c>
      <c r="C6" s="3"/>
      <c r="D6" s="2" t="s">
        <v>9</v>
      </c>
      <c r="E6" s="3">
        <v>7000</v>
      </c>
    </row>
    <row r="7" spans="1:5" x14ac:dyDescent="0.25">
      <c r="A7" s="2" t="s">
        <v>10</v>
      </c>
      <c r="B7" s="4">
        <v>6700</v>
      </c>
      <c r="C7" s="4"/>
      <c r="D7" s="2" t="s">
        <v>11</v>
      </c>
      <c r="E7" s="3">
        <v>2800</v>
      </c>
    </row>
    <row r="8" spans="1:5" x14ac:dyDescent="0.25">
      <c r="A8" s="2" t="s">
        <v>12</v>
      </c>
      <c r="B8" s="3">
        <v>205714</v>
      </c>
      <c r="C8" s="3"/>
      <c r="D8" s="2" t="s">
        <v>13</v>
      </c>
      <c r="E8" s="3">
        <v>33000</v>
      </c>
    </row>
    <row r="9" spans="1:5" x14ac:dyDescent="0.25">
      <c r="A9" s="2" t="s">
        <v>14</v>
      </c>
      <c r="B9" s="3">
        <v>1800</v>
      </c>
      <c r="C9" s="3"/>
      <c r="D9" s="2" t="s">
        <v>15</v>
      </c>
      <c r="E9" s="3">
        <v>5000</v>
      </c>
    </row>
    <row r="10" spans="1:5" x14ac:dyDescent="0.25">
      <c r="A10" s="2" t="s">
        <v>16</v>
      </c>
      <c r="B10" s="3">
        <v>700</v>
      </c>
      <c r="C10" s="3"/>
      <c r="D10" s="2" t="s">
        <v>17</v>
      </c>
      <c r="E10" s="3">
        <f>32500+6200</f>
        <v>38700</v>
      </c>
    </row>
    <row r="11" spans="1:5" x14ac:dyDescent="0.25">
      <c r="A11" s="2" t="s">
        <v>18</v>
      </c>
      <c r="B11" s="3">
        <v>500</v>
      </c>
      <c r="C11" s="3"/>
      <c r="D11" s="2" t="s">
        <v>19</v>
      </c>
      <c r="E11" s="3">
        <v>27400</v>
      </c>
    </row>
    <row r="12" spans="1:5" x14ac:dyDescent="0.25">
      <c r="A12" s="2" t="s">
        <v>157</v>
      </c>
      <c r="B12" s="3">
        <v>9800</v>
      </c>
      <c r="C12" s="3"/>
      <c r="D12" s="2" t="s">
        <v>21</v>
      </c>
      <c r="E12" s="3">
        <v>6700</v>
      </c>
    </row>
    <row r="13" spans="1:5" x14ac:dyDescent="0.25">
      <c r="A13" s="2" t="s">
        <v>22</v>
      </c>
      <c r="B13" s="3">
        <v>18000</v>
      </c>
      <c r="C13" s="3"/>
      <c r="D13" s="2" t="s">
        <v>23</v>
      </c>
      <c r="E13" s="3">
        <v>10000</v>
      </c>
    </row>
    <row r="14" spans="1:5" x14ac:dyDescent="0.25">
      <c r="A14" s="2" t="s">
        <v>24</v>
      </c>
      <c r="B14" s="3">
        <v>7500</v>
      </c>
      <c r="C14" s="3"/>
      <c r="D14" s="2" t="s">
        <v>25</v>
      </c>
      <c r="E14" s="3">
        <v>1600</v>
      </c>
    </row>
    <row r="15" spans="1:5" x14ac:dyDescent="0.25">
      <c r="A15" s="2" t="s">
        <v>26</v>
      </c>
      <c r="B15" s="4">
        <v>3300</v>
      </c>
      <c r="C15" s="4"/>
      <c r="D15" s="2" t="s">
        <v>27</v>
      </c>
      <c r="E15" s="3">
        <v>23000</v>
      </c>
    </row>
    <row r="16" spans="1:5" x14ac:dyDescent="0.25">
      <c r="A16" s="2" t="s">
        <v>28</v>
      </c>
      <c r="B16" s="4">
        <v>5500</v>
      </c>
      <c r="C16" s="4"/>
      <c r="D16" s="2" t="s">
        <v>29</v>
      </c>
      <c r="E16" s="3">
        <v>2900</v>
      </c>
    </row>
    <row r="17" spans="1:5" x14ac:dyDescent="0.25">
      <c r="A17" s="2" t="s">
        <v>30</v>
      </c>
      <c r="B17" s="4">
        <f>32500*0.2</f>
        <v>6500</v>
      </c>
      <c r="C17" s="4"/>
      <c r="D17" s="2" t="s">
        <v>31</v>
      </c>
      <c r="E17" s="3">
        <v>1600</v>
      </c>
    </row>
    <row r="18" spans="1:5" x14ac:dyDescent="0.25">
      <c r="A18" s="2" t="s">
        <v>32</v>
      </c>
      <c r="B18" s="3">
        <v>4900</v>
      </c>
      <c r="C18" s="3"/>
      <c r="D18" s="2" t="s">
        <v>33</v>
      </c>
      <c r="E18" s="3">
        <v>300</v>
      </c>
    </row>
    <row r="19" spans="1:5" x14ac:dyDescent="0.25">
      <c r="A19" s="2" t="s">
        <v>34</v>
      </c>
      <c r="B19" s="3">
        <v>500</v>
      </c>
      <c r="C19" s="3"/>
      <c r="D19" s="2" t="s">
        <v>35</v>
      </c>
      <c r="E19" s="3">
        <v>800</v>
      </c>
    </row>
    <row r="20" spans="1:5" x14ac:dyDescent="0.25">
      <c r="A20" s="2" t="s">
        <v>36</v>
      </c>
      <c r="B20" s="3">
        <v>700</v>
      </c>
      <c r="C20" s="3"/>
      <c r="D20" s="2" t="s">
        <v>37</v>
      </c>
      <c r="E20" s="3">
        <v>7500</v>
      </c>
    </row>
    <row r="21" spans="1:5" x14ac:dyDescent="0.25">
      <c r="A21" s="2" t="s">
        <v>38</v>
      </c>
      <c r="B21" s="3">
        <v>1300</v>
      </c>
      <c r="C21" s="3"/>
      <c r="D21" s="2" t="s">
        <v>39</v>
      </c>
      <c r="E21" s="4">
        <v>1800</v>
      </c>
    </row>
    <row r="22" spans="1:5" x14ac:dyDescent="0.25">
      <c r="A22" s="2" t="s">
        <v>40</v>
      </c>
      <c r="B22" s="4">
        <v>6000</v>
      </c>
      <c r="C22" s="4"/>
      <c r="D22" s="2" t="s">
        <v>41</v>
      </c>
      <c r="E22" s="3">
        <v>4500</v>
      </c>
    </row>
    <row r="23" spans="1:5" x14ac:dyDescent="0.25">
      <c r="A23" s="2" t="s">
        <v>42</v>
      </c>
      <c r="B23" s="4">
        <v>13000</v>
      </c>
      <c r="C23" s="4"/>
      <c r="D23" s="2" t="s">
        <v>43</v>
      </c>
      <c r="E23" s="3">
        <v>3000</v>
      </c>
    </row>
    <row r="24" spans="1:5" x14ac:dyDescent="0.25">
      <c r="A24" s="2" t="s">
        <v>44</v>
      </c>
      <c r="B24" s="4">
        <v>10000</v>
      </c>
      <c r="C24" s="4"/>
      <c r="D24" s="2" t="s">
        <v>158</v>
      </c>
      <c r="E24" s="3">
        <v>3000</v>
      </c>
    </row>
    <row r="25" spans="1:5" x14ac:dyDescent="0.25">
      <c r="A25" s="2" t="s">
        <v>45</v>
      </c>
      <c r="B25" s="3">
        <v>800</v>
      </c>
      <c r="C25" s="3"/>
      <c r="D25" s="2" t="s">
        <v>46</v>
      </c>
      <c r="E25" s="3">
        <v>4600</v>
      </c>
    </row>
    <row r="26" spans="1:5" x14ac:dyDescent="0.25">
      <c r="A26" s="2" t="s">
        <v>47</v>
      </c>
      <c r="B26" s="3">
        <v>3000</v>
      </c>
      <c r="C26" s="3"/>
      <c r="D26" s="2" t="s">
        <v>48</v>
      </c>
      <c r="E26" s="4">
        <v>2500</v>
      </c>
    </row>
    <row r="27" spans="1:5" x14ac:dyDescent="0.25">
      <c r="A27" s="2" t="s">
        <v>49</v>
      </c>
      <c r="B27" s="3">
        <v>3825</v>
      </c>
      <c r="C27" s="3"/>
      <c r="D27" s="2" t="s">
        <v>50</v>
      </c>
      <c r="E27" s="4">
        <v>1600</v>
      </c>
    </row>
    <row r="28" spans="1:5" x14ac:dyDescent="0.25">
      <c r="A28" s="2" t="s">
        <v>51</v>
      </c>
      <c r="B28" s="3">
        <v>3825</v>
      </c>
      <c r="C28" s="3"/>
      <c r="D28" s="2" t="s">
        <v>52</v>
      </c>
      <c r="E28" s="3">
        <v>24000</v>
      </c>
    </row>
    <row r="29" spans="1:5" x14ac:dyDescent="0.25">
      <c r="A29" s="2" t="s">
        <v>53</v>
      </c>
      <c r="B29" s="3">
        <v>4800</v>
      </c>
      <c r="C29" s="3"/>
      <c r="D29" s="2" t="s">
        <v>54</v>
      </c>
      <c r="E29" s="3">
        <v>14900</v>
      </c>
    </row>
    <row r="30" spans="1:5" x14ac:dyDescent="0.25">
      <c r="A30" s="2" t="s">
        <v>55</v>
      </c>
      <c r="B30" s="3">
        <v>3400</v>
      </c>
      <c r="C30" s="3"/>
      <c r="D30" s="2" t="s">
        <v>56</v>
      </c>
      <c r="E30" s="3">
        <v>6400</v>
      </c>
    </row>
    <row r="31" spans="1:5" x14ac:dyDescent="0.25">
      <c r="A31" s="2" t="s">
        <v>57</v>
      </c>
      <c r="B31" s="3">
        <v>600</v>
      </c>
      <c r="C31" s="3"/>
      <c r="D31" s="2" t="s">
        <v>58</v>
      </c>
      <c r="E31" s="3">
        <v>12000</v>
      </c>
    </row>
    <row r="32" spans="1:5" x14ac:dyDescent="0.25">
      <c r="A32" s="2" t="s">
        <v>59</v>
      </c>
      <c r="B32" s="3">
        <v>4600</v>
      </c>
      <c r="C32" s="3"/>
      <c r="D32" s="2" t="s">
        <v>60</v>
      </c>
      <c r="E32" s="3">
        <v>50000</v>
      </c>
    </row>
    <row r="33" spans="1:5" x14ac:dyDescent="0.25">
      <c r="A33" s="2" t="s">
        <v>61</v>
      </c>
      <c r="B33" s="3">
        <v>6800</v>
      </c>
      <c r="C33" s="3"/>
      <c r="D33" s="2" t="s">
        <v>62</v>
      </c>
      <c r="E33" s="3">
        <v>6500</v>
      </c>
    </row>
    <row r="34" spans="1:5" x14ac:dyDescent="0.25">
      <c r="A34" s="2" t="s">
        <v>63</v>
      </c>
      <c r="B34" s="3">
        <v>6000</v>
      </c>
      <c r="C34" s="3"/>
      <c r="D34" s="2" t="s">
        <v>64</v>
      </c>
      <c r="E34" s="3">
        <v>13000</v>
      </c>
    </row>
    <row r="35" spans="1:5" x14ac:dyDescent="0.25">
      <c r="A35" s="2" t="s">
        <v>65</v>
      </c>
      <c r="B35" s="3">
        <v>4500</v>
      </c>
      <c r="C35" s="3"/>
      <c r="D35" s="2" t="s">
        <v>66</v>
      </c>
      <c r="E35" s="3">
        <f>6500+4375</f>
        <v>10875</v>
      </c>
    </row>
    <row r="36" spans="1:5" x14ac:dyDescent="0.25">
      <c r="A36" s="2" t="s">
        <v>67</v>
      </c>
      <c r="B36" s="3">
        <v>5000</v>
      </c>
      <c r="C36" s="3"/>
      <c r="D36" s="2" t="s">
        <v>68</v>
      </c>
      <c r="E36" s="3">
        <v>2600</v>
      </c>
    </row>
    <row r="37" spans="1:5" x14ac:dyDescent="0.25">
      <c r="A37" s="2" t="s">
        <v>69</v>
      </c>
      <c r="B37" s="3">
        <v>11000</v>
      </c>
      <c r="C37" s="3"/>
      <c r="D37" s="2" t="s">
        <v>70</v>
      </c>
      <c r="E37" s="3">
        <v>20571</v>
      </c>
    </row>
    <row r="38" spans="1:5" x14ac:dyDescent="0.25">
      <c r="A38" s="2" t="s">
        <v>71</v>
      </c>
      <c r="B38" s="3">
        <v>19200</v>
      </c>
      <c r="C38" s="3"/>
      <c r="D38" s="2" t="s">
        <v>72</v>
      </c>
      <c r="E38" s="3">
        <v>5143</v>
      </c>
    </row>
    <row r="39" spans="1:5" x14ac:dyDescent="0.25">
      <c r="A39" s="2" t="s">
        <v>73</v>
      </c>
      <c r="B39" s="3">
        <v>11300</v>
      </c>
      <c r="C39" s="3"/>
      <c r="D39" s="2" t="s">
        <v>74</v>
      </c>
      <c r="E39" s="3">
        <v>12000</v>
      </c>
    </row>
    <row r="40" spans="1:5" x14ac:dyDescent="0.25">
      <c r="A40" s="2" t="s">
        <v>75</v>
      </c>
      <c r="B40" s="3">
        <v>54000</v>
      </c>
      <c r="C40" s="3"/>
      <c r="D40" s="44"/>
      <c r="E40" s="3"/>
    </row>
    <row r="41" spans="1:5" x14ac:dyDescent="0.25">
      <c r="A41" s="2" t="s">
        <v>76</v>
      </c>
      <c r="B41" s="3">
        <v>6300</v>
      </c>
      <c r="C41" s="3"/>
    </row>
    <row r="42" spans="1:5" x14ac:dyDescent="0.25">
      <c r="C42" s="5"/>
    </row>
    <row r="43" spans="1:5" x14ac:dyDescent="0.25">
      <c r="C43" s="5"/>
    </row>
    <row r="81" spans="1:1" x14ac:dyDescent="0.25">
      <c r="A8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1"/>
  <sheetViews>
    <sheetView topLeftCell="A88" zoomScale="150" zoomScaleNormal="150" workbookViewId="0">
      <selection activeCell="B2" sqref="B2:C101"/>
    </sheetView>
  </sheetViews>
  <sheetFormatPr baseColWidth="10" defaultColWidth="11.42578125" defaultRowHeight="15" x14ac:dyDescent="0.25"/>
  <cols>
    <col min="2" max="2" width="37.7109375" customWidth="1"/>
    <col min="4" max="4" width="4.140625" customWidth="1"/>
    <col min="5" max="5" width="27.5703125" customWidth="1"/>
    <col min="6" max="6" width="19.7109375" bestFit="1" customWidth="1"/>
    <col min="7" max="7" width="3.85546875" customWidth="1"/>
    <col min="8" max="8" width="38.85546875" bestFit="1" customWidth="1"/>
    <col min="9" max="9" width="11.42578125" style="37"/>
  </cols>
  <sheetData>
    <row r="2" spans="2:9" x14ac:dyDescent="0.25">
      <c r="B2" s="13" t="s">
        <v>129</v>
      </c>
      <c r="C2" s="11" t="s">
        <v>131</v>
      </c>
      <c r="D2" s="12"/>
      <c r="E2" s="12"/>
      <c r="F2" s="20"/>
    </row>
    <row r="3" spans="2:9" x14ac:dyDescent="0.25">
      <c r="B3" s="14" t="s">
        <v>130</v>
      </c>
      <c r="C3" s="1"/>
      <c r="D3" s="1"/>
      <c r="E3" s="1"/>
      <c r="F3" s="21"/>
      <c r="H3" s="35" t="s">
        <v>142</v>
      </c>
    </row>
    <row r="4" spans="2:9" x14ac:dyDescent="0.25">
      <c r="B4" s="41" t="s">
        <v>58</v>
      </c>
      <c r="C4" s="3">
        <v>12000</v>
      </c>
      <c r="D4" s="1"/>
      <c r="E4" s="6" t="s">
        <v>123</v>
      </c>
      <c r="F4" s="22" t="s">
        <v>108</v>
      </c>
      <c r="H4" s="6" t="s">
        <v>123</v>
      </c>
      <c r="I4" s="38">
        <f>+C4+C5+C6+C7</f>
        <v>36100</v>
      </c>
    </row>
    <row r="5" spans="2:9" x14ac:dyDescent="0.25">
      <c r="B5" s="41" t="s">
        <v>62</v>
      </c>
      <c r="C5" s="3">
        <v>6500</v>
      </c>
      <c r="D5" s="1"/>
      <c r="E5" s="6" t="s">
        <v>123</v>
      </c>
      <c r="F5" s="22" t="s">
        <v>108</v>
      </c>
      <c r="H5" s="6" t="s">
        <v>128</v>
      </c>
      <c r="I5" s="38">
        <f>+C8</f>
        <v>12000</v>
      </c>
    </row>
    <row r="6" spans="2:9" x14ac:dyDescent="0.25">
      <c r="B6" s="41" t="s">
        <v>64</v>
      </c>
      <c r="C6" s="3">
        <v>13000</v>
      </c>
      <c r="D6" s="1"/>
      <c r="E6" s="6" t="s">
        <v>123</v>
      </c>
      <c r="F6" s="22" t="s">
        <v>108</v>
      </c>
      <c r="H6" s="6" t="s">
        <v>107</v>
      </c>
      <c r="I6" s="38">
        <f>+C10+C11+C12+C13+C14-C15-C9</f>
        <v>44800</v>
      </c>
    </row>
    <row r="7" spans="2:9" x14ac:dyDescent="0.25">
      <c r="B7" s="41" t="s">
        <v>46</v>
      </c>
      <c r="C7" s="3">
        <v>4600</v>
      </c>
      <c r="D7" s="1"/>
      <c r="E7" s="6" t="s">
        <v>123</v>
      </c>
      <c r="F7" s="22" t="s">
        <v>108</v>
      </c>
      <c r="H7" s="6" t="s">
        <v>120</v>
      </c>
      <c r="I7" s="38">
        <f>+C16</f>
        <v>4500</v>
      </c>
    </row>
    <row r="8" spans="2:9" x14ac:dyDescent="0.25">
      <c r="B8" s="41" t="s">
        <v>74</v>
      </c>
      <c r="C8" s="3">
        <v>12000</v>
      </c>
      <c r="D8" s="1"/>
      <c r="E8" s="6" t="s">
        <v>128</v>
      </c>
      <c r="F8" s="22" t="s">
        <v>108</v>
      </c>
      <c r="H8" s="6" t="s">
        <v>141</v>
      </c>
      <c r="I8" s="38">
        <f>+C17+C18</f>
        <v>38000</v>
      </c>
    </row>
    <row r="9" spans="2:9" x14ac:dyDescent="0.25">
      <c r="B9" s="16" t="s">
        <v>39</v>
      </c>
      <c r="C9" s="4">
        <v>1800</v>
      </c>
      <c r="D9" s="1"/>
      <c r="E9" s="6" t="s">
        <v>119</v>
      </c>
      <c r="F9" s="22" t="s">
        <v>150</v>
      </c>
      <c r="H9" s="6" t="s">
        <v>93</v>
      </c>
      <c r="I9" s="38">
        <f>+C19</f>
        <v>20571</v>
      </c>
    </row>
    <row r="10" spans="2:9" x14ac:dyDescent="0.25">
      <c r="B10" s="16" t="s">
        <v>52</v>
      </c>
      <c r="C10" s="3">
        <v>24000</v>
      </c>
      <c r="D10" s="1"/>
      <c r="E10" s="6" t="s">
        <v>124</v>
      </c>
      <c r="F10" s="22" t="s">
        <v>151</v>
      </c>
      <c r="H10" s="6" t="s">
        <v>118</v>
      </c>
      <c r="I10" s="38">
        <f>+C20</f>
        <v>300</v>
      </c>
    </row>
    <row r="11" spans="2:9" x14ac:dyDescent="0.25">
      <c r="B11" s="41" t="s">
        <v>1</v>
      </c>
      <c r="C11" s="42">
        <v>7200</v>
      </c>
      <c r="D11" s="5"/>
      <c r="E11" s="6" t="s">
        <v>107</v>
      </c>
      <c r="F11" s="22" t="s">
        <v>108</v>
      </c>
      <c r="H11" s="6" t="s">
        <v>111</v>
      </c>
      <c r="I11" s="38">
        <f>+C21+C23+C24+C25+C22</f>
        <v>28475</v>
      </c>
    </row>
    <row r="12" spans="2:9" x14ac:dyDescent="0.25">
      <c r="B12" s="41" t="s">
        <v>21</v>
      </c>
      <c r="C12" s="42">
        <v>6700</v>
      </c>
      <c r="D12" s="1"/>
      <c r="E12" s="6" t="s">
        <v>107</v>
      </c>
      <c r="F12" s="22" t="s">
        <v>108</v>
      </c>
      <c r="H12" s="6" t="s">
        <v>149</v>
      </c>
      <c r="I12" s="39">
        <f>+C26</f>
        <v>5143</v>
      </c>
    </row>
    <row r="13" spans="2:9" x14ac:dyDescent="0.25">
      <c r="B13" s="41" t="s">
        <v>23</v>
      </c>
      <c r="C13" s="42">
        <v>10000</v>
      </c>
      <c r="D13" s="1"/>
      <c r="E13" s="6" t="s">
        <v>107</v>
      </c>
      <c r="F13" s="22" t="s">
        <v>108</v>
      </c>
      <c r="I13" s="38">
        <f>SUM(I4:I12)</f>
        <v>189889</v>
      </c>
    </row>
    <row r="14" spans="2:9" x14ac:dyDescent="0.25">
      <c r="B14" s="41" t="s">
        <v>25</v>
      </c>
      <c r="C14" s="42">
        <v>1600</v>
      </c>
      <c r="D14" s="1"/>
      <c r="E14" s="6" t="s">
        <v>107</v>
      </c>
      <c r="F14" s="22" t="s">
        <v>108</v>
      </c>
    </row>
    <row r="15" spans="2:9" x14ac:dyDescent="0.25">
      <c r="B15" s="41" t="s">
        <v>29</v>
      </c>
      <c r="C15" s="42">
        <v>2900</v>
      </c>
      <c r="D15" s="1"/>
      <c r="E15" s="6" t="s">
        <v>117</v>
      </c>
      <c r="F15" s="22" t="s">
        <v>108</v>
      </c>
      <c r="H15" s="35" t="s">
        <v>94</v>
      </c>
    </row>
    <row r="16" spans="2:9" x14ac:dyDescent="0.25">
      <c r="B16" s="41" t="s">
        <v>41</v>
      </c>
      <c r="C16" s="42">
        <v>4500</v>
      </c>
      <c r="D16" s="1"/>
      <c r="E16" s="6" t="s">
        <v>120</v>
      </c>
      <c r="F16" s="22" t="s">
        <v>108</v>
      </c>
      <c r="H16" s="6"/>
    </row>
    <row r="17" spans="2:9" x14ac:dyDescent="0.25">
      <c r="B17" s="41" t="s">
        <v>13</v>
      </c>
      <c r="C17" s="42">
        <v>33000</v>
      </c>
      <c r="D17" s="1"/>
      <c r="E17" s="6" t="s">
        <v>113</v>
      </c>
      <c r="F17" s="22" t="s">
        <v>108</v>
      </c>
      <c r="H17" s="6" t="s">
        <v>116</v>
      </c>
      <c r="I17" s="38">
        <f>+C32</f>
        <v>23000</v>
      </c>
    </row>
    <row r="18" spans="2:9" x14ac:dyDescent="0.25">
      <c r="B18" s="41" t="s">
        <v>15</v>
      </c>
      <c r="C18" s="42">
        <v>5000</v>
      </c>
      <c r="D18" s="1"/>
      <c r="E18" s="6" t="s">
        <v>113</v>
      </c>
      <c r="F18" s="22" t="s">
        <v>108</v>
      </c>
      <c r="H18" s="6" t="s">
        <v>122</v>
      </c>
      <c r="I18" s="38">
        <f>+C33</f>
        <v>3000</v>
      </c>
    </row>
    <row r="19" spans="2:9" x14ac:dyDescent="0.25">
      <c r="B19" s="41" t="s">
        <v>70</v>
      </c>
      <c r="C19" s="42">
        <v>20571</v>
      </c>
      <c r="D19" s="1"/>
      <c r="E19" s="6" t="s">
        <v>93</v>
      </c>
      <c r="F19" s="22" t="s">
        <v>108</v>
      </c>
      <c r="H19" s="6" t="s">
        <v>112</v>
      </c>
      <c r="I19" s="38">
        <f>+C34</f>
        <v>2800</v>
      </c>
    </row>
    <row r="20" spans="2:9" x14ac:dyDescent="0.25">
      <c r="B20" s="16" t="s">
        <v>33</v>
      </c>
      <c r="C20" s="3">
        <v>300</v>
      </c>
      <c r="D20" s="1"/>
      <c r="E20" s="6" t="s">
        <v>118</v>
      </c>
      <c r="F20" s="22" t="s">
        <v>108</v>
      </c>
      <c r="H20" s="6" t="s">
        <v>109</v>
      </c>
      <c r="I20" s="38">
        <f>+C35+C36+C37+C38-C39-C40-C41-C42+C43</f>
        <v>140625</v>
      </c>
    </row>
    <row r="21" spans="2:9" x14ac:dyDescent="0.25">
      <c r="B21" s="16" t="s">
        <v>7</v>
      </c>
      <c r="C21" s="3">
        <v>1500</v>
      </c>
      <c r="D21" s="1"/>
      <c r="E21" s="6" t="s">
        <v>111</v>
      </c>
      <c r="F21" s="22" t="s">
        <v>108</v>
      </c>
      <c r="H21" s="6" t="s">
        <v>93</v>
      </c>
      <c r="I21" s="39">
        <f>+C44</f>
        <v>7500</v>
      </c>
    </row>
    <row r="22" spans="2:9" x14ac:dyDescent="0.25">
      <c r="B22" s="16" t="s">
        <v>66</v>
      </c>
      <c r="C22" s="3">
        <f>6500+4375</f>
        <v>10875</v>
      </c>
      <c r="D22" s="1"/>
      <c r="E22" s="6" t="s">
        <v>152</v>
      </c>
      <c r="F22" s="22" t="s">
        <v>79</v>
      </c>
      <c r="I22" s="38">
        <f>SUM(I17:I21)</f>
        <v>176925</v>
      </c>
    </row>
    <row r="23" spans="2:9" x14ac:dyDescent="0.25">
      <c r="B23" s="16" t="s">
        <v>9</v>
      </c>
      <c r="C23" s="3">
        <v>7000</v>
      </c>
      <c r="D23" s="1"/>
      <c r="E23" s="6" t="s">
        <v>111</v>
      </c>
      <c r="F23" s="22" t="s">
        <v>108</v>
      </c>
    </row>
    <row r="24" spans="2:9" x14ac:dyDescent="0.25">
      <c r="B24" s="16" t="s">
        <v>31</v>
      </c>
      <c r="C24" s="3">
        <v>1600</v>
      </c>
      <c r="D24" s="1"/>
      <c r="E24" s="6" t="s">
        <v>152</v>
      </c>
      <c r="F24" s="22" t="s">
        <v>79</v>
      </c>
    </row>
    <row r="25" spans="2:9" x14ac:dyDescent="0.25">
      <c r="B25" s="16" t="s">
        <v>37</v>
      </c>
      <c r="C25" s="3">
        <v>7500</v>
      </c>
      <c r="D25" s="1"/>
      <c r="E25" s="6" t="s">
        <v>111</v>
      </c>
      <c r="F25" s="22" t="s">
        <v>108</v>
      </c>
      <c r="H25" s="36" t="s">
        <v>145</v>
      </c>
      <c r="I25" s="38">
        <f>+I22+I13</f>
        <v>366814</v>
      </c>
    </row>
    <row r="26" spans="2:9" x14ac:dyDescent="0.25">
      <c r="B26" s="17" t="s">
        <v>72</v>
      </c>
      <c r="C26" s="7">
        <v>5143</v>
      </c>
      <c r="D26" s="1"/>
      <c r="E26" s="6" t="s">
        <v>127</v>
      </c>
      <c r="F26" s="22" t="s">
        <v>108</v>
      </c>
    </row>
    <row r="27" spans="2:9" x14ac:dyDescent="0.25">
      <c r="B27" s="27" t="s">
        <v>132</v>
      </c>
      <c r="C27" s="3">
        <f>C4+C5+C6+C7+C8+C11+C12+C14+C13-C15+C16+C17+C18+C19+C20+C21+C23+C25+C26</f>
        <v>155214</v>
      </c>
      <c r="D27" s="1"/>
      <c r="E27" s="6"/>
      <c r="F27" s="22"/>
      <c r="H27" s="35" t="s">
        <v>79</v>
      </c>
    </row>
    <row r="28" spans="2:9" x14ac:dyDescent="0.25">
      <c r="B28" s="27"/>
      <c r="C28" s="3"/>
      <c r="D28" s="1"/>
      <c r="E28" s="6"/>
      <c r="F28" s="22"/>
      <c r="H28" s="6" t="s">
        <v>85</v>
      </c>
      <c r="I28" s="38">
        <f>+C50+C51</f>
        <v>16800</v>
      </c>
    </row>
    <row r="29" spans="2:9" x14ac:dyDescent="0.25">
      <c r="B29" s="27"/>
      <c r="C29" s="3"/>
      <c r="D29" s="1"/>
      <c r="E29" s="6"/>
      <c r="F29" s="22"/>
      <c r="H29" s="6" t="s">
        <v>104</v>
      </c>
      <c r="I29" s="38">
        <f>+C52+C53</f>
        <v>11000</v>
      </c>
    </row>
    <row r="30" spans="2:9" x14ac:dyDescent="0.25">
      <c r="B30" s="18"/>
      <c r="C30" s="3"/>
      <c r="D30" s="1"/>
      <c r="E30" s="6"/>
      <c r="F30" s="22"/>
      <c r="H30" s="6" t="s">
        <v>78</v>
      </c>
      <c r="I30" s="38">
        <f>+C54+C55</f>
        <v>18800</v>
      </c>
    </row>
    <row r="31" spans="2:9" x14ac:dyDescent="0.25">
      <c r="B31" s="28" t="s">
        <v>94</v>
      </c>
      <c r="C31" s="8" t="s">
        <v>140</v>
      </c>
      <c r="D31" s="1"/>
      <c r="E31" s="1"/>
      <c r="F31" s="21"/>
      <c r="H31" s="6" t="s">
        <v>99</v>
      </c>
      <c r="I31" s="38">
        <f>+C56</f>
        <v>6000</v>
      </c>
    </row>
    <row r="32" spans="2:9" x14ac:dyDescent="0.25">
      <c r="B32" s="16" t="s">
        <v>27</v>
      </c>
      <c r="C32" s="3">
        <v>23000</v>
      </c>
      <c r="D32" s="1"/>
      <c r="E32" s="6" t="s">
        <v>116</v>
      </c>
      <c r="F32" s="22" t="s">
        <v>110</v>
      </c>
      <c r="H32" s="6" t="s">
        <v>105</v>
      </c>
      <c r="I32" s="38">
        <f>+C57</f>
        <v>6800</v>
      </c>
    </row>
    <row r="33" spans="2:10" x14ac:dyDescent="0.25">
      <c r="B33" s="16" t="s">
        <v>77</v>
      </c>
      <c r="C33" s="3">
        <v>3000</v>
      </c>
      <c r="D33" s="1"/>
      <c r="E33" s="6" t="s">
        <v>122</v>
      </c>
      <c r="F33" s="22" t="s">
        <v>110</v>
      </c>
      <c r="H33" s="6" t="s">
        <v>102</v>
      </c>
      <c r="I33" s="38">
        <f>+C58</f>
        <v>3825</v>
      </c>
    </row>
    <row r="34" spans="2:10" x14ac:dyDescent="0.25">
      <c r="B34" s="16" t="s">
        <v>11</v>
      </c>
      <c r="C34" s="3">
        <v>2800</v>
      </c>
      <c r="D34" s="1"/>
      <c r="E34" s="6" t="s">
        <v>112</v>
      </c>
      <c r="F34" s="22" t="s">
        <v>110</v>
      </c>
      <c r="H34" s="6" t="s">
        <v>84</v>
      </c>
      <c r="I34" s="39">
        <f>+C59+C60+C61+C62</f>
        <v>19000</v>
      </c>
    </row>
    <row r="35" spans="2:10" x14ac:dyDescent="0.25">
      <c r="B35" s="15" t="s">
        <v>3</v>
      </c>
      <c r="C35" s="3">
        <v>12300</v>
      </c>
      <c r="D35" s="5"/>
      <c r="E35" s="6" t="s">
        <v>109</v>
      </c>
      <c r="F35" s="22" t="s">
        <v>110</v>
      </c>
      <c r="I35" s="38">
        <f>SUM(I28:I34)</f>
        <v>82225</v>
      </c>
    </row>
    <row r="36" spans="2:10" x14ac:dyDescent="0.25">
      <c r="B36" s="16" t="s">
        <v>19</v>
      </c>
      <c r="C36" s="3">
        <v>27400</v>
      </c>
      <c r="D36" s="1"/>
      <c r="E36" s="6" t="s">
        <v>115</v>
      </c>
      <c r="F36" s="22" t="s">
        <v>110</v>
      </c>
    </row>
    <row r="37" spans="2:10" x14ac:dyDescent="0.25">
      <c r="B37" s="15" t="s">
        <v>5</v>
      </c>
      <c r="C37" s="3">
        <v>45000</v>
      </c>
      <c r="D37" s="1"/>
      <c r="E37" s="6" t="s">
        <v>109</v>
      </c>
      <c r="F37" s="22" t="s">
        <v>110</v>
      </c>
      <c r="H37" s="35" t="s">
        <v>143</v>
      </c>
    </row>
    <row r="38" spans="2:10" x14ac:dyDescent="0.25">
      <c r="B38" s="15" t="s">
        <v>60</v>
      </c>
      <c r="C38" s="3">
        <v>33325</v>
      </c>
      <c r="D38" s="1"/>
      <c r="E38" s="6" t="s">
        <v>126</v>
      </c>
      <c r="F38" s="22" t="s">
        <v>110</v>
      </c>
      <c r="H38" s="6" t="s">
        <v>125</v>
      </c>
      <c r="I38" s="38">
        <f>+C66</f>
        <v>14900</v>
      </c>
    </row>
    <row r="39" spans="2:10" x14ac:dyDescent="0.25">
      <c r="B39" s="16" t="s">
        <v>48</v>
      </c>
      <c r="C39" s="4">
        <v>2500</v>
      </c>
      <c r="D39" s="1"/>
      <c r="E39" s="6" t="s">
        <v>144</v>
      </c>
      <c r="F39" s="22" t="s">
        <v>110</v>
      </c>
      <c r="H39" s="6" t="s">
        <v>85</v>
      </c>
      <c r="I39" s="38">
        <f>+C67</f>
        <v>6700</v>
      </c>
    </row>
    <row r="40" spans="2:10" x14ac:dyDescent="0.25">
      <c r="B40" s="16" t="s">
        <v>50</v>
      </c>
      <c r="C40" s="4">
        <v>1600</v>
      </c>
      <c r="D40" s="1"/>
      <c r="E40" s="6" t="s">
        <v>144</v>
      </c>
      <c r="F40" s="22" t="s">
        <v>110</v>
      </c>
      <c r="H40" s="1" t="s">
        <v>81</v>
      </c>
      <c r="I40" s="38">
        <f>+C68</f>
        <v>18200</v>
      </c>
    </row>
    <row r="41" spans="2:10" x14ac:dyDescent="0.25">
      <c r="B41" s="16" t="s">
        <v>28</v>
      </c>
      <c r="C41" s="4">
        <v>5500</v>
      </c>
      <c r="D41" s="4"/>
      <c r="E41" s="6" t="s">
        <v>95</v>
      </c>
      <c r="F41" s="22" t="s">
        <v>110</v>
      </c>
      <c r="I41" s="38">
        <f>SUM(I38:I40)</f>
        <v>39800</v>
      </c>
    </row>
    <row r="42" spans="2:10" x14ac:dyDescent="0.25">
      <c r="B42" s="16" t="s">
        <v>30</v>
      </c>
      <c r="C42" s="4">
        <f>32500*0.2</f>
        <v>6500</v>
      </c>
      <c r="D42" s="4"/>
      <c r="E42" s="6" t="s">
        <v>95</v>
      </c>
      <c r="F42" s="22" t="s">
        <v>110</v>
      </c>
    </row>
    <row r="43" spans="2:10" x14ac:dyDescent="0.25">
      <c r="B43" s="15" t="s">
        <v>17</v>
      </c>
      <c r="C43" s="3">
        <f>32500+6200</f>
        <v>38700</v>
      </c>
      <c r="D43" s="1"/>
      <c r="E43" s="6" t="s">
        <v>114</v>
      </c>
      <c r="F43" s="22" t="s">
        <v>110</v>
      </c>
      <c r="H43" s="35" t="s">
        <v>87</v>
      </c>
    </row>
    <row r="44" spans="2:10" x14ac:dyDescent="0.25">
      <c r="B44" s="19" t="s">
        <v>24</v>
      </c>
      <c r="C44" s="7">
        <v>7500</v>
      </c>
      <c r="D44" s="3"/>
      <c r="E44" s="6" t="s">
        <v>93</v>
      </c>
      <c r="F44" s="22" t="s">
        <v>110</v>
      </c>
      <c r="H44" s="6" t="s">
        <v>86</v>
      </c>
      <c r="I44" s="38">
        <f>+C72</f>
        <v>205714</v>
      </c>
    </row>
    <row r="45" spans="2:10" x14ac:dyDescent="0.25">
      <c r="B45" s="28" t="s">
        <v>134</v>
      </c>
      <c r="C45" s="9">
        <f>C9+C10+C32+C33+C34+C35+C36+C37+C38-C39-C40-C41-C42+C43+C44</f>
        <v>202725</v>
      </c>
      <c r="D45" s="10"/>
      <c r="E45" s="10"/>
      <c r="F45" s="23"/>
      <c r="H45" s="6" t="s">
        <v>100</v>
      </c>
      <c r="I45" s="38">
        <f>+C73+C74</f>
        <v>23000</v>
      </c>
    </row>
    <row r="46" spans="2:10" x14ac:dyDescent="0.25">
      <c r="H46" s="6" t="s">
        <v>147</v>
      </c>
      <c r="I46" s="38">
        <v>19075</v>
      </c>
      <c r="J46" s="34">
        <f>+I25-I50</f>
        <v>0</v>
      </c>
    </row>
    <row r="47" spans="2:10" x14ac:dyDescent="0.25">
      <c r="H47" s="6" t="s">
        <v>121</v>
      </c>
      <c r="I47" s="39">
        <f>+C75</f>
        <v>-3000</v>
      </c>
      <c r="J47" s="34"/>
    </row>
    <row r="48" spans="2:10" x14ac:dyDescent="0.25">
      <c r="B48" s="13" t="s">
        <v>133</v>
      </c>
      <c r="C48" s="11" t="s">
        <v>140</v>
      </c>
      <c r="D48" s="12"/>
      <c r="E48" s="12"/>
      <c r="F48" s="20"/>
      <c r="G48" s="1"/>
      <c r="I48" s="38">
        <f>SUM(I44:I47)</f>
        <v>244789</v>
      </c>
    </row>
    <row r="49" spans="1:9" x14ac:dyDescent="0.25">
      <c r="B49" s="14" t="s">
        <v>79</v>
      </c>
      <c r="C49" s="1"/>
      <c r="D49" s="1"/>
      <c r="E49" s="1"/>
      <c r="F49" s="21"/>
      <c r="G49" s="1"/>
    </row>
    <row r="50" spans="1:9" x14ac:dyDescent="0.25">
      <c r="B50" s="16" t="s">
        <v>8</v>
      </c>
      <c r="C50" s="3">
        <v>13500</v>
      </c>
      <c r="D50" s="3"/>
      <c r="E50" s="6" t="s">
        <v>85</v>
      </c>
      <c r="F50" s="22" t="s">
        <v>79</v>
      </c>
      <c r="G50" s="1"/>
      <c r="H50" s="36" t="s">
        <v>146</v>
      </c>
      <c r="I50" s="38">
        <f>+I48+I41+I35</f>
        <v>366814</v>
      </c>
    </row>
    <row r="51" spans="1:9" x14ac:dyDescent="0.25">
      <c r="B51" s="16" t="s">
        <v>26</v>
      </c>
      <c r="C51" s="4">
        <v>3300</v>
      </c>
      <c r="D51" s="4"/>
      <c r="E51" s="6" t="s">
        <v>85</v>
      </c>
      <c r="F51" s="22" t="s">
        <v>79</v>
      </c>
      <c r="G51" s="1"/>
    </row>
    <row r="52" spans="1:9" x14ac:dyDescent="0.25">
      <c r="B52" s="16" t="s">
        <v>59</v>
      </c>
      <c r="C52" s="3">
        <v>4600</v>
      </c>
      <c r="D52" s="3"/>
      <c r="E52" s="6" t="s">
        <v>104</v>
      </c>
      <c r="F52" s="22" t="s">
        <v>79</v>
      </c>
      <c r="G52" s="1"/>
    </row>
    <row r="53" spans="1:9" x14ac:dyDescent="0.25">
      <c r="B53" s="16" t="s">
        <v>56</v>
      </c>
      <c r="C53" s="3">
        <v>6400</v>
      </c>
      <c r="D53" s="1"/>
      <c r="E53" s="6" t="s">
        <v>104</v>
      </c>
      <c r="F53" s="22" t="s">
        <v>79</v>
      </c>
      <c r="G53" s="1"/>
    </row>
    <row r="54" spans="1:9" x14ac:dyDescent="0.25">
      <c r="B54" s="16" t="s">
        <v>76</v>
      </c>
      <c r="C54" s="3">
        <v>6300</v>
      </c>
      <c r="D54" s="3"/>
      <c r="E54" s="6" t="s">
        <v>78</v>
      </c>
      <c r="F54" s="22" t="s">
        <v>79</v>
      </c>
      <c r="G54" s="1"/>
    </row>
    <row r="55" spans="1:9" x14ac:dyDescent="0.25">
      <c r="B55" s="16" t="s">
        <v>0</v>
      </c>
      <c r="C55" s="3">
        <v>12500</v>
      </c>
      <c r="D55" s="3"/>
      <c r="E55" s="1" t="s">
        <v>78</v>
      </c>
      <c r="F55" s="22" t="s">
        <v>79</v>
      </c>
      <c r="G55" s="1"/>
    </row>
    <row r="56" spans="1:9" x14ac:dyDescent="0.25">
      <c r="B56" s="16" t="s">
        <v>40</v>
      </c>
      <c r="C56" s="4">
        <v>6000</v>
      </c>
      <c r="D56" s="4"/>
      <c r="E56" s="6" t="s">
        <v>99</v>
      </c>
      <c r="F56" s="22" t="s">
        <v>79</v>
      </c>
      <c r="G56" s="1"/>
    </row>
    <row r="57" spans="1:9" x14ac:dyDescent="0.25">
      <c r="B57" s="16" t="s">
        <v>61</v>
      </c>
      <c r="C57" s="3">
        <v>6800</v>
      </c>
      <c r="D57" s="3"/>
      <c r="E57" s="6" t="s">
        <v>105</v>
      </c>
      <c r="F57" s="22" t="s">
        <v>79</v>
      </c>
      <c r="G57" s="1"/>
    </row>
    <row r="58" spans="1:9" x14ac:dyDescent="0.25">
      <c r="B58" s="16" t="s">
        <v>51</v>
      </c>
      <c r="C58" s="3">
        <v>3825</v>
      </c>
      <c r="D58" s="3"/>
      <c r="E58" s="6" t="s">
        <v>102</v>
      </c>
      <c r="F58" s="22" t="s">
        <v>79</v>
      </c>
      <c r="G58" s="1"/>
    </row>
    <row r="59" spans="1:9" s="1" customFormat="1" x14ac:dyDescent="0.25">
      <c r="A59" s="2"/>
      <c r="B59" s="16" t="s">
        <v>68</v>
      </c>
      <c r="C59" s="3">
        <v>2600</v>
      </c>
      <c r="E59" s="6" t="s">
        <v>84</v>
      </c>
      <c r="F59" s="22" t="s">
        <v>79</v>
      </c>
    </row>
    <row r="60" spans="1:9" x14ac:dyDescent="0.25">
      <c r="B60" s="25" t="s">
        <v>35</v>
      </c>
      <c r="C60" s="24">
        <v>800</v>
      </c>
      <c r="D60" s="5"/>
      <c r="E60" s="6" t="s">
        <v>84</v>
      </c>
      <c r="F60" s="22" t="s">
        <v>79</v>
      </c>
      <c r="G60" s="1"/>
    </row>
    <row r="61" spans="1:9" x14ac:dyDescent="0.25">
      <c r="B61" s="16" t="s">
        <v>69</v>
      </c>
      <c r="C61" s="3">
        <v>11000</v>
      </c>
      <c r="D61" s="3"/>
      <c r="E61" s="6" t="s">
        <v>84</v>
      </c>
      <c r="F61" s="22" t="s">
        <v>79</v>
      </c>
      <c r="G61" s="1"/>
    </row>
    <row r="62" spans="1:9" x14ac:dyDescent="0.25">
      <c r="B62" s="17" t="s">
        <v>6</v>
      </c>
      <c r="C62" s="7">
        <v>4600</v>
      </c>
      <c r="D62" s="3"/>
      <c r="E62" s="6" t="s">
        <v>84</v>
      </c>
      <c r="F62" s="22" t="s">
        <v>79</v>
      </c>
      <c r="G62" s="1"/>
    </row>
    <row r="63" spans="1:9" x14ac:dyDescent="0.25">
      <c r="B63" s="29" t="s">
        <v>135</v>
      </c>
      <c r="C63" s="5">
        <f>SUM(C50:C62)</f>
        <v>82225</v>
      </c>
      <c r="D63" s="1"/>
      <c r="E63" s="1"/>
      <c r="F63" s="21"/>
    </row>
    <row r="64" spans="1:9" x14ac:dyDescent="0.25">
      <c r="B64" s="30"/>
      <c r="C64" s="1"/>
      <c r="D64" s="1"/>
      <c r="E64" s="1"/>
      <c r="F64" s="21"/>
    </row>
    <row r="65" spans="2:8" x14ac:dyDescent="0.25">
      <c r="B65" s="28" t="s">
        <v>80</v>
      </c>
      <c r="C65" s="8" t="s">
        <v>140</v>
      </c>
      <c r="D65" s="1"/>
      <c r="E65" s="1"/>
      <c r="F65" s="21"/>
    </row>
    <row r="66" spans="2:8" x14ac:dyDescent="0.25">
      <c r="B66" s="16" t="s">
        <v>54</v>
      </c>
      <c r="C66" s="3">
        <v>14900</v>
      </c>
      <c r="D66" s="1"/>
      <c r="E66" s="6" t="s">
        <v>125</v>
      </c>
      <c r="F66" s="22" t="s">
        <v>80</v>
      </c>
      <c r="G66" s="1"/>
    </row>
    <row r="67" spans="2:8" x14ac:dyDescent="0.25">
      <c r="B67" s="16" t="s">
        <v>10</v>
      </c>
      <c r="C67" s="4">
        <v>6700</v>
      </c>
      <c r="D67" s="4"/>
      <c r="E67" s="6" t="s">
        <v>85</v>
      </c>
      <c r="F67" s="22" t="s">
        <v>80</v>
      </c>
      <c r="G67" s="1"/>
    </row>
    <row r="68" spans="2:8" x14ac:dyDescent="0.25">
      <c r="B68" s="17" t="s">
        <v>2</v>
      </c>
      <c r="C68" s="7">
        <v>18200</v>
      </c>
      <c r="D68" s="3"/>
      <c r="E68" s="1" t="s">
        <v>81</v>
      </c>
      <c r="F68" s="22" t="s">
        <v>80</v>
      </c>
      <c r="G68" s="1"/>
    </row>
    <row r="69" spans="2:8" x14ac:dyDescent="0.25">
      <c r="B69" s="29" t="s">
        <v>136</v>
      </c>
      <c r="C69" s="5">
        <f>SUM(C66:C68)</f>
        <v>39800</v>
      </c>
      <c r="D69" s="1"/>
      <c r="E69" s="1"/>
      <c r="F69" s="21"/>
    </row>
    <row r="70" spans="2:8" x14ac:dyDescent="0.25">
      <c r="B70" s="26"/>
      <c r="C70" s="1"/>
      <c r="D70" s="1"/>
      <c r="E70" s="1"/>
      <c r="F70" s="21"/>
    </row>
    <row r="71" spans="2:8" x14ac:dyDescent="0.25">
      <c r="B71" s="28" t="s">
        <v>87</v>
      </c>
      <c r="C71" s="8" t="s">
        <v>140</v>
      </c>
      <c r="D71" s="1"/>
      <c r="E71" s="1"/>
      <c r="F71" s="21"/>
    </row>
    <row r="72" spans="2:8" x14ac:dyDescent="0.25">
      <c r="B72" s="16" t="s">
        <v>12</v>
      </c>
      <c r="C72" s="3">
        <v>205714</v>
      </c>
      <c r="D72" s="3"/>
      <c r="E72" s="6" t="s">
        <v>86</v>
      </c>
      <c r="F72" s="22" t="s">
        <v>87</v>
      </c>
      <c r="G72" s="1"/>
    </row>
    <row r="73" spans="2:8" x14ac:dyDescent="0.25">
      <c r="B73" s="16" t="s">
        <v>42</v>
      </c>
      <c r="C73" s="4">
        <v>13000</v>
      </c>
      <c r="D73" s="4"/>
      <c r="E73" s="6" t="s">
        <v>100</v>
      </c>
      <c r="F73" s="22" t="s">
        <v>87</v>
      </c>
      <c r="G73" s="1"/>
      <c r="H73" s="34"/>
    </row>
    <row r="74" spans="2:8" x14ac:dyDescent="0.25">
      <c r="B74" s="16" t="s">
        <v>44</v>
      </c>
      <c r="C74" s="4">
        <v>10000</v>
      </c>
      <c r="D74" s="4"/>
      <c r="E74" s="6" t="s">
        <v>100</v>
      </c>
      <c r="F74" s="22" t="s">
        <v>87</v>
      </c>
      <c r="G74" s="1"/>
    </row>
    <row r="75" spans="2:8" x14ac:dyDescent="0.25">
      <c r="B75" s="17" t="s">
        <v>43</v>
      </c>
      <c r="C75" s="7">
        <v>-3000</v>
      </c>
      <c r="D75" s="1"/>
      <c r="E75" s="6" t="s">
        <v>121</v>
      </c>
      <c r="F75" s="22" t="s">
        <v>87</v>
      </c>
      <c r="G75" s="1"/>
    </row>
    <row r="76" spans="2:8" x14ac:dyDescent="0.25">
      <c r="B76" s="31" t="s">
        <v>137</v>
      </c>
      <c r="C76" s="9">
        <f>SUM(C72:C75)</f>
        <v>225714</v>
      </c>
      <c r="D76" s="10"/>
      <c r="E76" s="10"/>
      <c r="F76" s="23"/>
    </row>
    <row r="77" spans="2:8" x14ac:dyDescent="0.25">
      <c r="B77" s="32"/>
    </row>
    <row r="78" spans="2:8" x14ac:dyDescent="0.25">
      <c r="B78" s="33" t="s">
        <v>138</v>
      </c>
      <c r="C78" s="11" t="s">
        <v>140</v>
      </c>
      <c r="D78" s="12"/>
      <c r="E78" s="12"/>
      <c r="F78" s="20"/>
    </row>
    <row r="79" spans="2:8" x14ac:dyDescent="0.25">
      <c r="B79" s="16" t="s">
        <v>34</v>
      </c>
      <c r="C79" s="3">
        <v>500</v>
      </c>
      <c r="D79" s="3"/>
      <c r="E79" s="6" t="s">
        <v>148</v>
      </c>
      <c r="F79" s="22" t="s">
        <v>83</v>
      </c>
      <c r="G79" s="1"/>
    </row>
    <row r="80" spans="2:8" x14ac:dyDescent="0.25">
      <c r="B80" s="16" t="s">
        <v>75</v>
      </c>
      <c r="C80" s="3">
        <v>54000</v>
      </c>
      <c r="D80" s="3"/>
      <c r="E80" s="6" t="s">
        <v>148</v>
      </c>
      <c r="F80" s="22" t="s">
        <v>83</v>
      </c>
      <c r="G80" s="1"/>
      <c r="H80" s="35" t="s">
        <v>138</v>
      </c>
    </row>
    <row r="81" spans="2:9" x14ac:dyDescent="0.25">
      <c r="B81" s="16" t="s">
        <v>22</v>
      </c>
      <c r="C81" s="3">
        <v>-18000</v>
      </c>
      <c r="D81" s="3"/>
      <c r="E81" s="6" t="s">
        <v>92</v>
      </c>
      <c r="F81" s="22" t="s">
        <v>83</v>
      </c>
      <c r="G81" s="1"/>
      <c r="H81" s="6" t="s">
        <v>96</v>
      </c>
      <c r="I81" s="38">
        <f>+C80-C79</f>
        <v>53500</v>
      </c>
    </row>
    <row r="82" spans="2:9" x14ac:dyDescent="0.25">
      <c r="B82" s="16" t="s">
        <v>4</v>
      </c>
      <c r="C82" s="3">
        <v>-3500</v>
      </c>
      <c r="D82" s="3"/>
      <c r="E82" s="1" t="s">
        <v>82</v>
      </c>
      <c r="F82" s="22" t="s">
        <v>83</v>
      </c>
      <c r="G82" s="1"/>
      <c r="H82" s="6" t="s">
        <v>92</v>
      </c>
      <c r="I82" s="38">
        <f>+C81</f>
        <v>-18000</v>
      </c>
    </row>
    <row r="83" spans="2:9" x14ac:dyDescent="0.25">
      <c r="B83" s="16" t="s">
        <v>63</v>
      </c>
      <c r="C83" s="3">
        <v>-6000</v>
      </c>
      <c r="D83" s="3"/>
      <c r="E83" s="6" t="s">
        <v>82</v>
      </c>
      <c r="F83" s="22" t="s">
        <v>83</v>
      </c>
      <c r="G83" s="1"/>
      <c r="H83" s="6" t="s">
        <v>153</v>
      </c>
      <c r="I83" s="38">
        <f>+I81+I82</f>
        <v>35500</v>
      </c>
    </row>
    <row r="84" spans="2:9" x14ac:dyDescent="0.25">
      <c r="B84" s="16" t="s">
        <v>65</v>
      </c>
      <c r="C84" s="3">
        <v>-4500</v>
      </c>
      <c r="D84" s="3"/>
      <c r="E84" s="6" t="s">
        <v>82</v>
      </c>
      <c r="F84" s="22" t="s">
        <v>83</v>
      </c>
      <c r="G84" s="1"/>
      <c r="H84" s="1" t="s">
        <v>82</v>
      </c>
      <c r="I84" s="38">
        <f>+C82+C83+C84+C85</f>
        <v>-18900</v>
      </c>
    </row>
    <row r="85" spans="2:9" x14ac:dyDescent="0.25">
      <c r="B85" s="16" t="s">
        <v>32</v>
      </c>
      <c r="C85" s="3">
        <v>-4900</v>
      </c>
      <c r="D85" s="3"/>
      <c r="E85" s="6" t="s">
        <v>82</v>
      </c>
      <c r="F85" s="22" t="s">
        <v>83</v>
      </c>
      <c r="G85" s="1"/>
      <c r="H85" s="6" t="s">
        <v>101</v>
      </c>
      <c r="I85" s="38">
        <f>+C86+C87+C88</f>
        <v>-9800</v>
      </c>
    </row>
    <row r="86" spans="2:9" x14ac:dyDescent="0.25">
      <c r="B86" s="16" t="s">
        <v>67</v>
      </c>
      <c r="C86" s="3">
        <v>-5000</v>
      </c>
      <c r="D86" s="3"/>
      <c r="E86" s="6" t="s">
        <v>101</v>
      </c>
      <c r="F86" s="22" t="s">
        <v>83</v>
      </c>
      <c r="G86" s="1"/>
      <c r="H86" s="6" t="s">
        <v>103</v>
      </c>
      <c r="I86" s="40">
        <f>+C89</f>
        <v>3400</v>
      </c>
    </row>
    <row r="87" spans="2:9" x14ac:dyDescent="0.25">
      <c r="B87" s="16" t="s">
        <v>14</v>
      </c>
      <c r="C87" s="3">
        <v>-1800</v>
      </c>
      <c r="D87" s="3"/>
      <c r="E87" s="6" t="s">
        <v>88</v>
      </c>
      <c r="F87" s="22" t="s">
        <v>83</v>
      </c>
      <c r="G87" s="1"/>
      <c r="H87" s="6" t="s">
        <v>97</v>
      </c>
      <c r="I87" s="38">
        <f>+C90</f>
        <v>700</v>
      </c>
    </row>
    <row r="88" spans="2:9" x14ac:dyDescent="0.25">
      <c r="B88" s="16" t="s">
        <v>47</v>
      </c>
      <c r="C88" s="3">
        <v>-3000</v>
      </c>
      <c r="D88" s="3"/>
      <c r="E88" s="6" t="s">
        <v>101</v>
      </c>
      <c r="F88" s="22" t="s">
        <v>83</v>
      </c>
      <c r="G88" s="1"/>
      <c r="H88" s="6" t="s">
        <v>90</v>
      </c>
      <c r="I88" s="38">
        <f>+C91+C92+C93+C94</f>
        <v>-6700</v>
      </c>
    </row>
    <row r="89" spans="2:9" x14ac:dyDescent="0.25">
      <c r="B89" s="16" t="s">
        <v>55</v>
      </c>
      <c r="C89" s="3">
        <v>3400</v>
      </c>
      <c r="D89" s="3"/>
      <c r="E89" s="6" t="s">
        <v>103</v>
      </c>
      <c r="F89" s="22" t="s">
        <v>83</v>
      </c>
      <c r="G89" s="1"/>
      <c r="H89" s="6" t="s">
        <v>89</v>
      </c>
      <c r="I89" s="38">
        <f>+C95</f>
        <v>-700</v>
      </c>
    </row>
    <row r="90" spans="2:9" x14ac:dyDescent="0.25">
      <c r="B90" s="16" t="s">
        <v>36</v>
      </c>
      <c r="C90" s="3">
        <v>700</v>
      </c>
      <c r="D90" s="3"/>
      <c r="E90" s="6" t="s">
        <v>97</v>
      </c>
      <c r="F90" s="22" t="s">
        <v>83</v>
      </c>
      <c r="G90" s="1"/>
      <c r="H90" s="6" t="s">
        <v>98</v>
      </c>
      <c r="I90" s="38">
        <f>+C96</f>
        <v>-1300</v>
      </c>
    </row>
    <row r="91" spans="2:9" x14ac:dyDescent="0.25">
      <c r="B91" s="16" t="s">
        <v>18</v>
      </c>
      <c r="C91" s="3">
        <v>-500</v>
      </c>
      <c r="D91" s="3"/>
      <c r="E91" s="6" t="s">
        <v>90</v>
      </c>
      <c r="F91" s="22" t="s">
        <v>83</v>
      </c>
      <c r="G91" s="1"/>
      <c r="H91" s="6" t="s">
        <v>91</v>
      </c>
      <c r="I91" s="38">
        <f>+C97</f>
        <v>-9800</v>
      </c>
    </row>
    <row r="92" spans="2:9" x14ac:dyDescent="0.25">
      <c r="B92" s="16" t="s">
        <v>45</v>
      </c>
      <c r="C92" s="3">
        <v>-800</v>
      </c>
      <c r="D92" s="3"/>
      <c r="E92" s="6" t="s">
        <v>90</v>
      </c>
      <c r="F92" s="22" t="s">
        <v>83</v>
      </c>
      <c r="G92" s="1"/>
      <c r="H92" s="6" t="s">
        <v>106</v>
      </c>
      <c r="I92" s="38">
        <f>+C98+C99</f>
        <v>30500</v>
      </c>
    </row>
    <row r="93" spans="2:9" x14ac:dyDescent="0.25">
      <c r="B93" s="16" t="s">
        <v>53</v>
      </c>
      <c r="C93" s="3">
        <v>-4800</v>
      </c>
      <c r="D93" s="3"/>
      <c r="E93" s="6" t="s">
        <v>90</v>
      </c>
      <c r="F93" s="22" t="s">
        <v>83</v>
      </c>
      <c r="G93" s="1"/>
      <c r="H93" s="6" t="s">
        <v>154</v>
      </c>
      <c r="I93" s="38">
        <f>SUM(I83:I92)</f>
        <v>22900</v>
      </c>
    </row>
    <row r="94" spans="2:9" x14ac:dyDescent="0.25">
      <c r="B94" s="16" t="s">
        <v>57</v>
      </c>
      <c r="C94" s="3">
        <v>-600</v>
      </c>
      <c r="D94" s="3"/>
      <c r="E94" s="6" t="s">
        <v>90</v>
      </c>
      <c r="F94" s="22" t="s">
        <v>83</v>
      </c>
      <c r="G94" s="1"/>
      <c r="H94" s="6" t="s">
        <v>102</v>
      </c>
      <c r="I94" s="38">
        <f>+C100</f>
        <v>-3825</v>
      </c>
    </row>
    <row r="95" spans="2:9" x14ac:dyDescent="0.25">
      <c r="B95" s="16" t="s">
        <v>16</v>
      </c>
      <c r="C95" s="3">
        <v>-700</v>
      </c>
      <c r="D95" s="3"/>
      <c r="E95" s="6" t="s">
        <v>89</v>
      </c>
      <c r="F95" s="22" t="s">
        <v>83</v>
      </c>
      <c r="G95" s="1"/>
      <c r="I95" s="38">
        <f>+I93+I94</f>
        <v>19075</v>
      </c>
    </row>
    <row r="96" spans="2:9" x14ac:dyDescent="0.25">
      <c r="B96" s="16" t="s">
        <v>38</v>
      </c>
      <c r="C96" s="3">
        <v>-1300</v>
      </c>
      <c r="D96" s="3"/>
      <c r="E96" s="6" t="s">
        <v>98</v>
      </c>
      <c r="F96" s="22" t="s">
        <v>83</v>
      </c>
      <c r="G96" s="1"/>
    </row>
    <row r="97" spans="2:9" x14ac:dyDescent="0.25">
      <c r="B97" s="16" t="s">
        <v>20</v>
      </c>
      <c r="C97" s="3">
        <v>-9800</v>
      </c>
      <c r="D97" s="3"/>
      <c r="E97" s="6" t="s">
        <v>91</v>
      </c>
      <c r="F97" s="22" t="s">
        <v>83</v>
      </c>
      <c r="G97" s="1"/>
    </row>
    <row r="98" spans="2:9" x14ac:dyDescent="0.25">
      <c r="B98" s="16" t="s">
        <v>71</v>
      </c>
      <c r="C98" s="3">
        <v>19200</v>
      </c>
      <c r="D98" s="3"/>
      <c r="E98" s="6" t="s">
        <v>106</v>
      </c>
      <c r="F98" s="22" t="s">
        <v>83</v>
      </c>
      <c r="G98" s="1"/>
      <c r="I98" s="38">
        <f>+I46-I95</f>
        <v>0</v>
      </c>
    </row>
    <row r="99" spans="2:9" x14ac:dyDescent="0.25">
      <c r="B99" s="16" t="s">
        <v>73</v>
      </c>
      <c r="C99" s="3">
        <v>11300</v>
      </c>
      <c r="D99" s="3"/>
      <c r="E99" s="6" t="s">
        <v>106</v>
      </c>
      <c r="F99" s="22" t="s">
        <v>83</v>
      </c>
      <c r="G99" s="1"/>
      <c r="I99" s="37">
        <f>+I98*2</f>
        <v>0</v>
      </c>
    </row>
    <row r="100" spans="2:9" x14ac:dyDescent="0.25">
      <c r="B100" s="17" t="s">
        <v>49</v>
      </c>
      <c r="C100" s="7">
        <v>-3825</v>
      </c>
      <c r="D100" s="3"/>
      <c r="E100" s="6" t="s">
        <v>102</v>
      </c>
      <c r="F100" s="22" t="s">
        <v>83</v>
      </c>
      <c r="G100" s="1"/>
    </row>
    <row r="101" spans="2:9" x14ac:dyDescent="0.25">
      <c r="B101" s="28" t="s">
        <v>139</v>
      </c>
      <c r="C101" s="9">
        <f>SUM(C79:C100)</f>
        <v>20075</v>
      </c>
      <c r="D101" s="10"/>
      <c r="E101" s="10"/>
      <c r="F101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Hoja3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Juan Manuel Muñoz Pinto</cp:lastModifiedBy>
  <dcterms:created xsi:type="dcterms:W3CDTF">2016-08-30T11:17:10Z</dcterms:created>
  <dcterms:modified xsi:type="dcterms:W3CDTF">2020-08-24T12:09:04Z</dcterms:modified>
</cp:coreProperties>
</file>