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484724-1\Desktop\PUELCHE BRAVO 2025\"/>
    </mc:Choice>
  </mc:AlternateContent>
  <bookViews>
    <workbookView xWindow="0" yWindow="0" windowWidth="28800" windowHeight="11880" activeTab="2"/>
  </bookViews>
  <sheets>
    <sheet name="PROPUESTAS PIM" sheetId="1" r:id="rId1"/>
    <sheet name="PRESUPUESTO" sheetId="2" r:id="rId2"/>
    <sheet name="PROGRAMA ACTIVIDADES" sheetId="3" r:id="rId3"/>
    <sheet name="PLANIFICACIÓN CARTILLAS" sheetId="4" r:id="rId4"/>
    <sheet name="GUARDIAS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0" i="5" l="1"/>
  <c r="D15" i="3"/>
  <c r="I11" i="2" l="1"/>
  <c r="L10" i="2"/>
  <c r="L9" i="2"/>
  <c r="I9" i="2"/>
  <c r="G7" i="2" l="1"/>
  <c r="I6" i="2"/>
  <c r="M42" i="1" l="1"/>
  <c r="O40" i="1"/>
  <c r="K41" i="1"/>
  <c r="K40" i="1"/>
  <c r="K39" i="1"/>
  <c r="L34" i="1" l="1"/>
  <c r="L30" i="1"/>
  <c r="M30" i="1" s="1"/>
  <c r="P6" i="1"/>
  <c r="N7" i="1"/>
  <c r="P7" i="1" s="1"/>
  <c r="N6" i="1"/>
  <c r="P27" i="1"/>
  <c r="Q27" i="1" s="1"/>
  <c r="Q26" i="1"/>
  <c r="Q25" i="1"/>
</calcChain>
</file>

<file path=xl/sharedStrings.xml><?xml version="1.0" encoding="utf-8"?>
<sst xmlns="http://schemas.openxmlformats.org/spreadsheetml/2006/main" count="1205" uniqueCount="467">
  <si>
    <t>COA 1</t>
  </si>
  <si>
    <t>PIM</t>
  </si>
  <si>
    <t>ETA</t>
  </si>
  <si>
    <t>PUERTO/LUGAR</t>
  </si>
  <si>
    <t>ETD</t>
  </si>
  <si>
    <t>VALPARAISO</t>
  </si>
  <si>
    <t>IQUIQUE</t>
  </si>
  <si>
    <t>COQUIMBO</t>
  </si>
  <si>
    <t>COA 2</t>
  </si>
  <si>
    <t>COA 3</t>
  </si>
  <si>
    <t>CALDERA</t>
  </si>
  <si>
    <t>103 M3</t>
  </si>
  <si>
    <t>COA 4</t>
  </si>
  <si>
    <t>30 M3</t>
  </si>
  <si>
    <t>57 M3</t>
  </si>
  <si>
    <t>PROPUESTA PIM PUELCHE BRAVO MOTES 2025</t>
  </si>
  <si>
    <t>REF: COA ENTREGADO POR AQUILES 2024</t>
  </si>
  <si>
    <t>REF: CALCULOS T1 SILVA</t>
  </si>
  <si>
    <t>COA 5</t>
  </si>
  <si>
    <t>ROBINSON CRUSOE</t>
  </si>
  <si>
    <t>MUELLE</t>
  </si>
  <si>
    <t>MILLAS</t>
  </si>
  <si>
    <t>TPO</t>
  </si>
  <si>
    <t>COQ-R,.C</t>
  </si>
  <si>
    <t>R.C.-VLP</t>
  </si>
  <si>
    <t>VLP-COQ</t>
  </si>
  <si>
    <t>65 M3</t>
  </si>
  <si>
    <t xml:space="preserve">VIERNES </t>
  </si>
  <si>
    <t>HORAS TOTALES</t>
  </si>
  <si>
    <t>NAVEGACIÓN</t>
  </si>
  <si>
    <t>ACTIVIDADES CULTURALES/PROFESIONALES</t>
  </si>
  <si>
    <t>ACTIVIDADES RECREATIVAS</t>
  </si>
  <si>
    <t>FRANCO</t>
  </si>
  <si>
    <t>08:00 RECALADA ROBINSON CRUSOE</t>
  </si>
  <si>
    <t>CADETES</t>
  </si>
  <si>
    <t>OFICIALES</t>
  </si>
  <si>
    <t>TEAM APOYO</t>
  </si>
  <si>
    <t>PC</t>
  </si>
  <si>
    <t>BRIGADIERES</t>
  </si>
  <si>
    <t>COTIZAR BUS COQUIMBO</t>
  </si>
  <si>
    <t>COTZAR ENTRADAS GABRIELA MISTRAL</t>
  </si>
  <si>
    <t>COTIZAR ENTRADAS MUSEO DEL PISCO</t>
  </si>
  <si>
    <t>COTIZAR CABAÑAS CON CNCS</t>
  </si>
  <si>
    <t>COTIZAR SUNSET EN club de yates herradura</t>
  </si>
  <si>
    <t>COTIZAR EMBARCACIONES CNDN</t>
  </si>
  <si>
    <t>CERRO GRANDE</t>
  </si>
  <si>
    <t>RUTA DEL PISCO</t>
  </si>
  <si>
    <t>FARO TORTUGA</t>
  </si>
  <si>
    <t>LA RECOVA</t>
  </si>
  <si>
    <t>FUERTE LAMBERT</t>
  </si>
  <si>
    <t>CRUZ DEL TERCER MILENIO</t>
  </si>
  <si>
    <t>LA MEZQUITA</t>
  </si>
  <si>
    <t>ESTATUA FRANCIS DRAKE</t>
  </si>
  <si>
    <t>SILVA</t>
  </si>
  <si>
    <t>SANCHEZ</t>
  </si>
  <si>
    <t>CC</t>
  </si>
  <si>
    <t xml:space="preserve">SILVA </t>
  </si>
  <si>
    <t>SUBIDA A MIRADOR ALEJANDRO SELKIRK</t>
  </si>
  <si>
    <t>POR PERSONA</t>
  </si>
  <si>
    <t>GRATIS</t>
  </si>
  <si>
    <t>TOTAL</t>
  </si>
  <si>
    <t>18:00 ZARPE</t>
  </si>
  <si>
    <t>SÁBADO 19</t>
  </si>
  <si>
    <t>DOMINGO 20</t>
  </si>
  <si>
    <t>LUNES 21</t>
  </si>
  <si>
    <t>MARTES 22</t>
  </si>
  <si>
    <t>15:00 ZARPE</t>
  </si>
  <si>
    <t>MIÉRCOLES 23</t>
  </si>
  <si>
    <t>JUEVES 24</t>
  </si>
  <si>
    <t>13:30 RECALADA COQUIMBO</t>
  </si>
  <si>
    <t>VIERNES 25</t>
  </si>
  <si>
    <t>SÁBADO 26</t>
  </si>
  <si>
    <t>18:00 ZARPE COQUIMBO</t>
  </si>
  <si>
    <t>DOMINGO 27</t>
  </si>
  <si>
    <t>15:00 RECALADA VALPO</t>
  </si>
  <si>
    <t>SUNSET COQUIMBO</t>
  </si>
  <si>
    <t>REMOLCADOR</t>
  </si>
  <si>
    <t xml:space="preserve">LUGAR JUAN FERNANDEZ </t>
  </si>
  <si>
    <t xml:space="preserve"> </t>
  </si>
  <si>
    <t>16:00 17:30
CARTILLA 5</t>
  </si>
  <si>
    <t>21526520-K</t>
  </si>
  <si>
    <t>99600500-3</t>
  </si>
  <si>
    <t>21517889-7</t>
  </si>
  <si>
    <t>21373687-6</t>
  </si>
  <si>
    <t>21443808-9</t>
  </si>
  <si>
    <t>21291728-1</t>
  </si>
  <si>
    <t>20482973-K</t>
  </si>
  <si>
    <t>21482177-K</t>
  </si>
  <si>
    <t>09:00 10:30
CARTILLA 8</t>
  </si>
  <si>
    <t>08:30 - 10:00
CONFERENCIA</t>
  </si>
  <si>
    <t>10:30 12:00 
CONFERENCIA</t>
  </si>
  <si>
    <t>08:30 10:00
CARTILLA 1</t>
  </si>
  <si>
    <t>12:00 14:00 
RANCHO</t>
  </si>
  <si>
    <t>14:00 15:30
CARTILLA 3</t>
  </si>
  <si>
    <t>14:00 15:30 
CARTILLA 6</t>
  </si>
  <si>
    <t>16:00 17:30
CARTILLA 7</t>
  </si>
  <si>
    <t>16:30 RECOGIDA</t>
  </si>
  <si>
    <t>18:00 19:30
CONFERENCIA</t>
  </si>
  <si>
    <t xml:space="preserve">1930 21:00
CONFERENCIA </t>
  </si>
  <si>
    <t>AQUATLON</t>
  </si>
  <si>
    <t>TROTE</t>
  </si>
  <si>
    <t>0900-18:00 VISITA MUSEO GABRIELA MISTRAL, MUSEO DEL PISCO Y VALLE DEL ELQUI</t>
  </si>
  <si>
    <t>CARTILLA 1</t>
  </si>
  <si>
    <t>ORGANIZACIÓN</t>
  </si>
  <si>
    <t>PUENTE Y COMUNICACIONES</t>
  </si>
  <si>
    <t>MANIOBRAS</t>
  </si>
  <si>
    <t>INGENIERÍA</t>
  </si>
  <si>
    <t>ARMAMENTOS</t>
  </si>
  <si>
    <t>SANIDAD</t>
  </si>
  <si>
    <t>CRA</t>
  </si>
  <si>
    <t xml:space="preserve">INSTRUCTOR </t>
  </si>
  <si>
    <t>LUGAR</t>
  </si>
  <si>
    <t>CARTILLA 2</t>
  </si>
  <si>
    <t>CARTILLA 3</t>
  </si>
  <si>
    <t>CARTILLA 4</t>
  </si>
  <si>
    <t>CARTILLA 5</t>
  </si>
  <si>
    <t>CARTILLA 6</t>
  </si>
  <si>
    <t>CARTILLA 7</t>
  </si>
  <si>
    <t>CARTILLA 8</t>
  </si>
  <si>
    <t>A1</t>
  </si>
  <si>
    <t>B1</t>
  </si>
  <si>
    <t>A2</t>
  </si>
  <si>
    <t>B2</t>
  </si>
  <si>
    <t>A3</t>
  </si>
  <si>
    <t>B3</t>
  </si>
  <si>
    <t>A4</t>
  </si>
  <si>
    <t>B4</t>
  </si>
  <si>
    <t>GUARDIA</t>
  </si>
  <si>
    <t>00:00 - 04:00</t>
  </si>
  <si>
    <t>04:00 - 08:00</t>
  </si>
  <si>
    <t>08:00 - 12:00</t>
  </si>
  <si>
    <t>12:00 - 16:00</t>
  </si>
  <si>
    <t>16:00 - 18:00</t>
  </si>
  <si>
    <t>18:00 - 20:00</t>
  </si>
  <si>
    <t>20:00 - 00:00</t>
  </si>
  <si>
    <t>VIERNES</t>
  </si>
  <si>
    <t>SÁBADO</t>
  </si>
  <si>
    <t>DOMINGO</t>
  </si>
  <si>
    <t>LUNES</t>
  </si>
  <si>
    <t xml:space="preserve">MARTES </t>
  </si>
  <si>
    <t>MIÉRCOLES</t>
  </si>
  <si>
    <t>JUEVES</t>
  </si>
  <si>
    <t>BLANCA 4</t>
  </si>
  <si>
    <t>AZUL 1</t>
  </si>
  <si>
    <t>BLANCA 1</t>
  </si>
  <si>
    <t>AZUL 2</t>
  </si>
  <si>
    <t>BLANCA 2</t>
  </si>
  <si>
    <t>AZUL 3</t>
  </si>
  <si>
    <t>BLANCA 3</t>
  </si>
  <si>
    <t>AZUL 4</t>
  </si>
  <si>
    <t>Femenino</t>
  </si>
  <si>
    <t>1A</t>
  </si>
  <si>
    <t>22018083-2</t>
  </si>
  <si>
    <t>NOVOA Castro Gerardo</t>
  </si>
  <si>
    <t>Masculino</t>
  </si>
  <si>
    <t>21912166-0</t>
  </si>
  <si>
    <t>STUHL Zimmermann Günther</t>
  </si>
  <si>
    <t>22274873-9</t>
  </si>
  <si>
    <t>CARIPAN Andrades Nataniel</t>
  </si>
  <si>
    <t>1B</t>
  </si>
  <si>
    <t>21585497-3</t>
  </si>
  <si>
    <t>HUERTA Olea Darío</t>
  </si>
  <si>
    <t>22197320-8</t>
  </si>
  <si>
    <t>VERA Gajardo Joaquin</t>
  </si>
  <si>
    <t>22247006-4</t>
  </si>
  <si>
    <t>MONTES De La Cerda Pedro</t>
  </si>
  <si>
    <t>1C</t>
  </si>
  <si>
    <t>22020612-2</t>
  </si>
  <si>
    <t>SANHUEZA Chamorro Franco</t>
  </si>
  <si>
    <t>21841257-2</t>
  </si>
  <si>
    <t>ALMENDRAS Gonzalez Catalina</t>
  </si>
  <si>
    <t>1D</t>
  </si>
  <si>
    <t>22269184-2</t>
  </si>
  <si>
    <t>MELO Peña Fabian</t>
  </si>
  <si>
    <t>22101703-K</t>
  </si>
  <si>
    <t>REYES Curotto Joaquín</t>
  </si>
  <si>
    <t>22339558-9</t>
  </si>
  <si>
    <t>CARTAGENA Miranda Sofia</t>
  </si>
  <si>
    <t>1E</t>
  </si>
  <si>
    <t>99600265-9</t>
  </si>
  <si>
    <t>GOMEZ . Anthonny</t>
  </si>
  <si>
    <t>21838854-K</t>
  </si>
  <si>
    <t>SAN MARTIN Venezian Pablo</t>
  </si>
  <si>
    <t>22393652-0</t>
  </si>
  <si>
    <t>CASTRO Barria Diego</t>
  </si>
  <si>
    <t>1H</t>
  </si>
  <si>
    <t>22310328-6</t>
  </si>
  <si>
    <t>GONZALEZ Belmar Amanda</t>
  </si>
  <si>
    <t>21935655-2</t>
  </si>
  <si>
    <t>ANGEL Diaz Sofia(R)</t>
  </si>
  <si>
    <t>1K</t>
  </si>
  <si>
    <t>22156829-K</t>
  </si>
  <si>
    <t>LEIVA Henriquez Isidora</t>
  </si>
  <si>
    <t>21828735-2</t>
  </si>
  <si>
    <t>YEPSEN Lagos Natalia</t>
  </si>
  <si>
    <t>MARULANDA Reyes Julian</t>
  </si>
  <si>
    <t>BRIG</t>
  </si>
  <si>
    <t>22308152-5</t>
  </si>
  <si>
    <t>FERNANDEZ Flores David</t>
  </si>
  <si>
    <t>22397299-3</t>
  </si>
  <si>
    <t>OPAZO Molina Shannont</t>
  </si>
  <si>
    <t>22148755-9</t>
  </si>
  <si>
    <t>TAPPEN Escobar Jose</t>
  </si>
  <si>
    <t>22299652-K</t>
  </si>
  <si>
    <t>CLEMENTE Briones Matías</t>
  </si>
  <si>
    <t>22280191-5</t>
  </si>
  <si>
    <t>INOSTROZA Parra Vicente</t>
  </si>
  <si>
    <t>22253886-6</t>
  </si>
  <si>
    <t>ARIAS Castillo Nayareth</t>
  </si>
  <si>
    <t>21612467-7</t>
  </si>
  <si>
    <t>OYARZUN Silva Bastián(R)</t>
  </si>
  <si>
    <t>21926704-5</t>
  </si>
  <si>
    <t>SERON Rozas Nefi</t>
  </si>
  <si>
    <t>22415533-6</t>
  </si>
  <si>
    <t>ARAYA Meza Benjamín</t>
  </si>
  <si>
    <t>22343981-0</t>
  </si>
  <si>
    <t>MORALES Vargas Matias</t>
  </si>
  <si>
    <t>22333119-K</t>
  </si>
  <si>
    <t>ROMERO Gutierrez Alberto</t>
  </si>
  <si>
    <t>21950813-1</t>
  </si>
  <si>
    <t>CASAS Cruces Sofia</t>
  </si>
  <si>
    <t>24759531-7</t>
  </si>
  <si>
    <t>HOWARD Pinochet Ian</t>
  </si>
  <si>
    <t>21546046-0</t>
  </si>
  <si>
    <t>TIZNADO Garces Cristián</t>
  </si>
  <si>
    <t>22164874-9</t>
  </si>
  <si>
    <t>CONTRERAS Molina Tomás</t>
  </si>
  <si>
    <t>22237916-4</t>
  </si>
  <si>
    <t>MORALES Ponce Nicolás</t>
  </si>
  <si>
    <t>22239866-5</t>
  </si>
  <si>
    <t>ARAOS Arratia Matyas</t>
  </si>
  <si>
    <t>21971055-0</t>
  </si>
  <si>
    <t>MOLINA Gonzalez Ignacio</t>
  </si>
  <si>
    <t>ZUÑIGA Herlitz Martín</t>
  </si>
  <si>
    <t>VIDAL Olmedo Javier</t>
  </si>
  <si>
    <t>SOTO Manríquez Agustín</t>
  </si>
  <si>
    <t>21633771-9</t>
  </si>
  <si>
    <t>GOMEZ Cavieres Rodrigo</t>
  </si>
  <si>
    <t>21867634-0</t>
  </si>
  <si>
    <t>PEÑALOZA Baeza Martina</t>
  </si>
  <si>
    <t>21678260-7</t>
  </si>
  <si>
    <t>VICUÑA Covarrubias Pedro</t>
  </si>
  <si>
    <t>20680970-1</t>
  </si>
  <si>
    <t>FERRER Gonzalez Camilo (R)</t>
  </si>
  <si>
    <t>22192665-K</t>
  </si>
  <si>
    <t>MENA Canales Benjamin</t>
  </si>
  <si>
    <t>22339278-4</t>
  </si>
  <si>
    <t>ECHIBURU Arancibia Felipe</t>
  </si>
  <si>
    <t>22070989-2</t>
  </si>
  <si>
    <t>PEREZ Mendoza Martín</t>
  </si>
  <si>
    <t>21744807-7</t>
  </si>
  <si>
    <t>VARGAS Peña Diego</t>
  </si>
  <si>
    <t>22255004-1</t>
  </si>
  <si>
    <t>CABELLO De La Hoz Benjamin</t>
  </si>
  <si>
    <t>21723171-K</t>
  </si>
  <si>
    <t>OPAZO Montecinos Daniel</t>
  </si>
  <si>
    <t>22238789-2</t>
  </si>
  <si>
    <t>TORRETTI Peñailillo Enzo</t>
  </si>
  <si>
    <t>22279221-5</t>
  </si>
  <si>
    <t>CONTADOR Alvarez Matías</t>
  </si>
  <si>
    <t>22137360-K</t>
  </si>
  <si>
    <t>LABRA Hanson Joaquín</t>
  </si>
  <si>
    <t>22290891-4</t>
  </si>
  <si>
    <t>ZEHMKE Negroni Ailine</t>
  </si>
  <si>
    <t>21939904-9</t>
  </si>
  <si>
    <t>ESPINOZA Astete Agustin</t>
  </si>
  <si>
    <t>22005409-8</t>
  </si>
  <si>
    <t>PEDREROS Oreña Martin</t>
  </si>
  <si>
    <t>22185236-2</t>
  </si>
  <si>
    <t>BASTIDAS Rosenberg Amparo</t>
  </si>
  <si>
    <t>21785296-K</t>
  </si>
  <si>
    <t>PATIÑO Duralde Giancarlo</t>
  </si>
  <si>
    <t>22313797-0</t>
  </si>
  <si>
    <t>FUENTES Lufer Trinidad</t>
  </si>
  <si>
    <t>22149243-9</t>
  </si>
  <si>
    <t>PACHECO Makray Maximiliano</t>
  </si>
  <si>
    <t>22185033-5</t>
  </si>
  <si>
    <t>TIZNADO Garces Javiera</t>
  </si>
  <si>
    <t>22220188-8</t>
  </si>
  <si>
    <t>ESPINOSA Leon Francisco</t>
  </si>
  <si>
    <t>21982763-6</t>
  </si>
  <si>
    <t>MEDIC Paris Milan</t>
  </si>
  <si>
    <t>21958633-7</t>
  </si>
  <si>
    <t>CARTES Flores Roger</t>
  </si>
  <si>
    <t>22222992-8</t>
  </si>
  <si>
    <t>PALMA Sanchez Benjamín</t>
  </si>
  <si>
    <t>22344665-5</t>
  </si>
  <si>
    <t>VALENCIA Narvaez Isidora</t>
  </si>
  <si>
    <t>22065502-4</t>
  </si>
  <si>
    <t>BAHAMONDES Rivas Josefa</t>
  </si>
  <si>
    <t>21030074-0</t>
  </si>
  <si>
    <t>NAVARRETE Kusch Santiago</t>
  </si>
  <si>
    <t>22061083-7</t>
  </si>
  <si>
    <t>SOTO Van Capel Juan</t>
  </si>
  <si>
    <t>22283639-5</t>
  </si>
  <si>
    <t>CASTRO Aros Maximiliano</t>
  </si>
  <si>
    <t>22348955-9</t>
  </si>
  <si>
    <t>IBARRA Ramirez Antonia</t>
  </si>
  <si>
    <t>22201682-7</t>
  </si>
  <si>
    <t>VENERE Gonzalez Nicolas</t>
  </si>
  <si>
    <t>22232662-1</t>
  </si>
  <si>
    <t>CURIMAN Araneda Vicente</t>
  </si>
  <si>
    <t>22230825-9</t>
  </si>
  <si>
    <t>OLFOS De La Fuente Austin</t>
  </si>
  <si>
    <t>21704604-1</t>
  </si>
  <si>
    <t>BARRIGA Soto Sebastián</t>
  </si>
  <si>
    <t>21706447-3</t>
  </si>
  <si>
    <t>PAREDES Muñoz Benjamín</t>
  </si>
  <si>
    <t>VERGARA Uriarte Vicente</t>
  </si>
  <si>
    <t>DÍAZ Cardenas Tiare</t>
  </si>
  <si>
    <t>21951718-1</t>
  </si>
  <si>
    <t>LOPEZ Herrera Cristobal</t>
  </si>
  <si>
    <t>22315465-4</t>
  </si>
  <si>
    <t>RIQUELME Farfan Ignacio</t>
  </si>
  <si>
    <t>22373264-K</t>
  </si>
  <si>
    <t>VILLEGAS Acevedo Cristihan</t>
  </si>
  <si>
    <t>22298204-9</t>
  </si>
  <si>
    <t>FUENTEALBA Flores Catalina</t>
  </si>
  <si>
    <t>21622568-6</t>
  </si>
  <si>
    <t>OTAROLA Maldonado Benjamin</t>
  </si>
  <si>
    <t>21913058-9</t>
  </si>
  <si>
    <t>GONZALEZ Trujillo Javiera</t>
  </si>
  <si>
    <t>21814262-1</t>
  </si>
  <si>
    <t>PERKINS Rojas Constanza</t>
  </si>
  <si>
    <t>22097382-4</t>
  </si>
  <si>
    <t>VEGA Salgado Franco</t>
  </si>
  <si>
    <t>21691908-4</t>
  </si>
  <si>
    <t>CABRALES Suazo Yonathan(R)</t>
  </si>
  <si>
    <t>21814292-3</t>
  </si>
  <si>
    <t>ORTEGA Silva Lorena</t>
  </si>
  <si>
    <t>21990339-1</t>
  </si>
  <si>
    <t>ZAMORA Lazo Ignacio</t>
  </si>
  <si>
    <t>21610916-3</t>
  </si>
  <si>
    <t>CORNEJO Correa Leonardo</t>
  </si>
  <si>
    <t>22145966-0</t>
  </si>
  <si>
    <t>LILLO Ramirez Daniela</t>
  </si>
  <si>
    <t>22177173-7</t>
  </si>
  <si>
    <t>BRICEÑO Prado Agustín</t>
  </si>
  <si>
    <t>21531152-K</t>
  </si>
  <si>
    <t>FERBOL Monsalve Sebastián</t>
  </si>
  <si>
    <t>22148273-5</t>
  </si>
  <si>
    <t>RUMINOT Yañez Benjamin</t>
  </si>
  <si>
    <t>20808585-9</t>
  </si>
  <si>
    <t>BULL Davidson Benjamin</t>
  </si>
  <si>
    <t>22022347-7</t>
  </si>
  <si>
    <t>PEREZ Kirkman Maximiliano</t>
  </si>
  <si>
    <t>22181793-1</t>
  </si>
  <si>
    <t>MILLAR Villalobos Nicolas</t>
  </si>
  <si>
    <t>22202163-4</t>
  </si>
  <si>
    <t>SALGADO Molina Oscar</t>
  </si>
  <si>
    <t>22034376-6</t>
  </si>
  <si>
    <t>ANGERMAYER Carrasco Francisco</t>
  </si>
  <si>
    <t>21377530-8</t>
  </si>
  <si>
    <t>FUENTES Jaque Benjamín</t>
  </si>
  <si>
    <t>21854751-6</t>
  </si>
  <si>
    <t>PEREZ COTAPOS Escobar Juan</t>
  </si>
  <si>
    <t>22267921-4</t>
  </si>
  <si>
    <t>GUTIERREZ Gomez Renata</t>
  </si>
  <si>
    <t>21627743-0</t>
  </si>
  <si>
    <t>RODRIGUEZ Stowhas Tomás</t>
  </si>
  <si>
    <t>22091707-K</t>
  </si>
  <si>
    <t>ZUÑIGA Miño Sebastian</t>
  </si>
  <si>
    <t>22198413-7</t>
  </si>
  <si>
    <t>CASTRO Villagra Jorge</t>
  </si>
  <si>
    <t>22197733-5</t>
  </si>
  <si>
    <t>ORTIZ Obreque Marcelo</t>
  </si>
  <si>
    <t>21612524-K</t>
  </si>
  <si>
    <t>ZELAYA Arellano Nicolas</t>
  </si>
  <si>
    <t>22358914-6</t>
  </si>
  <si>
    <t>ESCOBAR Vasquez Vicente</t>
  </si>
  <si>
    <t>22333546-2</t>
  </si>
  <si>
    <t>MUÑOZ Anguita Tomás</t>
  </si>
  <si>
    <t>22122754-9</t>
  </si>
  <si>
    <t>BURGOS Sanchez Diego</t>
  </si>
  <si>
    <t>22053255-0</t>
  </si>
  <si>
    <t>FLORES Coiguin Nicolás</t>
  </si>
  <si>
    <t>21656940-7</t>
  </si>
  <si>
    <t>SANDOVAL Lafertte José</t>
  </si>
  <si>
    <t>22067258-1</t>
  </si>
  <si>
    <t>CAMPOS Tapia Gabriel</t>
  </si>
  <si>
    <t>99600266-7</t>
  </si>
  <si>
    <t>RODRIGUEZ Sanchez Daniel</t>
  </si>
  <si>
    <t>MUÑOZ Muñoz Matías</t>
  </si>
  <si>
    <t>Vargas Romero Sebastián</t>
  </si>
  <si>
    <t>22118426-2</t>
  </si>
  <si>
    <t>MONTENEGRO Ramos Tomas</t>
  </si>
  <si>
    <t>22264071-7</t>
  </si>
  <si>
    <t>SAN MARTIN Jimenez Francisco</t>
  </si>
  <si>
    <t>22192156-9</t>
  </si>
  <si>
    <t>ARTECHE Figueroa Fernando</t>
  </si>
  <si>
    <t>22098138-K</t>
  </si>
  <si>
    <t>GARCES Nuñez Samuel</t>
  </si>
  <si>
    <t>22212854-4</t>
  </si>
  <si>
    <t>SILVA Bustos Constanza</t>
  </si>
  <si>
    <t>22111448-5</t>
  </si>
  <si>
    <t>IZQUIERDO Mujica Jacinta</t>
  </si>
  <si>
    <t>21300143-4</t>
  </si>
  <si>
    <t>SAEZ Villarroel Javier</t>
  </si>
  <si>
    <t>21078998-7</t>
  </si>
  <si>
    <t>AGUIRRE Gajardo Nicolas</t>
  </si>
  <si>
    <t>21412775-K</t>
  </si>
  <si>
    <t>HERRERA Duarte Ignacio</t>
  </si>
  <si>
    <t>21276315-2</t>
  </si>
  <si>
    <t>PULGAR Vallejos María(R)</t>
  </si>
  <si>
    <t>21875187-3</t>
  </si>
  <si>
    <t>ALVAREZ Herrera Martin</t>
  </si>
  <si>
    <t>21308582-4</t>
  </si>
  <si>
    <t>FLORES Yañez Roberto(R)</t>
  </si>
  <si>
    <t>22095426-9</t>
  </si>
  <si>
    <t>REYES Bronfman Ignacio</t>
  </si>
  <si>
    <t>22314076-9</t>
  </si>
  <si>
    <t>CACERES Navarrete Antonella</t>
  </si>
  <si>
    <t>21690464-8</t>
  </si>
  <si>
    <t>FOITZICK Rivera Romina</t>
  </si>
  <si>
    <t>22129446-7</t>
  </si>
  <si>
    <t>THIBAUT Bobadilla Jean</t>
  </si>
  <si>
    <t>22269347-0</t>
  </si>
  <si>
    <t>ECHEVERRIA Helfmann Sebastián</t>
  </si>
  <si>
    <t>21605738-4</t>
  </si>
  <si>
    <t>SAVINI Demetrio Franco</t>
  </si>
  <si>
    <t>21729259-K</t>
  </si>
  <si>
    <t>SILVA Barbosa Maximiliano</t>
  </si>
  <si>
    <t>21679929-1</t>
  </si>
  <si>
    <t>BRAVO Ochoa Álvaro(R)</t>
  </si>
  <si>
    <t>22168316-1</t>
  </si>
  <si>
    <t>GUERRERO Herrera Ricardo</t>
  </si>
  <si>
    <t>22264899-8</t>
  </si>
  <si>
    <t>UGARTE Arros Isidora</t>
  </si>
  <si>
    <t>22113295-5</t>
  </si>
  <si>
    <t>LAGOS Astudillo Ignacio</t>
  </si>
  <si>
    <t>22087853-8</t>
  </si>
  <si>
    <t>SANCHEZ Vergara Fernando</t>
  </si>
  <si>
    <t>22165289-4</t>
  </si>
  <si>
    <t>ALLENDES Cadena Santiago</t>
  </si>
  <si>
    <t>22020103-1</t>
  </si>
  <si>
    <t>HUERTA Fritis Antonia</t>
  </si>
  <si>
    <t>20993388-8</t>
  </si>
  <si>
    <t>RAMIREZ Castro Catherinne</t>
  </si>
  <si>
    <t>22006590-1</t>
  </si>
  <si>
    <t>CARREÑO Uribe Vicente</t>
  </si>
  <si>
    <t>21432225-0</t>
  </si>
  <si>
    <t>GALEB Larroulet Sebastian</t>
  </si>
  <si>
    <t>22363078-2</t>
  </si>
  <si>
    <t>SALAS Chancerel Benjamin</t>
  </si>
  <si>
    <t>22113793-0</t>
  </si>
  <si>
    <t>CARRASCO Troncoso Sofia</t>
  </si>
  <si>
    <t>21781121-K</t>
  </si>
  <si>
    <t>GODOY Marambio Nicolás</t>
  </si>
  <si>
    <t>21882852-3</t>
  </si>
  <si>
    <t>AGUILERA De La Fuente Maximo</t>
  </si>
  <si>
    <t>22126728-1</t>
  </si>
  <si>
    <t>GUTIERREZ Salazar Florencia</t>
  </si>
  <si>
    <t>22342835-5</t>
  </si>
  <si>
    <t>SEPULVEDA Alarcon Diego</t>
  </si>
  <si>
    <t>GUARDIA AZUL</t>
  </si>
  <si>
    <t>T1 LUIS SÁNCHEZ BAEZA</t>
  </si>
  <si>
    <t xml:space="preserve">GUARDIA BLANCA </t>
  </si>
  <si>
    <t>T1 DIEGO SILVA ANDRADE</t>
  </si>
  <si>
    <t>MUJICA Canales Benjamin</t>
  </si>
  <si>
    <t>22099090-7</t>
  </si>
  <si>
    <t>DISPONIBLE</t>
  </si>
  <si>
    <t>NO</t>
  </si>
  <si>
    <t>C1 SANDOVAL</t>
  </si>
  <si>
    <t>PC SEPULVEDA</t>
  </si>
  <si>
    <t>16:00 17:30
CARTILLA 4</t>
  </si>
  <si>
    <t>ROL DE GUARDIA DE CADETES</t>
  </si>
  <si>
    <t>HAMBURGUESADA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</si>
</sst>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4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2" fontId="4" fillId="0" borderId="0" applyFont="0" applyFill="0" applyBorder="0" applyAlignment="0" applyProtection="0"/>
    <xf numFmtId="0" fontId="5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2" fontId="2" fillId="0" borderId="0" xfId="0" applyNumberFormat="1" applyFon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0" borderId="5" xfId="0" applyBorder="1" applyAlignment="1"/>
    <xf numFmtId="0" fontId="0" fillId="4" borderId="1" xfId="0" applyFill="1" applyBorder="1" applyAlignment="1">
      <alignment horizontal="center" wrapText="1"/>
    </xf>
    <xf numFmtId="0" fontId="0" fillId="0" borderId="1" xfId="0" applyBorder="1"/>
    <xf numFmtId="42" fontId="0" fillId="0" borderId="1" xfId="1" applyFont="1" applyBorder="1"/>
    <xf numFmtId="42" fontId="0" fillId="0" borderId="1" xfId="0" applyNumberFormat="1" applyBorder="1"/>
    <xf numFmtId="0" fontId="6" fillId="0" borderId="1" xfId="0" applyFont="1" applyBorder="1" applyAlignment="1" applyProtection="1">
      <alignment horizontal="left"/>
      <protection locked="0"/>
    </xf>
    <xf numFmtId="0" fontId="7" fillId="0" borderId="1" xfId="0" applyFont="1" applyBorder="1" applyAlignment="1" applyProtection="1">
      <alignment horizontal="left"/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6" fillId="0" borderId="1" xfId="0" applyFont="1" applyFill="1" applyBorder="1" applyProtection="1">
      <protection locked="0"/>
    </xf>
    <xf numFmtId="0" fontId="2" fillId="0" borderId="1" xfId="0" applyFont="1" applyBorder="1"/>
    <xf numFmtId="0" fontId="6" fillId="0" borderId="1" xfId="2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7" borderId="0" xfId="0" applyFill="1"/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3">
    <cellStyle name="Moneda [0]" xfId="1" builtinId="7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3"/>
  <sheetViews>
    <sheetView topLeftCell="A10" workbookViewId="0">
      <selection activeCell="G27" sqref="G27"/>
    </sheetView>
  </sheetViews>
  <sheetFormatPr baseColWidth="10" defaultRowHeight="14.25" x14ac:dyDescent="0.2"/>
  <cols>
    <col min="1" max="1" width="7.28515625" style="1" bestFit="1" customWidth="1"/>
    <col min="2" max="2" width="11.85546875" style="5" customWidth="1"/>
    <col min="3" max="3" width="22.140625" style="5" bestFit="1" customWidth="1"/>
    <col min="4" max="4" width="15" style="5" customWidth="1"/>
    <col min="5" max="16384" width="11.42578125" style="1"/>
  </cols>
  <sheetData>
    <row r="2" spans="1:16" ht="15.75" x14ac:dyDescent="0.25">
      <c r="A2" s="34" t="s">
        <v>15</v>
      </c>
      <c r="B2" s="34"/>
      <c r="C2" s="34"/>
      <c r="D2" s="34"/>
      <c r="E2" s="34"/>
    </row>
    <row r="4" spans="1:16" ht="15" x14ac:dyDescent="0.25">
      <c r="B4" s="36" t="s">
        <v>1</v>
      </c>
      <c r="C4" s="36"/>
      <c r="D4" s="36"/>
    </row>
    <row r="5" spans="1:16" x14ac:dyDescent="0.2">
      <c r="A5" s="30" t="s">
        <v>0</v>
      </c>
      <c r="B5" s="3" t="s">
        <v>2</v>
      </c>
      <c r="C5" s="3" t="s">
        <v>3</v>
      </c>
      <c r="D5" s="3" t="s">
        <v>4</v>
      </c>
      <c r="E5" s="35" t="s">
        <v>11</v>
      </c>
    </row>
    <row r="6" spans="1:16" x14ac:dyDescent="0.2">
      <c r="A6" s="30"/>
      <c r="B6" s="4"/>
      <c r="C6" s="4" t="s">
        <v>5</v>
      </c>
      <c r="D6" s="4">
        <v>210900</v>
      </c>
      <c r="E6" s="35"/>
      <c r="K6" s="1">
        <v>6</v>
      </c>
      <c r="L6" s="1">
        <v>5</v>
      </c>
      <c r="M6" s="1">
        <v>54</v>
      </c>
      <c r="N6" s="1">
        <f>K6*24+L6+M6/60</f>
        <v>149.9</v>
      </c>
      <c r="O6" s="1">
        <v>99.942279940000006</v>
      </c>
      <c r="P6" s="1">
        <f>O6/N6</f>
        <v>0.66672635050033358</v>
      </c>
    </row>
    <row r="7" spans="1:16" x14ac:dyDescent="0.2">
      <c r="A7" s="30"/>
      <c r="B7" s="4">
        <v>240900</v>
      </c>
      <c r="C7" s="4" t="s">
        <v>6</v>
      </c>
      <c r="D7" s="4">
        <v>250900</v>
      </c>
      <c r="E7" s="35"/>
      <c r="K7" s="1">
        <v>6</v>
      </c>
      <c r="L7" s="1">
        <v>4</v>
      </c>
      <c r="M7" s="1">
        <v>57</v>
      </c>
      <c r="N7" s="1">
        <f>K7*24+L7+M7/60</f>
        <v>148.94999999999999</v>
      </c>
      <c r="O7" s="1">
        <v>99.307359309999995</v>
      </c>
      <c r="P7" s="1">
        <f>O7/N7</f>
        <v>0.66671607458878823</v>
      </c>
    </row>
    <row r="8" spans="1:16" x14ac:dyDescent="0.2">
      <c r="A8" s="30"/>
      <c r="B8" s="4">
        <v>271900</v>
      </c>
      <c r="C8" s="4" t="s">
        <v>7</v>
      </c>
      <c r="D8" s="4">
        <v>281400</v>
      </c>
      <c r="E8" s="35"/>
    </row>
    <row r="9" spans="1:16" x14ac:dyDescent="0.2">
      <c r="A9" s="30"/>
      <c r="B9" s="4">
        <v>291000</v>
      </c>
      <c r="C9" s="4" t="s">
        <v>5</v>
      </c>
      <c r="D9" s="4"/>
      <c r="E9" s="35"/>
    </row>
    <row r="10" spans="1:16" x14ac:dyDescent="0.2">
      <c r="B10" s="6" t="s">
        <v>16</v>
      </c>
    </row>
    <row r="13" spans="1:16" ht="15" x14ac:dyDescent="0.25">
      <c r="B13" s="36" t="s">
        <v>1</v>
      </c>
      <c r="C13" s="36"/>
      <c r="D13" s="36"/>
    </row>
    <row r="14" spans="1:16" x14ac:dyDescent="0.2">
      <c r="A14" s="30" t="s">
        <v>8</v>
      </c>
      <c r="B14" s="3" t="s">
        <v>2</v>
      </c>
      <c r="C14" s="3" t="s">
        <v>3</v>
      </c>
      <c r="D14" s="3" t="s">
        <v>4</v>
      </c>
      <c r="E14" s="35" t="s">
        <v>11</v>
      </c>
    </row>
    <row r="15" spans="1:16" x14ac:dyDescent="0.2">
      <c r="A15" s="30"/>
      <c r="B15" s="4"/>
      <c r="C15" s="4" t="s">
        <v>5</v>
      </c>
      <c r="D15" s="4">
        <v>202000</v>
      </c>
      <c r="E15" s="35"/>
    </row>
    <row r="16" spans="1:16" x14ac:dyDescent="0.2">
      <c r="A16" s="30"/>
      <c r="B16" s="4">
        <v>232000</v>
      </c>
      <c r="C16" s="4" t="s">
        <v>6</v>
      </c>
      <c r="D16" s="4">
        <v>251630</v>
      </c>
      <c r="E16" s="35"/>
    </row>
    <row r="17" spans="1:17" x14ac:dyDescent="0.2">
      <c r="A17" s="30"/>
      <c r="B17" s="4">
        <v>270800</v>
      </c>
      <c r="C17" s="4" t="s">
        <v>10</v>
      </c>
      <c r="D17" s="4">
        <v>272100</v>
      </c>
      <c r="E17" s="35"/>
    </row>
    <row r="18" spans="1:17" x14ac:dyDescent="0.2">
      <c r="A18" s="30"/>
      <c r="B18" s="4">
        <v>291000</v>
      </c>
      <c r="C18" s="4" t="s">
        <v>5</v>
      </c>
      <c r="D18" s="4"/>
      <c r="E18" s="35"/>
    </row>
    <row r="19" spans="1:17" x14ac:dyDescent="0.2">
      <c r="B19" s="6" t="s">
        <v>16</v>
      </c>
    </row>
    <row r="20" spans="1:17" x14ac:dyDescent="0.2">
      <c r="I20" s="1">
        <v>207.6</v>
      </c>
    </row>
    <row r="21" spans="1:17" x14ac:dyDescent="0.2">
      <c r="I21" s="1">
        <v>422.2</v>
      </c>
    </row>
    <row r="22" spans="1:17" ht="15" x14ac:dyDescent="0.25">
      <c r="B22" s="36" t="s">
        <v>1</v>
      </c>
      <c r="C22" s="36"/>
      <c r="D22" s="36"/>
      <c r="I22" s="1">
        <v>786.8</v>
      </c>
    </row>
    <row r="23" spans="1:17" x14ac:dyDescent="0.2">
      <c r="A23" s="30" t="s">
        <v>9</v>
      </c>
      <c r="B23" s="3" t="s">
        <v>2</v>
      </c>
      <c r="C23" s="3" t="s">
        <v>3</v>
      </c>
      <c r="D23" s="3" t="s">
        <v>4</v>
      </c>
      <c r="E23" s="31" t="s">
        <v>14</v>
      </c>
    </row>
    <row r="24" spans="1:17" x14ac:dyDescent="0.2">
      <c r="A24" s="30"/>
      <c r="B24" s="4"/>
      <c r="C24" s="4" t="s">
        <v>5</v>
      </c>
      <c r="D24" s="4">
        <v>221800</v>
      </c>
      <c r="E24" s="32"/>
    </row>
    <row r="25" spans="1:17" x14ac:dyDescent="0.2">
      <c r="A25" s="30"/>
      <c r="B25" s="4">
        <v>230900</v>
      </c>
      <c r="C25" s="4" t="s">
        <v>10</v>
      </c>
      <c r="D25" s="4">
        <v>241500</v>
      </c>
      <c r="E25" s="32"/>
      <c r="P25" s="1">
        <v>195</v>
      </c>
      <c r="Q25" s="1">
        <f>P25/10.5</f>
        <v>18.571428571428573</v>
      </c>
    </row>
    <row r="26" spans="1:17" x14ac:dyDescent="0.2">
      <c r="A26" s="30"/>
      <c r="B26" s="4">
        <v>250900</v>
      </c>
      <c r="C26" s="4" t="s">
        <v>7</v>
      </c>
      <c r="D26" s="4">
        <v>271300</v>
      </c>
      <c r="E26" s="32"/>
      <c r="P26" s="1">
        <v>210</v>
      </c>
      <c r="Q26" s="1">
        <f>P26/10.5</f>
        <v>20</v>
      </c>
    </row>
    <row r="27" spans="1:17" x14ac:dyDescent="0.2">
      <c r="A27" s="30"/>
      <c r="B27" s="4">
        <v>280900</v>
      </c>
      <c r="C27" s="4" t="s">
        <v>5</v>
      </c>
      <c r="D27" s="4"/>
      <c r="E27" s="33"/>
      <c r="P27" s="1">
        <f>P25+P26</f>
        <v>405</v>
      </c>
      <c r="Q27" s="1">
        <f>P27/10.5</f>
        <v>38.571428571428569</v>
      </c>
    </row>
    <row r="28" spans="1:17" x14ac:dyDescent="0.2">
      <c r="B28" s="6" t="s">
        <v>17</v>
      </c>
      <c r="L28" s="1">
        <v>39</v>
      </c>
    </row>
    <row r="29" spans="1:17" x14ac:dyDescent="0.2">
      <c r="L29" s="1">
        <v>39</v>
      </c>
    </row>
    <row r="30" spans="1:17" x14ac:dyDescent="0.2">
      <c r="L30" s="1">
        <f>L28+L29</f>
        <v>78</v>
      </c>
      <c r="M30" s="1">
        <f>L30*P6</f>
        <v>52.004655339026016</v>
      </c>
    </row>
    <row r="31" spans="1:17" ht="15" x14ac:dyDescent="0.25">
      <c r="B31" s="36" t="s">
        <v>1</v>
      </c>
      <c r="C31" s="36"/>
      <c r="D31" s="36"/>
    </row>
    <row r="32" spans="1:17" x14ac:dyDescent="0.2">
      <c r="A32" s="30" t="s">
        <v>12</v>
      </c>
      <c r="B32" s="3" t="s">
        <v>2</v>
      </c>
      <c r="C32" s="3" t="s">
        <v>3</v>
      </c>
      <c r="D32" s="3" t="s">
        <v>4</v>
      </c>
      <c r="E32" s="31" t="s">
        <v>13</v>
      </c>
    </row>
    <row r="33" spans="1:15" x14ac:dyDescent="0.2">
      <c r="A33" s="30"/>
      <c r="B33" s="4"/>
      <c r="C33" s="4" t="s">
        <v>5</v>
      </c>
      <c r="D33" s="4">
        <v>231400</v>
      </c>
      <c r="E33" s="32"/>
    </row>
    <row r="34" spans="1:15" x14ac:dyDescent="0.2">
      <c r="A34" s="30"/>
      <c r="B34" s="4">
        <v>241000</v>
      </c>
      <c r="C34" s="4" t="s">
        <v>7</v>
      </c>
      <c r="D34" s="4">
        <v>261400</v>
      </c>
      <c r="E34" s="32"/>
      <c r="L34" s="1">
        <f>40*P6</f>
        <v>26.669054020013341</v>
      </c>
    </row>
    <row r="35" spans="1:15" x14ac:dyDescent="0.2">
      <c r="A35" s="30"/>
      <c r="B35" s="4">
        <v>271000</v>
      </c>
      <c r="C35" s="4" t="s">
        <v>5</v>
      </c>
      <c r="D35" s="4"/>
      <c r="E35" s="33"/>
    </row>
    <row r="36" spans="1:15" ht="15" x14ac:dyDescent="0.2">
      <c r="A36" s="2"/>
      <c r="B36" s="6" t="s">
        <v>17</v>
      </c>
    </row>
    <row r="38" spans="1:15" x14ac:dyDescent="0.2">
      <c r="J38" s="1" t="s">
        <v>21</v>
      </c>
      <c r="K38" s="1" t="s">
        <v>22</v>
      </c>
    </row>
    <row r="39" spans="1:15" x14ac:dyDescent="0.2">
      <c r="A39" s="30" t="s">
        <v>18</v>
      </c>
      <c r="B39" s="3" t="s">
        <v>2</v>
      </c>
      <c r="C39" s="3" t="s">
        <v>3</v>
      </c>
      <c r="D39" s="3" t="s">
        <v>4</v>
      </c>
      <c r="E39" s="31" t="s">
        <v>26</v>
      </c>
      <c r="I39" s="1" t="s">
        <v>25</v>
      </c>
      <c r="J39" s="1">
        <v>210</v>
      </c>
      <c r="K39" s="7">
        <f>J39/10.5</f>
        <v>20</v>
      </c>
      <c r="M39" s="1">
        <v>20</v>
      </c>
    </row>
    <row r="40" spans="1:15" x14ac:dyDescent="0.2">
      <c r="A40" s="30"/>
      <c r="B40" s="4"/>
      <c r="C40" s="4" t="s">
        <v>5</v>
      </c>
      <c r="D40" s="4">
        <v>211400</v>
      </c>
      <c r="E40" s="32"/>
      <c r="I40" s="1" t="s">
        <v>23</v>
      </c>
      <c r="J40" s="1">
        <v>435</v>
      </c>
      <c r="K40" s="7">
        <f>J40/10.5</f>
        <v>41.428571428571431</v>
      </c>
      <c r="M40" s="1">
        <v>42</v>
      </c>
      <c r="O40" s="1">
        <f>42-8</f>
        <v>34</v>
      </c>
    </row>
    <row r="41" spans="1:15" x14ac:dyDescent="0.2">
      <c r="A41" s="30"/>
      <c r="B41" s="4">
        <v>221000</v>
      </c>
      <c r="C41" s="4" t="s">
        <v>7</v>
      </c>
      <c r="D41" s="4">
        <v>241400</v>
      </c>
      <c r="E41" s="32"/>
      <c r="I41" s="1" t="s">
        <v>24</v>
      </c>
      <c r="J41" s="1">
        <v>365</v>
      </c>
      <c r="K41" s="7">
        <f>J41/10.5</f>
        <v>34.761904761904759</v>
      </c>
      <c r="M41" s="1">
        <v>34</v>
      </c>
    </row>
    <row r="42" spans="1:15" x14ac:dyDescent="0.2">
      <c r="A42" s="30"/>
      <c r="B42" s="4">
        <v>260800</v>
      </c>
      <c r="C42" s="4" t="s">
        <v>19</v>
      </c>
      <c r="D42" s="4">
        <v>270100</v>
      </c>
      <c r="E42" s="32"/>
      <c r="M42" s="1">
        <f>SUM(M39:M41)*0.66</f>
        <v>63.36</v>
      </c>
    </row>
    <row r="43" spans="1:15" x14ac:dyDescent="0.2">
      <c r="A43" s="30"/>
      <c r="B43" s="4">
        <v>281200</v>
      </c>
      <c r="C43" s="4" t="s">
        <v>5</v>
      </c>
      <c r="D43" s="4"/>
      <c r="E43" s="33"/>
    </row>
  </sheetData>
  <mergeCells count="15">
    <mergeCell ref="A39:A43"/>
    <mergeCell ref="E39:E43"/>
    <mergeCell ref="A2:E2"/>
    <mergeCell ref="E5:E9"/>
    <mergeCell ref="E14:E18"/>
    <mergeCell ref="B31:D31"/>
    <mergeCell ref="A32:A35"/>
    <mergeCell ref="E32:E35"/>
    <mergeCell ref="E23:E27"/>
    <mergeCell ref="B4:D4"/>
    <mergeCell ref="A5:A9"/>
    <mergeCell ref="B13:D13"/>
    <mergeCell ref="A14:A18"/>
    <mergeCell ref="B22:D22"/>
    <mergeCell ref="A23:A2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25"/>
  <sheetViews>
    <sheetView workbookViewId="0">
      <selection activeCell="I13" sqref="I13"/>
    </sheetView>
  </sheetViews>
  <sheetFormatPr baseColWidth="10" defaultRowHeight="15" x14ac:dyDescent="0.25"/>
  <cols>
    <col min="2" max="2" width="39.28515625" bestFit="1" customWidth="1"/>
    <col min="3" max="3" width="18.85546875" bestFit="1" customWidth="1"/>
    <col min="9" max="9" width="12" bestFit="1" customWidth="1"/>
  </cols>
  <sheetData>
    <row r="6" spans="2:12" x14ac:dyDescent="0.25">
      <c r="H6" s="17" t="s">
        <v>60</v>
      </c>
      <c r="I6" s="19">
        <f>SUM(I7:I19)</f>
        <v>10882600</v>
      </c>
    </row>
    <row r="7" spans="2:12" x14ac:dyDescent="0.25">
      <c r="B7" s="17" t="s">
        <v>39</v>
      </c>
      <c r="C7" s="17"/>
      <c r="D7" s="17"/>
      <c r="E7" s="17"/>
      <c r="F7" s="17" t="s">
        <v>55</v>
      </c>
      <c r="G7" s="17">
        <f>2200000*5/4</f>
        <v>2750000</v>
      </c>
      <c r="H7" s="17"/>
      <c r="I7" s="18">
        <v>3712800</v>
      </c>
    </row>
    <row r="8" spans="2:12" x14ac:dyDescent="0.25">
      <c r="B8" s="17" t="s">
        <v>40</v>
      </c>
      <c r="C8" s="17"/>
      <c r="D8" s="17"/>
      <c r="E8" s="17"/>
      <c r="F8" s="17" t="s">
        <v>56</v>
      </c>
      <c r="G8" s="17" t="s">
        <v>59</v>
      </c>
      <c r="H8" s="17"/>
      <c r="I8" s="18">
        <v>0</v>
      </c>
    </row>
    <row r="9" spans="2:12" x14ac:dyDescent="0.25">
      <c r="B9" s="17" t="s">
        <v>41</v>
      </c>
      <c r="C9" s="17"/>
      <c r="D9" s="17"/>
      <c r="E9" s="17"/>
      <c r="F9" s="17" t="s">
        <v>53</v>
      </c>
      <c r="G9" s="18">
        <v>3000</v>
      </c>
      <c r="H9" s="17" t="s">
        <v>58</v>
      </c>
      <c r="I9" s="18">
        <f>167*G9</f>
        <v>501000</v>
      </c>
      <c r="L9">
        <f>760+2360</f>
        <v>3120</v>
      </c>
    </row>
    <row r="10" spans="2:12" x14ac:dyDescent="0.25">
      <c r="B10" s="17" t="s">
        <v>43</v>
      </c>
      <c r="C10" s="17"/>
      <c r="D10" s="17"/>
      <c r="E10" s="17"/>
      <c r="F10" s="17" t="s">
        <v>54</v>
      </c>
      <c r="G10" s="17"/>
      <c r="H10" s="17"/>
      <c r="I10" s="17"/>
      <c r="L10">
        <f>3120*1.19</f>
        <v>3712.7999999999997</v>
      </c>
    </row>
    <row r="11" spans="2:12" x14ac:dyDescent="0.25">
      <c r="B11" s="17" t="s">
        <v>42</v>
      </c>
      <c r="C11" s="17"/>
      <c r="D11" s="17"/>
      <c r="E11" s="17"/>
      <c r="F11" s="17" t="s">
        <v>53</v>
      </c>
      <c r="G11" s="17">
        <v>72600</v>
      </c>
      <c r="H11" s="17"/>
      <c r="I11" s="18">
        <f>8*G11</f>
        <v>580800</v>
      </c>
    </row>
    <row r="12" spans="2:12" x14ac:dyDescent="0.25">
      <c r="B12" s="17" t="s">
        <v>77</v>
      </c>
      <c r="C12" s="17"/>
      <c r="D12" s="17"/>
      <c r="E12" s="17"/>
      <c r="F12" s="17"/>
      <c r="G12" s="17"/>
      <c r="H12" s="17"/>
      <c r="I12" s="17"/>
    </row>
    <row r="13" spans="2:12" x14ac:dyDescent="0.25">
      <c r="B13" s="17" t="s">
        <v>44</v>
      </c>
      <c r="C13" s="17"/>
      <c r="D13" s="17"/>
      <c r="E13" s="17"/>
      <c r="F13" s="17" t="s">
        <v>53</v>
      </c>
      <c r="G13" s="18">
        <v>288000</v>
      </c>
      <c r="H13" s="17" t="s">
        <v>60</v>
      </c>
      <c r="I13" s="18">
        <v>288000</v>
      </c>
      <c r="J13" t="s">
        <v>60</v>
      </c>
    </row>
    <row r="14" spans="2:12" x14ac:dyDescent="0.25">
      <c r="B14" s="17" t="s">
        <v>20</v>
      </c>
      <c r="C14" s="17"/>
      <c r="D14" s="17"/>
      <c r="E14" s="17"/>
      <c r="F14" s="17"/>
      <c r="G14" s="17"/>
      <c r="H14" s="17"/>
      <c r="I14" s="18">
        <v>400000</v>
      </c>
    </row>
    <row r="15" spans="2:12" x14ac:dyDescent="0.25">
      <c r="B15" s="17" t="s">
        <v>76</v>
      </c>
      <c r="C15" s="17"/>
      <c r="D15" s="17"/>
      <c r="E15" s="17"/>
      <c r="F15" s="17"/>
      <c r="G15" s="17"/>
      <c r="H15" s="17"/>
      <c r="I15" s="18">
        <v>5400000</v>
      </c>
    </row>
    <row r="16" spans="2:12" x14ac:dyDescent="0.25">
      <c r="B16" s="17"/>
      <c r="C16" s="17"/>
      <c r="D16" s="17"/>
      <c r="E16" s="17"/>
      <c r="F16" s="17"/>
      <c r="G16" s="17"/>
      <c r="H16" s="17"/>
      <c r="I16" s="17"/>
    </row>
    <row r="17" spans="2:9" x14ac:dyDescent="0.25">
      <c r="B17" s="17"/>
      <c r="C17" s="17"/>
      <c r="D17" s="17"/>
      <c r="E17" s="17"/>
      <c r="F17" s="17"/>
      <c r="G17" s="17"/>
      <c r="H17" s="17"/>
      <c r="I17" s="17"/>
    </row>
    <row r="18" spans="2:9" x14ac:dyDescent="0.25">
      <c r="B18" s="17" t="s">
        <v>45</v>
      </c>
      <c r="C18" s="17"/>
      <c r="D18" s="17"/>
      <c r="E18" s="17"/>
      <c r="F18" s="17"/>
      <c r="G18" s="17"/>
      <c r="H18" s="17"/>
      <c r="I18" s="17"/>
    </row>
    <row r="19" spans="2:9" x14ac:dyDescent="0.25">
      <c r="B19" s="17" t="s">
        <v>46</v>
      </c>
      <c r="C19" s="17"/>
      <c r="D19" s="17"/>
      <c r="E19" s="17"/>
      <c r="F19" s="17"/>
      <c r="G19" s="17"/>
      <c r="H19" s="17"/>
      <c r="I19" s="17"/>
    </row>
    <row r="20" spans="2:9" x14ac:dyDescent="0.25">
      <c r="B20" s="17" t="s">
        <v>47</v>
      </c>
      <c r="C20" s="17"/>
      <c r="D20" s="17"/>
      <c r="E20" s="17"/>
      <c r="F20" s="17"/>
      <c r="G20" s="17"/>
      <c r="H20" s="17"/>
      <c r="I20" s="17"/>
    </row>
    <row r="21" spans="2:9" x14ac:dyDescent="0.25">
      <c r="B21" s="17" t="s">
        <v>48</v>
      </c>
      <c r="C21" s="17"/>
      <c r="D21" s="17"/>
      <c r="E21" s="17"/>
      <c r="F21" s="17"/>
      <c r="G21" s="17"/>
      <c r="H21" s="17"/>
      <c r="I21" s="17"/>
    </row>
    <row r="22" spans="2:9" x14ac:dyDescent="0.25">
      <c r="B22" s="17" t="s">
        <v>49</v>
      </c>
      <c r="C22" s="17"/>
      <c r="D22" s="17"/>
      <c r="E22" s="17"/>
      <c r="F22" s="17"/>
      <c r="G22" s="17"/>
      <c r="H22" s="17"/>
      <c r="I22" s="17"/>
    </row>
    <row r="23" spans="2:9" x14ac:dyDescent="0.25">
      <c r="B23" s="17" t="s">
        <v>50</v>
      </c>
      <c r="C23" s="17"/>
      <c r="D23" s="17"/>
      <c r="E23" s="17"/>
      <c r="F23" s="17"/>
      <c r="G23" s="17"/>
      <c r="H23" s="17"/>
      <c r="I23" s="17"/>
    </row>
    <row r="24" spans="2:9" x14ac:dyDescent="0.25">
      <c r="B24" s="17" t="s">
        <v>51</v>
      </c>
      <c r="C24" s="17"/>
      <c r="D24" s="17"/>
      <c r="E24" s="17"/>
      <c r="F24" s="17"/>
      <c r="G24" s="17"/>
      <c r="H24" s="17"/>
      <c r="I24" s="17"/>
    </row>
    <row r="25" spans="2:9" x14ac:dyDescent="0.25">
      <c r="B25" s="17" t="s">
        <v>52</v>
      </c>
      <c r="C25" s="17"/>
      <c r="D25" s="17"/>
      <c r="E25" s="17"/>
      <c r="F25" s="17"/>
      <c r="G25" s="17"/>
      <c r="H25" s="17"/>
      <c r="I25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25"/>
  <sheetViews>
    <sheetView tabSelected="1" topLeftCell="A4" workbookViewId="0">
      <selection activeCell="M16" sqref="M16"/>
    </sheetView>
  </sheetViews>
  <sheetFormatPr baseColWidth="10" defaultRowHeight="15" x14ac:dyDescent="0.25"/>
  <cols>
    <col min="2" max="2" width="19.5703125" customWidth="1"/>
    <col min="3" max="3" width="14.42578125" customWidth="1"/>
    <col min="4" max="4" width="17.42578125" customWidth="1"/>
    <col min="5" max="5" width="20.5703125" customWidth="1"/>
    <col min="6" max="6" width="21.85546875" customWidth="1"/>
    <col min="7" max="7" width="18.140625" customWidth="1"/>
    <col min="8" max="8" width="17.85546875" customWidth="1"/>
    <col min="14" max="14" width="16.140625" customWidth="1"/>
  </cols>
  <sheetData>
    <row r="5" spans="2:9" x14ac:dyDescent="0.25">
      <c r="B5" t="s">
        <v>28</v>
      </c>
      <c r="C5" s="17" t="s">
        <v>29</v>
      </c>
      <c r="D5" s="17">
        <v>106</v>
      </c>
      <c r="F5" s="8" t="s">
        <v>27</v>
      </c>
      <c r="G5" s="8" t="s">
        <v>62</v>
      </c>
      <c r="H5" s="8" t="s">
        <v>63</v>
      </c>
    </row>
    <row r="6" spans="2:9" x14ac:dyDescent="0.25">
      <c r="C6" s="17" t="s">
        <v>30</v>
      </c>
      <c r="D6" s="17">
        <v>9</v>
      </c>
      <c r="F6" s="9"/>
      <c r="G6" s="9"/>
      <c r="H6" s="10"/>
    </row>
    <row r="7" spans="2:9" x14ac:dyDescent="0.25">
      <c r="C7" s="17" t="s">
        <v>31</v>
      </c>
      <c r="D7" s="17">
        <v>13</v>
      </c>
      <c r="F7" s="9"/>
      <c r="G7" s="9"/>
      <c r="H7" s="10"/>
      <c r="I7" s="15"/>
    </row>
    <row r="8" spans="2:9" ht="30" x14ac:dyDescent="0.25">
      <c r="C8" s="17" t="s">
        <v>32</v>
      </c>
      <c r="D8" s="17">
        <v>32</v>
      </c>
      <c r="F8" s="9"/>
      <c r="G8" s="9"/>
      <c r="H8" s="10" t="s">
        <v>98</v>
      </c>
      <c r="I8" s="15"/>
    </row>
    <row r="9" spans="2:9" ht="30" x14ac:dyDescent="0.25">
      <c r="F9" s="9"/>
      <c r="G9" s="9"/>
      <c r="H9" s="10" t="s">
        <v>97</v>
      </c>
      <c r="I9" s="15"/>
    </row>
    <row r="10" spans="2:9" ht="30" x14ac:dyDescent="0.25">
      <c r="C10" s="17" t="s">
        <v>35</v>
      </c>
      <c r="D10" s="17">
        <v>5</v>
      </c>
      <c r="F10" s="9"/>
      <c r="G10" s="9"/>
      <c r="H10" s="10" t="s">
        <v>92</v>
      </c>
      <c r="I10" s="15"/>
    </row>
    <row r="11" spans="2:9" ht="30" x14ac:dyDescent="0.25">
      <c r="C11" s="17" t="s">
        <v>36</v>
      </c>
      <c r="D11" s="17">
        <v>10</v>
      </c>
      <c r="F11" s="9"/>
      <c r="G11" s="9"/>
      <c r="H11" s="10" t="s">
        <v>93</v>
      </c>
      <c r="I11" s="15"/>
    </row>
    <row r="12" spans="2:9" ht="30" x14ac:dyDescent="0.25">
      <c r="C12" s="17" t="s">
        <v>37</v>
      </c>
      <c r="D12" s="17">
        <v>6</v>
      </c>
      <c r="F12" s="9"/>
      <c r="G12" s="10" t="s">
        <v>96</v>
      </c>
      <c r="H12" s="10" t="s">
        <v>464</v>
      </c>
      <c r="I12" s="15"/>
    </row>
    <row r="13" spans="2:9" x14ac:dyDescent="0.25">
      <c r="C13" s="17" t="s">
        <v>38</v>
      </c>
      <c r="D13" s="17">
        <v>9</v>
      </c>
      <c r="F13" s="9"/>
      <c r="G13" s="10" t="s">
        <v>61</v>
      </c>
      <c r="H13" s="10"/>
      <c r="I13" s="15"/>
    </row>
    <row r="14" spans="2:9" x14ac:dyDescent="0.25">
      <c r="C14" s="17" t="s">
        <v>34</v>
      </c>
      <c r="D14" s="17">
        <v>141</v>
      </c>
      <c r="F14" s="9"/>
      <c r="G14" s="10"/>
      <c r="H14" s="10"/>
      <c r="I14" s="15"/>
    </row>
    <row r="15" spans="2:9" x14ac:dyDescent="0.25">
      <c r="C15" s="17" t="s">
        <v>60</v>
      </c>
      <c r="D15" s="17">
        <f>SUM(D10:D14)</f>
        <v>171</v>
      </c>
      <c r="F15" s="9"/>
      <c r="G15" s="12"/>
      <c r="H15" s="10"/>
    </row>
    <row r="16" spans="2:9" x14ac:dyDescent="0.25">
      <c r="B16" s="8" t="s">
        <v>64</v>
      </c>
      <c r="C16" s="8" t="s">
        <v>65</v>
      </c>
      <c r="D16" s="8" t="s">
        <v>67</v>
      </c>
      <c r="E16" s="8" t="s">
        <v>68</v>
      </c>
      <c r="F16" s="8" t="s">
        <v>70</v>
      </c>
      <c r="G16" s="8" t="s">
        <v>71</v>
      </c>
      <c r="H16" s="8" t="s">
        <v>73</v>
      </c>
    </row>
    <row r="17" spans="2:10" ht="30" x14ac:dyDescent="0.25">
      <c r="B17" s="10"/>
      <c r="C17" s="13"/>
      <c r="D17" s="10" t="s">
        <v>89</v>
      </c>
      <c r="E17" s="10" t="s">
        <v>89</v>
      </c>
      <c r="F17" s="11"/>
      <c r="G17" s="11"/>
      <c r="H17" s="10" t="s">
        <v>88</v>
      </c>
    </row>
    <row r="18" spans="2:10" ht="30" x14ac:dyDescent="0.25">
      <c r="B18" s="13" t="s">
        <v>33</v>
      </c>
      <c r="C18" s="13" t="s">
        <v>99</v>
      </c>
      <c r="D18" s="10" t="s">
        <v>90</v>
      </c>
      <c r="E18" s="10" t="s">
        <v>90</v>
      </c>
      <c r="F18" s="11"/>
      <c r="G18" s="11" t="s">
        <v>100</v>
      </c>
      <c r="H18" s="10" t="s">
        <v>91</v>
      </c>
    </row>
    <row r="19" spans="2:10" ht="30" x14ac:dyDescent="0.25">
      <c r="B19" s="13"/>
      <c r="C19" s="13"/>
      <c r="D19" s="10"/>
      <c r="E19" s="11" t="s">
        <v>69</v>
      </c>
      <c r="F19" s="37" t="s">
        <v>101</v>
      </c>
      <c r="G19" s="11"/>
      <c r="H19" s="10"/>
    </row>
    <row r="20" spans="2:10" x14ac:dyDescent="0.25">
      <c r="B20" s="13"/>
      <c r="C20" s="10" t="s">
        <v>66</v>
      </c>
      <c r="D20" s="10"/>
      <c r="E20" s="16"/>
      <c r="F20" s="38"/>
      <c r="G20" s="11"/>
      <c r="H20" s="10"/>
    </row>
    <row r="21" spans="2:10" ht="30" x14ac:dyDescent="0.25">
      <c r="B21" s="13" t="s">
        <v>57</v>
      </c>
      <c r="C21" s="10"/>
      <c r="D21" s="10" t="s">
        <v>94</v>
      </c>
      <c r="E21" s="16"/>
      <c r="F21" s="38"/>
      <c r="G21" s="11"/>
      <c r="H21" s="10" t="s">
        <v>74</v>
      </c>
      <c r="J21" t="s">
        <v>78</v>
      </c>
    </row>
    <row r="22" spans="2:10" ht="30" x14ac:dyDescent="0.25">
      <c r="B22" s="13"/>
      <c r="C22" s="10" t="s">
        <v>79</v>
      </c>
      <c r="D22" s="10" t="s">
        <v>95</v>
      </c>
      <c r="E22" s="16"/>
      <c r="F22" s="38"/>
      <c r="G22" s="11"/>
      <c r="H22" s="14"/>
    </row>
    <row r="23" spans="2:10" ht="30" x14ac:dyDescent="0.25">
      <c r="B23" s="13"/>
      <c r="C23" s="10" t="s">
        <v>466</v>
      </c>
      <c r="D23" s="10" t="s">
        <v>97</v>
      </c>
      <c r="E23" s="16"/>
      <c r="F23" s="39"/>
      <c r="G23" s="10" t="s">
        <v>72</v>
      </c>
      <c r="H23" s="14"/>
    </row>
    <row r="24" spans="2:10" ht="30" x14ac:dyDescent="0.25">
      <c r="B24" s="13"/>
      <c r="C24" s="10"/>
      <c r="D24" s="10"/>
      <c r="E24" s="16" t="s">
        <v>75</v>
      </c>
      <c r="F24" s="11"/>
      <c r="G24" s="10" t="s">
        <v>98</v>
      </c>
      <c r="H24" s="14"/>
    </row>
    <row r="25" spans="2:10" x14ac:dyDescent="0.25">
      <c r="B25" s="13"/>
      <c r="C25" s="10"/>
      <c r="D25" s="10"/>
      <c r="E25" s="11"/>
      <c r="F25" s="11"/>
      <c r="G25" s="10"/>
      <c r="H25" s="14"/>
    </row>
  </sheetData>
  <mergeCells count="1">
    <mergeCell ref="F19:F23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6"/>
  <sheetViews>
    <sheetView topLeftCell="B1" workbookViewId="0">
      <selection activeCell="I8" sqref="I8"/>
    </sheetView>
  </sheetViews>
  <sheetFormatPr baseColWidth="10" defaultRowHeight="15" x14ac:dyDescent="0.25"/>
  <cols>
    <col min="2" max="2" width="26.7109375" bestFit="1" customWidth="1"/>
    <col min="3" max="3" width="12.5703125" bestFit="1" customWidth="1"/>
  </cols>
  <sheetData>
    <row r="1" spans="2:12" x14ac:dyDescent="0.25">
      <c r="C1" s="40" t="s">
        <v>465</v>
      </c>
      <c r="D1" s="40"/>
      <c r="E1" s="40"/>
      <c r="F1" s="40"/>
      <c r="G1" s="40"/>
      <c r="H1" s="40"/>
      <c r="I1" s="40"/>
      <c r="J1" s="40"/>
      <c r="K1" s="40"/>
      <c r="L1" s="40"/>
    </row>
    <row r="2" spans="2:12" x14ac:dyDescent="0.25">
      <c r="C2" s="17"/>
      <c r="D2" s="17">
        <v>19</v>
      </c>
      <c r="E2" s="17">
        <v>20</v>
      </c>
      <c r="F2" s="17">
        <v>21</v>
      </c>
      <c r="G2" s="17">
        <v>22</v>
      </c>
      <c r="H2" s="17">
        <v>23</v>
      </c>
      <c r="I2" s="17">
        <v>24</v>
      </c>
      <c r="J2" s="17">
        <v>25</v>
      </c>
      <c r="K2" s="17">
        <v>26</v>
      </c>
      <c r="L2" s="17">
        <v>27</v>
      </c>
    </row>
    <row r="3" spans="2:12" x14ac:dyDescent="0.25">
      <c r="C3" s="17"/>
      <c r="D3" s="17" t="s">
        <v>136</v>
      </c>
      <c r="E3" s="17" t="s">
        <v>137</v>
      </c>
      <c r="F3" s="17" t="s">
        <v>138</v>
      </c>
      <c r="G3" s="17" t="s">
        <v>139</v>
      </c>
      <c r="H3" s="17" t="s">
        <v>140</v>
      </c>
      <c r="I3" s="17" t="s">
        <v>141</v>
      </c>
      <c r="J3" s="17" t="s">
        <v>135</v>
      </c>
      <c r="K3" s="17" t="s">
        <v>136</v>
      </c>
      <c r="L3" s="17" t="s">
        <v>137</v>
      </c>
    </row>
    <row r="4" spans="2:12" x14ac:dyDescent="0.25">
      <c r="C4" s="17" t="s">
        <v>128</v>
      </c>
      <c r="D4" s="17"/>
      <c r="E4" s="17" t="s">
        <v>144</v>
      </c>
      <c r="F4" s="17" t="s">
        <v>143</v>
      </c>
      <c r="G4" s="17" t="s">
        <v>142</v>
      </c>
      <c r="H4" s="17" t="s">
        <v>149</v>
      </c>
      <c r="I4" s="17" t="s">
        <v>148</v>
      </c>
      <c r="J4" s="17" t="s">
        <v>147</v>
      </c>
      <c r="K4" s="17" t="s">
        <v>146</v>
      </c>
      <c r="L4" s="17" t="s">
        <v>145</v>
      </c>
    </row>
    <row r="5" spans="2:12" x14ac:dyDescent="0.25">
      <c r="C5" s="17" t="s">
        <v>129</v>
      </c>
      <c r="D5" s="17"/>
      <c r="E5" s="17" t="s">
        <v>145</v>
      </c>
      <c r="F5" s="17" t="s">
        <v>144</v>
      </c>
      <c r="G5" s="17" t="s">
        <v>143</v>
      </c>
      <c r="H5" s="17" t="s">
        <v>142</v>
      </c>
      <c r="I5" s="17" t="s">
        <v>149</v>
      </c>
      <c r="J5" s="17" t="s">
        <v>148</v>
      </c>
      <c r="K5" s="17" t="s">
        <v>147</v>
      </c>
      <c r="L5" s="17" t="s">
        <v>146</v>
      </c>
    </row>
    <row r="6" spans="2:12" x14ac:dyDescent="0.25">
      <c r="C6" s="17" t="s">
        <v>130</v>
      </c>
      <c r="D6" s="17"/>
      <c r="E6" s="17" t="s">
        <v>146</v>
      </c>
      <c r="F6" s="17" t="s">
        <v>145</v>
      </c>
      <c r="G6" s="17" t="s">
        <v>144</v>
      </c>
      <c r="H6" s="17" t="s">
        <v>143</v>
      </c>
      <c r="I6" s="17" t="s">
        <v>142</v>
      </c>
      <c r="J6" s="17" t="s">
        <v>149</v>
      </c>
      <c r="K6" s="17" t="s">
        <v>148</v>
      </c>
      <c r="L6" s="17" t="s">
        <v>147</v>
      </c>
    </row>
    <row r="7" spans="2:12" x14ac:dyDescent="0.25">
      <c r="C7" s="17" t="s">
        <v>131</v>
      </c>
      <c r="D7" s="17"/>
      <c r="E7" s="17" t="s">
        <v>147</v>
      </c>
      <c r="F7" s="17" t="s">
        <v>146</v>
      </c>
      <c r="G7" s="17" t="s">
        <v>145</v>
      </c>
      <c r="H7" s="17" t="s">
        <v>144</v>
      </c>
      <c r="I7" s="17" t="s">
        <v>143</v>
      </c>
      <c r="J7" s="17" t="s">
        <v>142</v>
      </c>
      <c r="K7" s="17" t="s">
        <v>149</v>
      </c>
      <c r="L7" s="17" t="s">
        <v>148</v>
      </c>
    </row>
    <row r="8" spans="2:12" x14ac:dyDescent="0.25">
      <c r="C8" s="17" t="s">
        <v>132</v>
      </c>
      <c r="D8" s="17"/>
      <c r="E8" s="17" t="s">
        <v>148</v>
      </c>
      <c r="F8" s="17" t="s">
        <v>147</v>
      </c>
      <c r="G8" s="17" t="s">
        <v>146</v>
      </c>
      <c r="H8" s="17" t="s">
        <v>145</v>
      </c>
      <c r="I8" s="17" t="s">
        <v>144</v>
      </c>
      <c r="J8" s="17" t="s">
        <v>143</v>
      </c>
      <c r="K8" s="17" t="s">
        <v>142</v>
      </c>
      <c r="L8" s="17" t="s">
        <v>149</v>
      </c>
    </row>
    <row r="9" spans="2:12" x14ac:dyDescent="0.25">
      <c r="C9" s="17" t="s">
        <v>133</v>
      </c>
      <c r="D9" s="17" t="s">
        <v>142</v>
      </c>
      <c r="E9" s="17" t="s">
        <v>149</v>
      </c>
      <c r="F9" s="17" t="s">
        <v>148</v>
      </c>
      <c r="G9" s="17" t="s">
        <v>147</v>
      </c>
      <c r="H9" s="17" t="s">
        <v>146</v>
      </c>
      <c r="I9" s="17" t="s">
        <v>145</v>
      </c>
      <c r="J9" s="17" t="s">
        <v>144</v>
      </c>
      <c r="K9" s="17" t="s">
        <v>143</v>
      </c>
      <c r="L9" s="17" t="s">
        <v>142</v>
      </c>
    </row>
    <row r="10" spans="2:12" x14ac:dyDescent="0.25">
      <c r="C10" s="17" t="s">
        <v>134</v>
      </c>
      <c r="D10" s="17" t="s">
        <v>143</v>
      </c>
      <c r="E10" s="17" t="s">
        <v>142</v>
      </c>
      <c r="F10" s="17" t="s">
        <v>149</v>
      </c>
      <c r="G10" s="17" t="s">
        <v>148</v>
      </c>
      <c r="H10" s="17" t="s">
        <v>147</v>
      </c>
      <c r="I10" s="17" t="s">
        <v>146</v>
      </c>
      <c r="J10" s="17" t="s">
        <v>145</v>
      </c>
      <c r="K10" s="17" t="s">
        <v>144</v>
      </c>
      <c r="L10" s="17" t="s">
        <v>143</v>
      </c>
    </row>
    <row r="14" spans="2:12" x14ac:dyDescent="0.25">
      <c r="C14" t="s">
        <v>110</v>
      </c>
      <c r="D14" t="s">
        <v>111</v>
      </c>
      <c r="E14" t="s">
        <v>102</v>
      </c>
      <c r="F14" t="s">
        <v>112</v>
      </c>
      <c r="G14" t="s">
        <v>113</v>
      </c>
      <c r="H14" t="s">
        <v>114</v>
      </c>
      <c r="I14" t="s">
        <v>115</v>
      </c>
      <c r="J14" t="s">
        <v>116</v>
      </c>
      <c r="K14" t="s">
        <v>117</v>
      </c>
      <c r="L14" t="s">
        <v>118</v>
      </c>
    </row>
    <row r="15" spans="2:12" x14ac:dyDescent="0.25">
      <c r="B15" t="s">
        <v>103</v>
      </c>
      <c r="E15" t="s">
        <v>123</v>
      </c>
      <c r="G15" t="s">
        <v>124</v>
      </c>
      <c r="H15" t="s">
        <v>125</v>
      </c>
      <c r="J15" t="s">
        <v>121</v>
      </c>
      <c r="K15" t="s">
        <v>122</v>
      </c>
    </row>
    <row r="16" spans="2:12" x14ac:dyDescent="0.25">
      <c r="B16" t="s">
        <v>104</v>
      </c>
      <c r="E16" t="s">
        <v>124</v>
      </c>
      <c r="G16" t="s">
        <v>125</v>
      </c>
      <c r="H16" t="s">
        <v>126</v>
      </c>
      <c r="J16" t="s">
        <v>122</v>
      </c>
      <c r="K16" t="s">
        <v>123</v>
      </c>
    </row>
    <row r="17" spans="2:23" x14ac:dyDescent="0.25">
      <c r="B17" t="s">
        <v>105</v>
      </c>
      <c r="E17" t="s">
        <v>125</v>
      </c>
      <c r="G17" t="s">
        <v>126</v>
      </c>
      <c r="H17" t="s">
        <v>119</v>
      </c>
      <c r="J17" t="s">
        <v>123</v>
      </c>
      <c r="K17" t="s">
        <v>124</v>
      </c>
    </row>
    <row r="18" spans="2:23" x14ac:dyDescent="0.25">
      <c r="B18" t="s">
        <v>106</v>
      </c>
      <c r="E18" t="s">
        <v>126</v>
      </c>
      <c r="G18" t="s">
        <v>119</v>
      </c>
      <c r="H18" t="s">
        <v>120</v>
      </c>
      <c r="J18" t="s">
        <v>124</v>
      </c>
      <c r="K18" t="s">
        <v>125</v>
      </c>
    </row>
    <row r="19" spans="2:23" x14ac:dyDescent="0.25">
      <c r="B19" t="s">
        <v>109</v>
      </c>
      <c r="E19" t="s">
        <v>119</v>
      </c>
      <c r="G19" t="s">
        <v>120</v>
      </c>
      <c r="H19" t="s">
        <v>121</v>
      </c>
      <c r="J19" t="s">
        <v>125</v>
      </c>
      <c r="K19" t="s">
        <v>126</v>
      </c>
      <c r="P19" t="s">
        <v>119</v>
      </c>
      <c r="Q19" t="s">
        <v>126</v>
      </c>
      <c r="R19" t="s">
        <v>125</v>
      </c>
      <c r="S19" t="s">
        <v>124</v>
      </c>
      <c r="T19" t="s">
        <v>123</v>
      </c>
      <c r="U19" t="s">
        <v>122</v>
      </c>
      <c r="V19" t="s">
        <v>121</v>
      </c>
      <c r="W19" t="s">
        <v>120</v>
      </c>
    </row>
    <row r="20" spans="2:23" x14ac:dyDescent="0.25">
      <c r="B20" t="s">
        <v>107</v>
      </c>
      <c r="E20" t="s">
        <v>120</v>
      </c>
      <c r="G20" t="s">
        <v>121</v>
      </c>
      <c r="H20" t="s">
        <v>122</v>
      </c>
      <c r="J20" t="s">
        <v>126</v>
      </c>
      <c r="K20" t="s">
        <v>119</v>
      </c>
      <c r="P20" t="s">
        <v>120</v>
      </c>
      <c r="Q20" t="s">
        <v>119</v>
      </c>
      <c r="R20" t="s">
        <v>126</v>
      </c>
      <c r="S20" t="s">
        <v>125</v>
      </c>
      <c r="T20" t="s">
        <v>124</v>
      </c>
      <c r="U20" t="s">
        <v>123</v>
      </c>
      <c r="V20" t="s">
        <v>122</v>
      </c>
      <c r="W20" t="s">
        <v>121</v>
      </c>
    </row>
    <row r="21" spans="2:23" x14ac:dyDescent="0.25">
      <c r="B21" t="s">
        <v>108</v>
      </c>
      <c r="E21" t="s">
        <v>121</v>
      </c>
      <c r="G21" t="s">
        <v>122</v>
      </c>
      <c r="H21" t="s">
        <v>123</v>
      </c>
      <c r="J21" t="s">
        <v>119</v>
      </c>
      <c r="K21" t="s">
        <v>120</v>
      </c>
      <c r="P21" t="s">
        <v>121</v>
      </c>
      <c r="Q21" t="s">
        <v>120</v>
      </c>
      <c r="R21" t="s">
        <v>119</v>
      </c>
      <c r="S21" t="s">
        <v>126</v>
      </c>
      <c r="T21" t="s">
        <v>125</v>
      </c>
      <c r="U21" t="s">
        <v>124</v>
      </c>
      <c r="V21" t="s">
        <v>123</v>
      </c>
      <c r="W21" t="s">
        <v>122</v>
      </c>
    </row>
    <row r="22" spans="2:23" x14ac:dyDescent="0.25">
      <c r="D22" t="s">
        <v>127</v>
      </c>
      <c r="E22" t="s">
        <v>122</v>
      </c>
      <c r="F22" t="s">
        <v>122</v>
      </c>
      <c r="G22" t="s">
        <v>123</v>
      </c>
      <c r="H22" t="s">
        <v>124</v>
      </c>
      <c r="I22" t="s">
        <v>122</v>
      </c>
      <c r="J22" t="s">
        <v>120</v>
      </c>
      <c r="K22" t="s">
        <v>121</v>
      </c>
      <c r="L22" t="s">
        <v>123</v>
      </c>
      <c r="P22" t="s">
        <v>122</v>
      </c>
      <c r="Q22" t="s">
        <v>121</v>
      </c>
      <c r="R22" t="s">
        <v>120</v>
      </c>
      <c r="S22" t="s">
        <v>119</v>
      </c>
      <c r="T22" t="s">
        <v>126</v>
      </c>
      <c r="U22" t="s">
        <v>125</v>
      </c>
      <c r="V22" t="s">
        <v>124</v>
      </c>
      <c r="W22" t="s">
        <v>123</v>
      </c>
    </row>
    <row r="23" spans="2:23" x14ac:dyDescent="0.25">
      <c r="P23" t="s">
        <v>123</v>
      </c>
      <c r="Q23" t="s">
        <v>122</v>
      </c>
      <c r="R23" t="s">
        <v>121</v>
      </c>
      <c r="S23" t="s">
        <v>120</v>
      </c>
      <c r="T23" t="s">
        <v>119</v>
      </c>
      <c r="U23" t="s">
        <v>126</v>
      </c>
      <c r="V23" t="s">
        <v>125</v>
      </c>
      <c r="W23" t="s">
        <v>124</v>
      </c>
    </row>
    <row r="24" spans="2:23" x14ac:dyDescent="0.25">
      <c r="P24" t="s">
        <v>124</v>
      </c>
      <c r="Q24" t="s">
        <v>123</v>
      </c>
      <c r="R24" t="s">
        <v>122</v>
      </c>
      <c r="S24" t="s">
        <v>121</v>
      </c>
      <c r="T24" t="s">
        <v>120</v>
      </c>
      <c r="U24" t="s">
        <v>119</v>
      </c>
      <c r="V24" t="s">
        <v>126</v>
      </c>
      <c r="W24" t="s">
        <v>125</v>
      </c>
    </row>
    <row r="25" spans="2:23" x14ac:dyDescent="0.25">
      <c r="P25" t="s">
        <v>125</v>
      </c>
      <c r="Q25" t="s">
        <v>124</v>
      </c>
      <c r="R25" t="s">
        <v>123</v>
      </c>
      <c r="S25" t="s">
        <v>122</v>
      </c>
      <c r="T25" t="s">
        <v>121</v>
      </c>
      <c r="U25" t="s">
        <v>120</v>
      </c>
      <c r="V25" t="s">
        <v>119</v>
      </c>
      <c r="W25" t="s">
        <v>126</v>
      </c>
    </row>
    <row r="26" spans="2:23" x14ac:dyDescent="0.25">
      <c r="P26" t="s">
        <v>126</v>
      </c>
      <c r="Q26" t="s">
        <v>125</v>
      </c>
      <c r="R26" t="s">
        <v>124</v>
      </c>
      <c r="S26" t="s">
        <v>123</v>
      </c>
      <c r="T26" t="s">
        <v>122</v>
      </c>
      <c r="U26" t="s">
        <v>121</v>
      </c>
      <c r="V26" t="s">
        <v>120</v>
      </c>
      <c r="W26" t="s">
        <v>119</v>
      </c>
    </row>
    <row r="27" spans="2:23" x14ac:dyDescent="0.25">
      <c r="C27" t="s">
        <v>110</v>
      </c>
      <c r="D27" t="s">
        <v>111</v>
      </c>
      <c r="E27" t="s">
        <v>102</v>
      </c>
      <c r="F27" t="s">
        <v>112</v>
      </c>
      <c r="G27" t="s">
        <v>113</v>
      </c>
      <c r="H27" t="s">
        <v>114</v>
      </c>
      <c r="I27" t="s">
        <v>115</v>
      </c>
      <c r="J27" t="s">
        <v>116</v>
      </c>
      <c r="K27" t="s">
        <v>117</v>
      </c>
      <c r="L27" t="s">
        <v>118</v>
      </c>
    </row>
    <row r="28" spans="2:23" x14ac:dyDescent="0.25">
      <c r="B28" t="s">
        <v>103</v>
      </c>
      <c r="E28" t="s">
        <v>123</v>
      </c>
      <c r="F28" t="s">
        <v>119</v>
      </c>
      <c r="G28" t="s">
        <v>124</v>
      </c>
      <c r="H28" t="s">
        <v>125</v>
      </c>
      <c r="I28" t="s">
        <v>120</v>
      </c>
      <c r="J28" t="s">
        <v>121</v>
      </c>
      <c r="K28" t="s">
        <v>122</v>
      </c>
      <c r="L28" t="s">
        <v>126</v>
      </c>
    </row>
    <row r="29" spans="2:23" x14ac:dyDescent="0.25">
      <c r="B29" t="s">
        <v>104</v>
      </c>
      <c r="E29" t="s">
        <v>124</v>
      </c>
      <c r="F29" t="s">
        <v>121</v>
      </c>
      <c r="G29" t="s">
        <v>125</v>
      </c>
      <c r="H29" t="s">
        <v>126</v>
      </c>
      <c r="I29" t="s">
        <v>119</v>
      </c>
      <c r="J29" t="s">
        <v>122</v>
      </c>
      <c r="K29" t="s">
        <v>123</v>
      </c>
      <c r="L29" t="s">
        <v>120</v>
      </c>
    </row>
    <row r="30" spans="2:23" x14ac:dyDescent="0.25">
      <c r="B30" t="s">
        <v>105</v>
      </c>
      <c r="C30" t="s">
        <v>463</v>
      </c>
      <c r="E30" t="s">
        <v>125</v>
      </c>
      <c r="F30" t="s">
        <v>120</v>
      </c>
      <c r="G30" t="s">
        <v>126</v>
      </c>
      <c r="H30" t="s">
        <v>119</v>
      </c>
      <c r="I30" s="29" t="s">
        <v>122</v>
      </c>
      <c r="J30" t="s">
        <v>123</v>
      </c>
      <c r="K30" t="s">
        <v>124</v>
      </c>
      <c r="L30" t="s">
        <v>121</v>
      </c>
      <c r="M30" t="s">
        <v>122</v>
      </c>
    </row>
    <row r="31" spans="2:23" x14ac:dyDescent="0.25">
      <c r="B31" t="s">
        <v>106</v>
      </c>
      <c r="E31" t="s">
        <v>126</v>
      </c>
      <c r="F31" t="s">
        <v>123</v>
      </c>
      <c r="G31" t="s">
        <v>119</v>
      </c>
      <c r="H31" t="s">
        <v>120</v>
      </c>
      <c r="I31" t="s">
        <v>121</v>
      </c>
      <c r="J31" t="s">
        <v>124</v>
      </c>
      <c r="K31" t="s">
        <v>125</v>
      </c>
      <c r="L31" t="s">
        <v>122</v>
      </c>
    </row>
    <row r="32" spans="2:23" x14ac:dyDescent="0.25">
      <c r="B32" t="s">
        <v>109</v>
      </c>
      <c r="E32" t="s">
        <v>119</v>
      </c>
      <c r="F32" s="29" t="s">
        <v>122</v>
      </c>
      <c r="G32" t="s">
        <v>120</v>
      </c>
      <c r="H32" t="s">
        <v>121</v>
      </c>
      <c r="I32" t="s">
        <v>123</v>
      </c>
      <c r="J32" t="s">
        <v>125</v>
      </c>
      <c r="K32" t="s">
        <v>126</v>
      </c>
      <c r="L32" t="s">
        <v>124</v>
      </c>
      <c r="M32" t="s">
        <v>122</v>
      </c>
    </row>
    <row r="33" spans="2:13" x14ac:dyDescent="0.25">
      <c r="B33" t="s">
        <v>107</v>
      </c>
      <c r="E33" t="s">
        <v>120</v>
      </c>
      <c r="F33" t="s">
        <v>125</v>
      </c>
      <c r="G33" t="s">
        <v>121</v>
      </c>
      <c r="H33" t="s">
        <v>122</v>
      </c>
      <c r="I33" t="s">
        <v>124</v>
      </c>
      <c r="J33" t="s">
        <v>126</v>
      </c>
      <c r="K33" t="s">
        <v>119</v>
      </c>
      <c r="L33" s="29" t="s">
        <v>123</v>
      </c>
      <c r="M33" t="s">
        <v>123</v>
      </c>
    </row>
    <row r="34" spans="2:13" x14ac:dyDescent="0.25">
      <c r="B34" t="s">
        <v>108</v>
      </c>
      <c r="C34" t="s">
        <v>462</v>
      </c>
      <c r="E34" t="s">
        <v>121</v>
      </c>
      <c r="F34" t="s">
        <v>124</v>
      </c>
      <c r="G34" t="s">
        <v>122</v>
      </c>
      <c r="H34" t="s">
        <v>123</v>
      </c>
      <c r="I34" t="s">
        <v>126</v>
      </c>
      <c r="J34" t="s">
        <v>119</v>
      </c>
      <c r="K34" t="s">
        <v>120</v>
      </c>
      <c r="L34" t="s">
        <v>125</v>
      </c>
    </row>
    <row r="35" spans="2:13" x14ac:dyDescent="0.25">
      <c r="D35" t="s">
        <v>127</v>
      </c>
      <c r="E35" t="s">
        <v>122</v>
      </c>
      <c r="F35" t="s">
        <v>122</v>
      </c>
      <c r="G35" t="s">
        <v>123</v>
      </c>
      <c r="H35" t="s">
        <v>124</v>
      </c>
      <c r="I35" t="s">
        <v>122</v>
      </c>
      <c r="J35" t="s">
        <v>120</v>
      </c>
      <c r="K35" t="s">
        <v>121</v>
      </c>
      <c r="L35" t="s">
        <v>119</v>
      </c>
    </row>
    <row r="36" spans="2:13" x14ac:dyDescent="0.25">
      <c r="D36" t="s">
        <v>460</v>
      </c>
      <c r="E36" t="s">
        <v>461</v>
      </c>
      <c r="F36" t="s">
        <v>126</v>
      </c>
      <c r="G36" t="s">
        <v>461</v>
      </c>
      <c r="H36" t="s">
        <v>461</v>
      </c>
      <c r="I36" t="s">
        <v>125</v>
      </c>
      <c r="J36" t="s">
        <v>461</v>
      </c>
      <c r="K36" t="s">
        <v>461</v>
      </c>
      <c r="L36" t="s">
        <v>119</v>
      </c>
    </row>
  </sheetData>
  <mergeCells count="1">
    <mergeCell ref="C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85"/>
  <sheetViews>
    <sheetView workbookViewId="0">
      <selection activeCell="S21" sqref="S21"/>
    </sheetView>
  </sheetViews>
  <sheetFormatPr baseColWidth="10" defaultRowHeight="14.25" x14ac:dyDescent="0.2"/>
  <cols>
    <col min="1" max="2" width="11.42578125" style="1"/>
    <col min="3" max="3" width="10.85546875" style="1" bestFit="1" customWidth="1"/>
    <col min="4" max="4" width="30.5703125" style="1" bestFit="1" customWidth="1"/>
    <col min="5" max="5" width="10.28515625" style="1" bestFit="1" customWidth="1"/>
    <col min="6" max="6" width="6" style="1" bestFit="1" customWidth="1"/>
    <col min="7" max="7" width="3.42578125" style="1" bestFit="1" customWidth="1"/>
    <col min="8" max="10" width="11.42578125" style="1"/>
    <col min="11" max="11" width="10.85546875" style="1" bestFit="1" customWidth="1"/>
    <col min="12" max="12" width="31.5703125" style="1" bestFit="1" customWidth="1"/>
    <col min="13" max="13" width="9.42578125" style="1" bestFit="1" customWidth="1"/>
    <col min="14" max="14" width="6" style="1" bestFit="1" customWidth="1"/>
    <col min="15" max="15" width="3.5703125" style="1" bestFit="1" customWidth="1"/>
    <col min="16" max="16384" width="11.42578125" style="1"/>
  </cols>
  <sheetData>
    <row r="1" spans="2:15" s="27" customFormat="1" ht="18" x14ac:dyDescent="0.25">
      <c r="D1" s="27" t="s">
        <v>454</v>
      </c>
      <c r="L1" s="27" t="s">
        <v>456</v>
      </c>
    </row>
    <row r="2" spans="2:15" s="28" customFormat="1" ht="15" x14ac:dyDescent="0.2">
      <c r="D2" s="28" t="s">
        <v>455</v>
      </c>
      <c r="L2" s="28" t="s">
        <v>457</v>
      </c>
    </row>
    <row r="4" spans="2:15" x14ac:dyDescent="0.2">
      <c r="B4" s="25" t="s">
        <v>143</v>
      </c>
      <c r="C4" s="26" t="s">
        <v>81</v>
      </c>
      <c r="D4" s="26" t="s">
        <v>195</v>
      </c>
      <c r="E4" s="25" t="s">
        <v>154</v>
      </c>
      <c r="F4" s="25" t="s">
        <v>196</v>
      </c>
      <c r="G4" s="25" t="s">
        <v>119</v>
      </c>
      <c r="J4" s="26" t="s">
        <v>144</v>
      </c>
      <c r="K4" s="26" t="s">
        <v>80</v>
      </c>
      <c r="L4" s="26" t="s">
        <v>233</v>
      </c>
      <c r="M4" s="26" t="s">
        <v>154</v>
      </c>
      <c r="N4" s="25" t="s">
        <v>196</v>
      </c>
      <c r="O4" s="25" t="s">
        <v>120</v>
      </c>
    </row>
    <row r="5" spans="2:15" x14ac:dyDescent="0.2">
      <c r="C5" s="20" t="s">
        <v>152</v>
      </c>
      <c r="D5" s="20" t="s">
        <v>153</v>
      </c>
      <c r="E5" s="20" t="s">
        <v>154</v>
      </c>
      <c r="F5" s="20" t="s">
        <v>151</v>
      </c>
      <c r="G5" s="22" t="s">
        <v>119</v>
      </c>
      <c r="K5" s="20" t="s">
        <v>197</v>
      </c>
      <c r="L5" s="20" t="s">
        <v>198</v>
      </c>
      <c r="M5" s="20" t="s">
        <v>154</v>
      </c>
      <c r="N5" s="20" t="s">
        <v>151</v>
      </c>
      <c r="O5" s="22" t="s">
        <v>120</v>
      </c>
    </row>
    <row r="6" spans="2:15" x14ac:dyDescent="0.2">
      <c r="C6" s="20" t="s">
        <v>155</v>
      </c>
      <c r="D6" s="20" t="s">
        <v>156</v>
      </c>
      <c r="E6" s="20" t="s">
        <v>154</v>
      </c>
      <c r="F6" s="20" t="s">
        <v>151</v>
      </c>
      <c r="G6" s="22" t="s">
        <v>119</v>
      </c>
      <c r="K6" s="20" t="s">
        <v>199</v>
      </c>
      <c r="L6" s="20" t="s">
        <v>200</v>
      </c>
      <c r="M6" s="20" t="s">
        <v>150</v>
      </c>
      <c r="N6" s="20" t="s">
        <v>151</v>
      </c>
      <c r="O6" s="22" t="s">
        <v>120</v>
      </c>
    </row>
    <row r="7" spans="2:15" x14ac:dyDescent="0.2">
      <c r="C7" s="20" t="s">
        <v>157</v>
      </c>
      <c r="D7" s="20" t="s">
        <v>158</v>
      </c>
      <c r="E7" s="20" t="s">
        <v>154</v>
      </c>
      <c r="F7" s="20" t="s">
        <v>159</v>
      </c>
      <c r="G7" s="22" t="s">
        <v>119</v>
      </c>
      <c r="K7" s="20" t="s">
        <v>201</v>
      </c>
      <c r="L7" s="20" t="s">
        <v>202</v>
      </c>
      <c r="M7" s="20" t="s">
        <v>154</v>
      </c>
      <c r="N7" s="20" t="s">
        <v>151</v>
      </c>
      <c r="O7" s="22" t="s">
        <v>120</v>
      </c>
    </row>
    <row r="8" spans="2:15" x14ac:dyDescent="0.2">
      <c r="C8" s="20" t="s">
        <v>160</v>
      </c>
      <c r="D8" s="20" t="s">
        <v>161</v>
      </c>
      <c r="E8" s="20" t="s">
        <v>154</v>
      </c>
      <c r="F8" s="20" t="s">
        <v>159</v>
      </c>
      <c r="G8" s="22" t="s">
        <v>119</v>
      </c>
      <c r="K8" s="20" t="s">
        <v>203</v>
      </c>
      <c r="L8" s="20" t="s">
        <v>204</v>
      </c>
      <c r="M8" s="20" t="s">
        <v>154</v>
      </c>
      <c r="N8" s="20" t="s">
        <v>159</v>
      </c>
      <c r="O8" s="22" t="s">
        <v>120</v>
      </c>
    </row>
    <row r="9" spans="2:15" x14ac:dyDescent="0.2">
      <c r="C9" s="20" t="s">
        <v>162</v>
      </c>
      <c r="D9" s="20" t="s">
        <v>163</v>
      </c>
      <c r="E9" s="20" t="s">
        <v>154</v>
      </c>
      <c r="F9" s="20" t="s">
        <v>159</v>
      </c>
      <c r="G9" s="22" t="s">
        <v>119</v>
      </c>
      <c r="K9" s="20" t="s">
        <v>205</v>
      </c>
      <c r="L9" s="20" t="s">
        <v>206</v>
      </c>
      <c r="M9" s="20" t="s">
        <v>154</v>
      </c>
      <c r="N9" s="20" t="s">
        <v>159</v>
      </c>
      <c r="O9" s="22" t="s">
        <v>120</v>
      </c>
    </row>
    <row r="10" spans="2:15" x14ac:dyDescent="0.2">
      <c r="C10" s="20" t="s">
        <v>164</v>
      </c>
      <c r="D10" s="20" t="s">
        <v>165</v>
      </c>
      <c r="E10" s="20" t="s">
        <v>154</v>
      </c>
      <c r="F10" s="20" t="s">
        <v>166</v>
      </c>
      <c r="G10" s="22" t="s">
        <v>119</v>
      </c>
      <c r="K10" s="20" t="s">
        <v>207</v>
      </c>
      <c r="L10" s="20" t="s">
        <v>208</v>
      </c>
      <c r="M10" s="20" t="s">
        <v>150</v>
      </c>
      <c r="N10" s="20" t="s">
        <v>166</v>
      </c>
      <c r="O10" s="22" t="s">
        <v>120</v>
      </c>
    </row>
    <row r="11" spans="2:15" x14ac:dyDescent="0.2">
      <c r="C11" s="20" t="s">
        <v>167</v>
      </c>
      <c r="D11" s="20" t="s">
        <v>168</v>
      </c>
      <c r="E11" s="20" t="s">
        <v>154</v>
      </c>
      <c r="F11" s="20" t="s">
        <v>166</v>
      </c>
      <c r="G11" s="22" t="s">
        <v>119</v>
      </c>
      <c r="K11" s="20" t="s">
        <v>209</v>
      </c>
      <c r="L11" s="21" t="s">
        <v>210</v>
      </c>
      <c r="M11" s="20" t="s">
        <v>154</v>
      </c>
      <c r="N11" s="20" t="s">
        <v>166</v>
      </c>
      <c r="O11" s="22" t="s">
        <v>120</v>
      </c>
    </row>
    <row r="12" spans="2:15" x14ac:dyDescent="0.2">
      <c r="C12" s="20" t="s">
        <v>169</v>
      </c>
      <c r="D12" s="20" t="s">
        <v>170</v>
      </c>
      <c r="E12" s="20" t="s">
        <v>150</v>
      </c>
      <c r="F12" s="20" t="s">
        <v>171</v>
      </c>
      <c r="G12" s="22" t="s">
        <v>119</v>
      </c>
      <c r="K12" s="20" t="s">
        <v>211</v>
      </c>
      <c r="L12" s="20" t="s">
        <v>212</v>
      </c>
      <c r="M12" s="20" t="s">
        <v>154</v>
      </c>
      <c r="N12" s="20" t="s">
        <v>166</v>
      </c>
      <c r="O12" s="22" t="s">
        <v>120</v>
      </c>
    </row>
    <row r="13" spans="2:15" x14ac:dyDescent="0.2">
      <c r="C13" s="20" t="s">
        <v>172</v>
      </c>
      <c r="D13" s="20" t="s">
        <v>173</v>
      </c>
      <c r="E13" s="20" t="s">
        <v>154</v>
      </c>
      <c r="F13" s="20" t="s">
        <v>171</v>
      </c>
      <c r="G13" s="22" t="s">
        <v>119</v>
      </c>
      <c r="K13" s="20" t="s">
        <v>213</v>
      </c>
      <c r="L13" s="20" t="s">
        <v>214</v>
      </c>
      <c r="M13" s="20" t="s">
        <v>154</v>
      </c>
      <c r="N13" s="20" t="s">
        <v>171</v>
      </c>
      <c r="O13" s="22" t="s">
        <v>120</v>
      </c>
    </row>
    <row r="14" spans="2:15" x14ac:dyDescent="0.2">
      <c r="C14" s="20" t="s">
        <v>174</v>
      </c>
      <c r="D14" s="20" t="s">
        <v>175</v>
      </c>
      <c r="E14" s="20" t="s">
        <v>154</v>
      </c>
      <c r="F14" s="20" t="s">
        <v>171</v>
      </c>
      <c r="G14" s="22" t="s">
        <v>119</v>
      </c>
      <c r="K14" s="20" t="s">
        <v>215</v>
      </c>
      <c r="L14" s="20" t="s">
        <v>216</v>
      </c>
      <c r="M14" s="20" t="s">
        <v>154</v>
      </c>
      <c r="N14" s="20" t="s">
        <v>171</v>
      </c>
      <c r="O14" s="22" t="s">
        <v>120</v>
      </c>
    </row>
    <row r="15" spans="2:15" x14ac:dyDescent="0.2">
      <c r="C15" s="20" t="s">
        <v>176</v>
      </c>
      <c r="D15" s="20" t="s">
        <v>177</v>
      </c>
      <c r="E15" s="20" t="s">
        <v>150</v>
      </c>
      <c r="F15" s="20" t="s">
        <v>178</v>
      </c>
      <c r="G15" s="22" t="s">
        <v>119</v>
      </c>
      <c r="K15" s="20" t="s">
        <v>217</v>
      </c>
      <c r="L15" s="20" t="s">
        <v>218</v>
      </c>
      <c r="M15" s="20" t="s">
        <v>154</v>
      </c>
      <c r="N15" s="20" t="s">
        <v>171</v>
      </c>
      <c r="O15" s="22" t="s">
        <v>120</v>
      </c>
    </row>
    <row r="16" spans="2:15" x14ac:dyDescent="0.2">
      <c r="C16" s="20" t="s">
        <v>179</v>
      </c>
      <c r="D16" s="20" t="s">
        <v>180</v>
      </c>
      <c r="E16" s="20" t="s">
        <v>154</v>
      </c>
      <c r="F16" s="20" t="s">
        <v>178</v>
      </c>
      <c r="G16" s="22" t="s">
        <v>119</v>
      </c>
      <c r="K16" s="20" t="s">
        <v>219</v>
      </c>
      <c r="L16" s="20" t="s">
        <v>220</v>
      </c>
      <c r="M16" s="20" t="s">
        <v>150</v>
      </c>
      <c r="N16" s="20" t="s">
        <v>178</v>
      </c>
      <c r="O16" s="22" t="s">
        <v>120</v>
      </c>
    </row>
    <row r="17" spans="2:19" x14ac:dyDescent="0.2">
      <c r="C17" s="20" t="s">
        <v>181</v>
      </c>
      <c r="D17" s="20" t="s">
        <v>182</v>
      </c>
      <c r="E17" s="20" t="s">
        <v>154</v>
      </c>
      <c r="F17" s="20" t="s">
        <v>178</v>
      </c>
      <c r="G17" s="22" t="s">
        <v>119</v>
      </c>
      <c r="K17" s="20" t="s">
        <v>221</v>
      </c>
      <c r="L17" s="20" t="s">
        <v>222</v>
      </c>
      <c r="M17" s="20" t="s">
        <v>154</v>
      </c>
      <c r="N17" s="20" t="s">
        <v>178</v>
      </c>
      <c r="O17" s="22" t="s">
        <v>120</v>
      </c>
    </row>
    <row r="18" spans="2:19" x14ac:dyDescent="0.2">
      <c r="C18" s="20" t="s">
        <v>183</v>
      </c>
      <c r="D18" s="20" t="s">
        <v>184</v>
      </c>
      <c r="E18" s="20" t="s">
        <v>154</v>
      </c>
      <c r="F18" s="20" t="s">
        <v>185</v>
      </c>
      <c r="G18" s="22" t="s">
        <v>119</v>
      </c>
      <c r="K18" s="20" t="s">
        <v>223</v>
      </c>
      <c r="L18" s="20" t="s">
        <v>224</v>
      </c>
      <c r="M18" s="20" t="s">
        <v>154</v>
      </c>
      <c r="N18" s="20" t="s">
        <v>178</v>
      </c>
      <c r="O18" s="22" t="s">
        <v>120</v>
      </c>
    </row>
    <row r="19" spans="2:19" x14ac:dyDescent="0.2">
      <c r="C19" s="20" t="s">
        <v>186</v>
      </c>
      <c r="D19" s="20" t="s">
        <v>187</v>
      </c>
      <c r="E19" s="20" t="s">
        <v>150</v>
      </c>
      <c r="F19" s="20" t="s">
        <v>185</v>
      </c>
      <c r="G19" s="22" t="s">
        <v>119</v>
      </c>
      <c r="K19" s="20" t="s">
        <v>225</v>
      </c>
      <c r="L19" s="20" t="s">
        <v>226</v>
      </c>
      <c r="M19" s="20" t="s">
        <v>154</v>
      </c>
      <c r="N19" s="20" t="s">
        <v>185</v>
      </c>
      <c r="O19" s="22" t="s">
        <v>120</v>
      </c>
    </row>
    <row r="20" spans="2:19" x14ac:dyDescent="0.2">
      <c r="C20" s="20" t="s">
        <v>188</v>
      </c>
      <c r="D20" s="21" t="s">
        <v>189</v>
      </c>
      <c r="E20" s="20" t="s">
        <v>150</v>
      </c>
      <c r="F20" s="20" t="s">
        <v>190</v>
      </c>
      <c r="G20" s="22" t="s">
        <v>119</v>
      </c>
      <c r="K20" s="20" t="s">
        <v>227</v>
      </c>
      <c r="L20" s="20" t="s">
        <v>228</v>
      </c>
      <c r="M20" s="20" t="s">
        <v>154</v>
      </c>
      <c r="N20" s="20" t="s">
        <v>185</v>
      </c>
      <c r="O20" s="22" t="s">
        <v>120</v>
      </c>
      <c r="S20" s="1">
        <f>18*8</f>
        <v>144</v>
      </c>
    </row>
    <row r="21" spans="2:19" x14ac:dyDescent="0.2">
      <c r="C21" s="20" t="s">
        <v>191</v>
      </c>
      <c r="D21" s="20" t="s">
        <v>192</v>
      </c>
      <c r="E21" s="20" t="s">
        <v>150</v>
      </c>
      <c r="F21" s="20" t="s">
        <v>190</v>
      </c>
      <c r="G21" s="22" t="s">
        <v>119</v>
      </c>
      <c r="K21" s="20" t="s">
        <v>229</v>
      </c>
      <c r="L21" s="20" t="s">
        <v>230</v>
      </c>
      <c r="M21" s="20" t="s">
        <v>154</v>
      </c>
      <c r="N21" s="20" t="s">
        <v>190</v>
      </c>
      <c r="O21" s="22" t="s">
        <v>120</v>
      </c>
    </row>
    <row r="22" spans="2:19" x14ac:dyDescent="0.2">
      <c r="C22" s="20" t="s">
        <v>193</v>
      </c>
      <c r="D22" s="20" t="s">
        <v>194</v>
      </c>
      <c r="E22" s="20" t="s">
        <v>150</v>
      </c>
      <c r="F22" s="20" t="s">
        <v>190</v>
      </c>
      <c r="G22" s="22" t="s">
        <v>119</v>
      </c>
      <c r="K22" s="20" t="s">
        <v>231</v>
      </c>
      <c r="L22" s="20" t="s">
        <v>232</v>
      </c>
      <c r="M22" s="20" t="s">
        <v>154</v>
      </c>
      <c r="N22" s="20" t="s">
        <v>190</v>
      </c>
      <c r="O22" s="22" t="s">
        <v>120</v>
      </c>
    </row>
    <row r="25" spans="2:19" x14ac:dyDescent="0.2">
      <c r="B25" s="25" t="s">
        <v>145</v>
      </c>
      <c r="C25" s="26" t="s">
        <v>82</v>
      </c>
      <c r="D25" s="25" t="s">
        <v>235</v>
      </c>
      <c r="E25" s="20" t="s">
        <v>154</v>
      </c>
      <c r="F25" s="23" t="s">
        <v>196</v>
      </c>
      <c r="G25" s="24" t="s">
        <v>121</v>
      </c>
      <c r="J25" s="26" t="s">
        <v>146</v>
      </c>
      <c r="K25" s="26" t="s">
        <v>87</v>
      </c>
      <c r="L25" s="26" t="s">
        <v>234</v>
      </c>
      <c r="M25" s="20" t="s">
        <v>154</v>
      </c>
      <c r="N25" s="23" t="s">
        <v>196</v>
      </c>
      <c r="O25" s="23" t="s">
        <v>122</v>
      </c>
    </row>
    <row r="26" spans="2:19" x14ac:dyDescent="0.2">
      <c r="C26" s="20" t="s">
        <v>272</v>
      </c>
      <c r="D26" s="20" t="s">
        <v>273</v>
      </c>
      <c r="E26" s="20" t="s">
        <v>150</v>
      </c>
      <c r="F26" s="20" t="s">
        <v>151</v>
      </c>
      <c r="G26" s="22" t="s">
        <v>121</v>
      </c>
      <c r="K26" s="20" t="s">
        <v>236</v>
      </c>
      <c r="L26" s="20" t="s">
        <v>237</v>
      </c>
      <c r="M26" s="20" t="s">
        <v>154</v>
      </c>
      <c r="N26" s="20" t="s">
        <v>151</v>
      </c>
      <c r="O26" s="22" t="s">
        <v>122</v>
      </c>
    </row>
    <row r="27" spans="2:19" x14ac:dyDescent="0.2">
      <c r="C27" s="20" t="s">
        <v>274</v>
      </c>
      <c r="D27" s="20" t="s">
        <v>275</v>
      </c>
      <c r="E27" s="20" t="s">
        <v>154</v>
      </c>
      <c r="F27" s="20" t="s">
        <v>151</v>
      </c>
      <c r="G27" s="22" t="s">
        <v>121</v>
      </c>
      <c r="K27" s="20" t="s">
        <v>238</v>
      </c>
      <c r="L27" s="20" t="s">
        <v>239</v>
      </c>
      <c r="M27" s="20" t="s">
        <v>150</v>
      </c>
      <c r="N27" s="20" t="s">
        <v>151</v>
      </c>
      <c r="O27" s="22" t="s">
        <v>122</v>
      </c>
    </row>
    <row r="28" spans="2:19" x14ac:dyDescent="0.2">
      <c r="C28" s="20" t="s">
        <v>276</v>
      </c>
      <c r="D28" s="20" t="s">
        <v>277</v>
      </c>
      <c r="E28" s="20" t="s">
        <v>150</v>
      </c>
      <c r="F28" s="20" t="s">
        <v>151</v>
      </c>
      <c r="G28" s="22" t="s">
        <v>121</v>
      </c>
      <c r="K28" s="20" t="s">
        <v>240</v>
      </c>
      <c r="L28" s="20" t="s">
        <v>241</v>
      </c>
      <c r="M28" s="20" t="s">
        <v>154</v>
      </c>
      <c r="N28" s="20" t="s">
        <v>151</v>
      </c>
      <c r="O28" s="22" t="s">
        <v>122</v>
      </c>
    </row>
    <row r="29" spans="2:19" x14ac:dyDescent="0.2">
      <c r="C29" s="20" t="s">
        <v>278</v>
      </c>
      <c r="D29" s="20" t="s">
        <v>279</v>
      </c>
      <c r="E29" s="20" t="s">
        <v>154</v>
      </c>
      <c r="F29" s="20" t="s">
        <v>159</v>
      </c>
      <c r="G29" s="22" t="s">
        <v>121</v>
      </c>
      <c r="K29" s="20" t="s">
        <v>242</v>
      </c>
      <c r="L29" s="21" t="s">
        <v>243</v>
      </c>
      <c r="M29" s="20" t="s">
        <v>154</v>
      </c>
      <c r="N29" s="20" t="s">
        <v>159</v>
      </c>
      <c r="O29" s="22" t="s">
        <v>122</v>
      </c>
    </row>
    <row r="30" spans="2:19" x14ac:dyDescent="0.2">
      <c r="C30" s="20" t="s">
        <v>280</v>
      </c>
      <c r="D30" s="20" t="s">
        <v>281</v>
      </c>
      <c r="E30" s="20" t="s">
        <v>154</v>
      </c>
      <c r="F30" s="20" t="s">
        <v>159</v>
      </c>
      <c r="G30" s="22" t="s">
        <v>121</v>
      </c>
      <c r="K30" s="20" t="s">
        <v>244</v>
      </c>
      <c r="L30" s="20" t="s">
        <v>245</v>
      </c>
      <c r="M30" s="20" t="s">
        <v>154</v>
      </c>
      <c r="N30" s="20" t="s">
        <v>159</v>
      </c>
      <c r="O30" s="22" t="s">
        <v>122</v>
      </c>
    </row>
    <row r="31" spans="2:19" x14ac:dyDescent="0.2">
      <c r="C31" s="20" t="s">
        <v>282</v>
      </c>
      <c r="D31" s="20" t="s">
        <v>283</v>
      </c>
      <c r="E31" s="20" t="s">
        <v>154</v>
      </c>
      <c r="F31" s="20" t="s">
        <v>166</v>
      </c>
      <c r="G31" s="22" t="s">
        <v>121</v>
      </c>
      <c r="K31" s="20" t="s">
        <v>246</v>
      </c>
      <c r="L31" s="20" t="s">
        <v>247</v>
      </c>
      <c r="M31" s="20" t="s">
        <v>154</v>
      </c>
      <c r="N31" s="20" t="s">
        <v>166</v>
      </c>
      <c r="O31" s="22" t="s">
        <v>122</v>
      </c>
    </row>
    <row r="32" spans="2:19" x14ac:dyDescent="0.2">
      <c r="C32" s="20" t="s">
        <v>284</v>
      </c>
      <c r="D32" s="20" t="s">
        <v>285</v>
      </c>
      <c r="E32" s="20" t="s">
        <v>154</v>
      </c>
      <c r="F32" s="20" t="s">
        <v>166</v>
      </c>
      <c r="G32" s="22" t="s">
        <v>121</v>
      </c>
      <c r="K32" s="20" t="s">
        <v>248</v>
      </c>
      <c r="L32" s="20" t="s">
        <v>249</v>
      </c>
      <c r="M32" s="20" t="s">
        <v>154</v>
      </c>
      <c r="N32" s="20" t="s">
        <v>166</v>
      </c>
      <c r="O32" s="22" t="s">
        <v>122</v>
      </c>
    </row>
    <row r="33" spans="2:15" x14ac:dyDescent="0.2">
      <c r="C33" s="20" t="s">
        <v>286</v>
      </c>
      <c r="D33" s="20" t="s">
        <v>287</v>
      </c>
      <c r="E33" s="20" t="s">
        <v>150</v>
      </c>
      <c r="F33" s="20" t="s">
        <v>166</v>
      </c>
      <c r="G33" s="22" t="s">
        <v>121</v>
      </c>
      <c r="K33" s="20" t="s">
        <v>250</v>
      </c>
      <c r="L33" s="20" t="s">
        <v>251</v>
      </c>
      <c r="M33" s="20" t="s">
        <v>154</v>
      </c>
      <c r="N33" s="20" t="s">
        <v>166</v>
      </c>
      <c r="O33" s="22" t="s">
        <v>122</v>
      </c>
    </row>
    <row r="34" spans="2:15" x14ac:dyDescent="0.2">
      <c r="C34" s="20" t="s">
        <v>288</v>
      </c>
      <c r="D34" s="20" t="s">
        <v>289</v>
      </c>
      <c r="E34" s="20" t="s">
        <v>150</v>
      </c>
      <c r="F34" s="20" t="s">
        <v>171</v>
      </c>
      <c r="G34" s="22" t="s">
        <v>121</v>
      </c>
      <c r="K34" s="20" t="s">
        <v>252</v>
      </c>
      <c r="L34" s="20" t="s">
        <v>253</v>
      </c>
      <c r="M34" s="20" t="s">
        <v>154</v>
      </c>
      <c r="N34" s="20" t="s">
        <v>171</v>
      </c>
      <c r="O34" s="22" t="s">
        <v>122</v>
      </c>
    </row>
    <row r="35" spans="2:15" x14ac:dyDescent="0.2">
      <c r="C35" s="20" t="s">
        <v>290</v>
      </c>
      <c r="D35" s="20" t="s">
        <v>291</v>
      </c>
      <c r="E35" s="20" t="s">
        <v>154</v>
      </c>
      <c r="F35" s="20" t="s">
        <v>171</v>
      </c>
      <c r="G35" s="22" t="s">
        <v>121</v>
      </c>
      <c r="K35" s="20" t="s">
        <v>254</v>
      </c>
      <c r="L35" s="20" t="s">
        <v>255</v>
      </c>
      <c r="M35" s="20" t="s">
        <v>154</v>
      </c>
      <c r="N35" s="20" t="s">
        <v>171</v>
      </c>
      <c r="O35" s="22" t="s">
        <v>122</v>
      </c>
    </row>
    <row r="36" spans="2:15" x14ac:dyDescent="0.2">
      <c r="C36" s="20" t="s">
        <v>292</v>
      </c>
      <c r="D36" s="20" t="s">
        <v>293</v>
      </c>
      <c r="E36" s="20" t="s">
        <v>154</v>
      </c>
      <c r="F36" s="20" t="s">
        <v>171</v>
      </c>
      <c r="G36" s="22" t="s">
        <v>121</v>
      </c>
      <c r="K36" s="20" t="s">
        <v>256</v>
      </c>
      <c r="L36" s="20" t="s">
        <v>257</v>
      </c>
      <c r="M36" s="20" t="s">
        <v>154</v>
      </c>
      <c r="N36" s="20" t="s">
        <v>171</v>
      </c>
      <c r="O36" s="22" t="s">
        <v>122</v>
      </c>
    </row>
    <row r="37" spans="2:15" x14ac:dyDescent="0.2">
      <c r="C37" s="20" t="s">
        <v>294</v>
      </c>
      <c r="D37" s="20" t="s">
        <v>295</v>
      </c>
      <c r="E37" s="20" t="s">
        <v>154</v>
      </c>
      <c r="F37" s="20" t="s">
        <v>178</v>
      </c>
      <c r="G37" s="22" t="s">
        <v>121</v>
      </c>
      <c r="K37" s="20" t="s">
        <v>258</v>
      </c>
      <c r="L37" s="20" t="s">
        <v>259</v>
      </c>
      <c r="M37" s="20" t="s">
        <v>154</v>
      </c>
      <c r="N37" s="20" t="s">
        <v>178</v>
      </c>
      <c r="O37" s="22" t="s">
        <v>122</v>
      </c>
    </row>
    <row r="38" spans="2:15" x14ac:dyDescent="0.2">
      <c r="C38" s="20" t="s">
        <v>296</v>
      </c>
      <c r="D38" s="20" t="s">
        <v>297</v>
      </c>
      <c r="E38" s="20" t="s">
        <v>150</v>
      </c>
      <c r="F38" s="20" t="s">
        <v>178</v>
      </c>
      <c r="G38" s="22" t="s">
        <v>121</v>
      </c>
      <c r="K38" s="20" t="s">
        <v>260</v>
      </c>
      <c r="L38" s="20" t="s">
        <v>261</v>
      </c>
      <c r="M38" s="20" t="s">
        <v>154</v>
      </c>
      <c r="N38" s="20" t="s">
        <v>178</v>
      </c>
      <c r="O38" s="22" t="s">
        <v>122</v>
      </c>
    </row>
    <row r="39" spans="2:15" x14ac:dyDescent="0.2">
      <c r="C39" s="20" t="s">
        <v>298</v>
      </c>
      <c r="D39" s="20" t="s">
        <v>299</v>
      </c>
      <c r="E39" s="20" t="s">
        <v>154</v>
      </c>
      <c r="F39" s="20" t="s">
        <v>178</v>
      </c>
      <c r="G39" s="22" t="s">
        <v>121</v>
      </c>
      <c r="K39" s="20" t="s">
        <v>262</v>
      </c>
      <c r="L39" s="20" t="s">
        <v>263</v>
      </c>
      <c r="M39" s="20" t="s">
        <v>150</v>
      </c>
      <c r="N39" s="20" t="s">
        <v>178</v>
      </c>
      <c r="O39" s="22" t="s">
        <v>122</v>
      </c>
    </row>
    <row r="40" spans="2:15" x14ac:dyDescent="0.2">
      <c r="C40" s="20" t="s">
        <v>300</v>
      </c>
      <c r="D40" s="20" t="s">
        <v>301</v>
      </c>
      <c r="E40" s="20" t="s">
        <v>154</v>
      </c>
      <c r="F40" s="20" t="s">
        <v>185</v>
      </c>
      <c r="G40" s="22" t="s">
        <v>121</v>
      </c>
      <c r="K40" s="20" t="s">
        <v>264</v>
      </c>
      <c r="L40" s="20" t="s">
        <v>265</v>
      </c>
      <c r="M40" s="20" t="s">
        <v>154</v>
      </c>
      <c r="N40" s="20" t="s">
        <v>185</v>
      </c>
      <c r="O40" s="22" t="s">
        <v>122</v>
      </c>
    </row>
    <row r="41" spans="2:15" x14ac:dyDescent="0.2">
      <c r="C41" s="20" t="s">
        <v>302</v>
      </c>
      <c r="D41" s="20" t="s">
        <v>303</v>
      </c>
      <c r="E41" s="20" t="s">
        <v>154</v>
      </c>
      <c r="F41" s="20" t="s">
        <v>185</v>
      </c>
      <c r="G41" s="22" t="s">
        <v>121</v>
      </c>
      <c r="K41" s="20" t="s">
        <v>266</v>
      </c>
      <c r="L41" s="20" t="s">
        <v>267</v>
      </c>
      <c r="M41" s="20" t="s">
        <v>154</v>
      </c>
      <c r="N41" s="20" t="s">
        <v>185</v>
      </c>
      <c r="O41" s="22" t="s">
        <v>122</v>
      </c>
    </row>
    <row r="42" spans="2:15" x14ac:dyDescent="0.2">
      <c r="C42" s="20" t="s">
        <v>304</v>
      </c>
      <c r="D42" s="20" t="s">
        <v>305</v>
      </c>
      <c r="E42" s="20" t="s">
        <v>154</v>
      </c>
      <c r="F42" s="20" t="s">
        <v>190</v>
      </c>
      <c r="G42" s="22" t="s">
        <v>121</v>
      </c>
      <c r="K42" s="20" t="s">
        <v>268</v>
      </c>
      <c r="L42" s="20" t="s">
        <v>269</v>
      </c>
      <c r="M42" s="20" t="s">
        <v>150</v>
      </c>
      <c r="N42" s="20" t="s">
        <v>190</v>
      </c>
      <c r="O42" s="22" t="s">
        <v>122</v>
      </c>
    </row>
    <row r="43" spans="2:15" x14ac:dyDescent="0.2">
      <c r="C43" s="20" t="s">
        <v>306</v>
      </c>
      <c r="D43" s="20" t="s">
        <v>307</v>
      </c>
      <c r="E43" s="20" t="s">
        <v>154</v>
      </c>
      <c r="F43" s="20" t="s">
        <v>190</v>
      </c>
      <c r="G43" s="22" t="s">
        <v>121</v>
      </c>
      <c r="K43" s="20" t="s">
        <v>270</v>
      </c>
      <c r="L43" s="20" t="s">
        <v>271</v>
      </c>
      <c r="M43" s="20" t="s">
        <v>154</v>
      </c>
      <c r="N43" s="20" t="s">
        <v>190</v>
      </c>
      <c r="O43" s="22" t="s">
        <v>122</v>
      </c>
    </row>
    <row r="46" spans="2:15" x14ac:dyDescent="0.2">
      <c r="B46" s="25" t="s">
        <v>147</v>
      </c>
      <c r="C46" s="26" t="s">
        <v>84</v>
      </c>
      <c r="D46" s="23" t="s">
        <v>308</v>
      </c>
      <c r="E46" s="20" t="s">
        <v>154</v>
      </c>
      <c r="F46" s="23" t="s">
        <v>196</v>
      </c>
      <c r="G46" s="24" t="s">
        <v>123</v>
      </c>
      <c r="J46" s="26" t="s">
        <v>148</v>
      </c>
      <c r="K46" s="26" t="s">
        <v>83</v>
      </c>
      <c r="L46" s="23" t="s">
        <v>309</v>
      </c>
      <c r="M46" s="20" t="s">
        <v>150</v>
      </c>
      <c r="N46" s="23" t="s">
        <v>196</v>
      </c>
      <c r="O46" s="24" t="s">
        <v>124</v>
      </c>
    </row>
    <row r="47" spans="2:15" x14ac:dyDescent="0.2">
      <c r="C47" s="20" t="s">
        <v>310</v>
      </c>
      <c r="D47" s="20" t="s">
        <v>311</v>
      </c>
      <c r="E47" s="20" t="s">
        <v>154</v>
      </c>
      <c r="F47" s="20" t="s">
        <v>151</v>
      </c>
      <c r="G47" s="22" t="s">
        <v>123</v>
      </c>
      <c r="K47" s="20" t="s">
        <v>346</v>
      </c>
      <c r="L47" s="20" t="s">
        <v>347</v>
      </c>
      <c r="M47" s="20" t="s">
        <v>154</v>
      </c>
      <c r="N47" s="20" t="s">
        <v>151</v>
      </c>
      <c r="O47" s="22" t="s">
        <v>124</v>
      </c>
    </row>
    <row r="48" spans="2:15" x14ac:dyDescent="0.2">
      <c r="C48" s="20" t="s">
        <v>312</v>
      </c>
      <c r="D48" s="20" t="s">
        <v>313</v>
      </c>
      <c r="E48" s="20" t="s">
        <v>154</v>
      </c>
      <c r="F48" s="20" t="s">
        <v>151</v>
      </c>
      <c r="G48" s="22" t="s">
        <v>123</v>
      </c>
      <c r="K48" s="20" t="s">
        <v>348</v>
      </c>
      <c r="L48" s="20" t="s">
        <v>349</v>
      </c>
      <c r="M48" s="20" t="s">
        <v>154</v>
      </c>
      <c r="N48" s="20" t="s">
        <v>151</v>
      </c>
      <c r="O48" s="22" t="s">
        <v>124</v>
      </c>
    </row>
    <row r="49" spans="3:15" x14ac:dyDescent="0.2">
      <c r="C49" s="20" t="s">
        <v>314</v>
      </c>
      <c r="D49" s="20" t="s">
        <v>315</v>
      </c>
      <c r="E49" s="20" t="s">
        <v>154</v>
      </c>
      <c r="F49" s="20" t="s">
        <v>151</v>
      </c>
      <c r="G49" s="22" t="s">
        <v>123</v>
      </c>
      <c r="K49" s="20" t="s">
        <v>350</v>
      </c>
      <c r="L49" s="20" t="s">
        <v>351</v>
      </c>
      <c r="M49" s="20" t="s">
        <v>154</v>
      </c>
      <c r="N49" s="20" t="s">
        <v>159</v>
      </c>
      <c r="O49" s="22" t="s">
        <v>124</v>
      </c>
    </row>
    <row r="50" spans="3:15" x14ac:dyDescent="0.2">
      <c r="C50" s="20" t="s">
        <v>316</v>
      </c>
      <c r="D50" s="20" t="s">
        <v>317</v>
      </c>
      <c r="E50" s="20" t="s">
        <v>150</v>
      </c>
      <c r="F50" s="20" t="s">
        <v>159</v>
      </c>
      <c r="G50" s="22" t="s">
        <v>123</v>
      </c>
      <c r="K50" s="20" t="s">
        <v>352</v>
      </c>
      <c r="L50" s="20" t="s">
        <v>353</v>
      </c>
      <c r="M50" s="20" t="s">
        <v>154</v>
      </c>
      <c r="N50" s="20" t="s">
        <v>159</v>
      </c>
      <c r="O50" s="22" t="s">
        <v>124</v>
      </c>
    </row>
    <row r="51" spans="3:15" x14ac:dyDescent="0.2">
      <c r="C51" s="20" t="s">
        <v>318</v>
      </c>
      <c r="D51" s="20" t="s">
        <v>319</v>
      </c>
      <c r="E51" s="20" t="s">
        <v>154</v>
      </c>
      <c r="F51" s="20" t="s">
        <v>159</v>
      </c>
      <c r="G51" s="22" t="s">
        <v>123</v>
      </c>
      <c r="K51" s="20" t="s">
        <v>354</v>
      </c>
      <c r="L51" s="20" t="s">
        <v>355</v>
      </c>
      <c r="M51" s="20" t="s">
        <v>154</v>
      </c>
      <c r="N51" s="20" t="s">
        <v>159</v>
      </c>
      <c r="O51" s="22" t="s">
        <v>124</v>
      </c>
    </row>
    <row r="52" spans="3:15" x14ac:dyDescent="0.2">
      <c r="C52" s="20" t="s">
        <v>320</v>
      </c>
      <c r="D52" s="20" t="s">
        <v>321</v>
      </c>
      <c r="E52" s="20" t="s">
        <v>150</v>
      </c>
      <c r="F52" s="20" t="s">
        <v>166</v>
      </c>
      <c r="G52" s="22" t="s">
        <v>123</v>
      </c>
      <c r="K52" s="20" t="s">
        <v>356</v>
      </c>
      <c r="L52" s="20" t="s">
        <v>357</v>
      </c>
      <c r="M52" s="20" t="s">
        <v>150</v>
      </c>
      <c r="N52" s="20" t="s">
        <v>166</v>
      </c>
      <c r="O52" s="22" t="s">
        <v>124</v>
      </c>
    </row>
    <row r="53" spans="3:15" x14ac:dyDescent="0.2">
      <c r="C53" s="20" t="s">
        <v>322</v>
      </c>
      <c r="D53" s="20" t="s">
        <v>323</v>
      </c>
      <c r="E53" s="20" t="s">
        <v>150</v>
      </c>
      <c r="F53" s="20" t="s">
        <v>166</v>
      </c>
      <c r="G53" s="22" t="s">
        <v>123</v>
      </c>
      <c r="K53" s="20" t="s">
        <v>358</v>
      </c>
      <c r="L53" s="20" t="s">
        <v>359</v>
      </c>
      <c r="M53" s="20" t="s">
        <v>154</v>
      </c>
      <c r="N53" s="20" t="s">
        <v>166</v>
      </c>
      <c r="O53" s="22" t="s">
        <v>124</v>
      </c>
    </row>
    <row r="54" spans="3:15" x14ac:dyDescent="0.2">
      <c r="C54" s="20" t="s">
        <v>324</v>
      </c>
      <c r="D54" s="20" t="s">
        <v>325</v>
      </c>
      <c r="E54" s="20" t="s">
        <v>154</v>
      </c>
      <c r="F54" s="20" t="s">
        <v>166</v>
      </c>
      <c r="G54" s="22" t="s">
        <v>123</v>
      </c>
      <c r="K54" s="20" t="s">
        <v>360</v>
      </c>
      <c r="L54" s="20" t="s">
        <v>361</v>
      </c>
      <c r="M54" s="20" t="s">
        <v>154</v>
      </c>
      <c r="N54" s="20" t="s">
        <v>166</v>
      </c>
      <c r="O54" s="22" t="s">
        <v>124</v>
      </c>
    </row>
    <row r="55" spans="3:15" x14ac:dyDescent="0.2">
      <c r="C55" s="20" t="s">
        <v>326</v>
      </c>
      <c r="D55" s="21" t="s">
        <v>327</v>
      </c>
      <c r="E55" s="20" t="s">
        <v>154</v>
      </c>
      <c r="F55" s="20" t="s">
        <v>171</v>
      </c>
      <c r="G55" s="22" t="s">
        <v>123</v>
      </c>
      <c r="K55" s="20" t="s">
        <v>362</v>
      </c>
      <c r="L55" s="20" t="s">
        <v>363</v>
      </c>
      <c r="M55" s="20" t="s">
        <v>154</v>
      </c>
      <c r="N55" s="20" t="s">
        <v>171</v>
      </c>
      <c r="O55" s="22" t="s">
        <v>124</v>
      </c>
    </row>
    <row r="56" spans="3:15" x14ac:dyDescent="0.2">
      <c r="C56" s="20" t="s">
        <v>328</v>
      </c>
      <c r="D56" s="20" t="s">
        <v>329</v>
      </c>
      <c r="E56" s="20" t="s">
        <v>150</v>
      </c>
      <c r="F56" s="20" t="s">
        <v>171</v>
      </c>
      <c r="G56" s="22" t="s">
        <v>123</v>
      </c>
      <c r="K56" s="20" t="s">
        <v>364</v>
      </c>
      <c r="L56" s="20" t="s">
        <v>365</v>
      </c>
      <c r="M56" s="20" t="s">
        <v>154</v>
      </c>
      <c r="N56" s="20" t="s">
        <v>171</v>
      </c>
      <c r="O56" s="22" t="s">
        <v>124</v>
      </c>
    </row>
    <row r="57" spans="3:15" x14ac:dyDescent="0.2">
      <c r="C57" s="20" t="s">
        <v>330</v>
      </c>
      <c r="D57" s="20" t="s">
        <v>331</v>
      </c>
      <c r="E57" s="20" t="s">
        <v>154</v>
      </c>
      <c r="F57" s="20" t="s">
        <v>171</v>
      </c>
      <c r="G57" s="22" t="s">
        <v>123</v>
      </c>
      <c r="K57" s="20" t="s">
        <v>366</v>
      </c>
      <c r="L57" s="20" t="s">
        <v>367</v>
      </c>
      <c r="M57" s="20" t="s">
        <v>154</v>
      </c>
      <c r="N57" s="20" t="s">
        <v>171</v>
      </c>
      <c r="O57" s="22" t="s">
        <v>124</v>
      </c>
    </row>
    <row r="58" spans="3:15" x14ac:dyDescent="0.2">
      <c r="C58" s="20" t="s">
        <v>332</v>
      </c>
      <c r="D58" s="20" t="s">
        <v>333</v>
      </c>
      <c r="E58" s="20" t="s">
        <v>154</v>
      </c>
      <c r="F58" s="20" t="s">
        <v>178</v>
      </c>
      <c r="G58" s="22" t="s">
        <v>123</v>
      </c>
      <c r="K58" s="20" t="s">
        <v>368</v>
      </c>
      <c r="L58" s="20" t="s">
        <v>369</v>
      </c>
      <c r="M58" s="20" t="s">
        <v>154</v>
      </c>
      <c r="N58" s="20" t="s">
        <v>178</v>
      </c>
      <c r="O58" s="22" t="s">
        <v>124</v>
      </c>
    </row>
    <row r="59" spans="3:15" x14ac:dyDescent="0.2">
      <c r="C59" s="20" t="s">
        <v>334</v>
      </c>
      <c r="D59" s="20" t="s">
        <v>335</v>
      </c>
      <c r="E59" s="20" t="s">
        <v>150</v>
      </c>
      <c r="F59" s="20" t="s">
        <v>178</v>
      </c>
      <c r="G59" s="22" t="s">
        <v>123</v>
      </c>
      <c r="K59" s="20" t="s">
        <v>370</v>
      </c>
      <c r="L59" s="20" t="s">
        <v>371</v>
      </c>
      <c r="M59" s="20" t="s">
        <v>154</v>
      </c>
      <c r="N59" s="20" t="s">
        <v>178</v>
      </c>
      <c r="O59" s="22" t="s">
        <v>124</v>
      </c>
    </row>
    <row r="60" spans="3:15" x14ac:dyDescent="0.2">
      <c r="C60" s="20" t="s">
        <v>336</v>
      </c>
      <c r="D60" s="20" t="s">
        <v>337</v>
      </c>
      <c r="E60" s="20" t="s">
        <v>154</v>
      </c>
      <c r="F60" s="20" t="s">
        <v>185</v>
      </c>
      <c r="G60" s="22" t="s">
        <v>123</v>
      </c>
      <c r="K60" s="20" t="s">
        <v>372</v>
      </c>
      <c r="L60" s="20" t="s">
        <v>373</v>
      </c>
      <c r="M60" s="20" t="s">
        <v>154</v>
      </c>
      <c r="N60" s="20" t="s">
        <v>185</v>
      </c>
      <c r="O60" s="22" t="s">
        <v>124</v>
      </c>
    </row>
    <row r="61" spans="3:15" x14ac:dyDescent="0.2">
      <c r="C61" s="20" t="s">
        <v>338</v>
      </c>
      <c r="D61" s="20" t="s">
        <v>339</v>
      </c>
      <c r="E61" s="20" t="s">
        <v>154</v>
      </c>
      <c r="F61" s="20" t="s">
        <v>185</v>
      </c>
      <c r="G61" s="22" t="s">
        <v>123</v>
      </c>
      <c r="K61" s="20" t="s">
        <v>374</v>
      </c>
      <c r="L61" s="20" t="s">
        <v>375</v>
      </c>
      <c r="M61" s="20" t="s">
        <v>154</v>
      </c>
      <c r="N61" s="20" t="s">
        <v>185</v>
      </c>
      <c r="O61" s="22" t="s">
        <v>124</v>
      </c>
    </row>
    <row r="62" spans="3:15" x14ac:dyDescent="0.2">
      <c r="C62" s="20" t="s">
        <v>340</v>
      </c>
      <c r="D62" s="20" t="s">
        <v>341</v>
      </c>
      <c r="E62" s="20" t="s">
        <v>154</v>
      </c>
      <c r="F62" s="20" t="s">
        <v>185</v>
      </c>
      <c r="G62" s="22" t="s">
        <v>123</v>
      </c>
      <c r="K62" s="20" t="s">
        <v>376</v>
      </c>
      <c r="L62" s="20" t="s">
        <v>377</v>
      </c>
      <c r="M62" s="20" t="s">
        <v>154</v>
      </c>
      <c r="N62" s="20" t="s">
        <v>185</v>
      </c>
      <c r="O62" s="22" t="s">
        <v>124</v>
      </c>
    </row>
    <row r="63" spans="3:15" x14ac:dyDescent="0.2">
      <c r="C63" s="20" t="s">
        <v>342</v>
      </c>
      <c r="D63" s="20" t="s">
        <v>343</v>
      </c>
      <c r="E63" s="20" t="s">
        <v>154</v>
      </c>
      <c r="F63" s="20" t="s">
        <v>190</v>
      </c>
      <c r="G63" s="22" t="s">
        <v>123</v>
      </c>
      <c r="K63" s="20" t="s">
        <v>378</v>
      </c>
      <c r="L63" s="20" t="s">
        <v>379</v>
      </c>
      <c r="M63" s="20" t="s">
        <v>154</v>
      </c>
      <c r="N63" s="20" t="s">
        <v>190</v>
      </c>
      <c r="O63" s="22" t="s">
        <v>124</v>
      </c>
    </row>
    <row r="64" spans="3:15" x14ac:dyDescent="0.2">
      <c r="C64" s="20" t="s">
        <v>344</v>
      </c>
      <c r="D64" s="20" t="s">
        <v>345</v>
      </c>
      <c r="E64" s="20" t="s">
        <v>154</v>
      </c>
      <c r="F64" s="20" t="s">
        <v>190</v>
      </c>
      <c r="G64" s="22" t="s">
        <v>123</v>
      </c>
      <c r="K64" s="20" t="s">
        <v>380</v>
      </c>
      <c r="L64" s="20" t="s">
        <v>381</v>
      </c>
      <c r="M64" s="20" t="s">
        <v>154</v>
      </c>
      <c r="N64" s="20" t="s">
        <v>190</v>
      </c>
      <c r="O64" s="22" t="s">
        <v>124</v>
      </c>
    </row>
    <row r="67" spans="2:15" x14ac:dyDescent="0.2">
      <c r="B67" s="25" t="s">
        <v>149</v>
      </c>
      <c r="C67" s="26" t="s">
        <v>85</v>
      </c>
      <c r="D67" s="23" t="s">
        <v>382</v>
      </c>
      <c r="E67" s="20" t="s">
        <v>154</v>
      </c>
      <c r="F67" s="23" t="s">
        <v>196</v>
      </c>
      <c r="G67" s="24" t="s">
        <v>125</v>
      </c>
      <c r="J67" s="26" t="s">
        <v>142</v>
      </c>
      <c r="K67" s="26" t="s">
        <v>86</v>
      </c>
      <c r="L67" s="23" t="s">
        <v>383</v>
      </c>
      <c r="M67" s="20" t="s">
        <v>154</v>
      </c>
      <c r="N67" s="23" t="s">
        <v>196</v>
      </c>
      <c r="O67" s="24" t="s">
        <v>126</v>
      </c>
    </row>
    <row r="68" spans="2:15" x14ac:dyDescent="0.2">
      <c r="C68" s="20" t="s">
        <v>384</v>
      </c>
      <c r="D68" s="20" t="s">
        <v>385</v>
      </c>
      <c r="E68" s="20" t="s">
        <v>154</v>
      </c>
      <c r="F68" s="20" t="s">
        <v>151</v>
      </c>
      <c r="G68" s="22" t="s">
        <v>125</v>
      </c>
      <c r="K68" s="20" t="s">
        <v>459</v>
      </c>
      <c r="L68" s="20" t="s">
        <v>458</v>
      </c>
      <c r="M68" s="20" t="s">
        <v>154</v>
      </c>
      <c r="N68" s="20" t="s">
        <v>151</v>
      </c>
      <c r="O68" s="22" t="s">
        <v>126</v>
      </c>
    </row>
    <row r="69" spans="2:15" x14ac:dyDescent="0.2">
      <c r="C69" s="20" t="s">
        <v>386</v>
      </c>
      <c r="D69" s="20" t="s">
        <v>387</v>
      </c>
      <c r="E69" s="20" t="s">
        <v>154</v>
      </c>
      <c r="F69" s="20" t="s">
        <v>151</v>
      </c>
      <c r="G69" s="22" t="s">
        <v>125</v>
      </c>
      <c r="K69" s="20" t="s">
        <v>420</v>
      </c>
      <c r="L69" s="20" t="s">
        <v>421</v>
      </c>
      <c r="M69" s="20" t="s">
        <v>154</v>
      </c>
      <c r="N69" s="20" t="s">
        <v>151</v>
      </c>
      <c r="O69" s="22" t="s">
        <v>126</v>
      </c>
    </row>
    <row r="70" spans="2:15" x14ac:dyDescent="0.2">
      <c r="C70" s="20" t="s">
        <v>388</v>
      </c>
      <c r="D70" s="20" t="s">
        <v>389</v>
      </c>
      <c r="E70" s="20" t="s">
        <v>154</v>
      </c>
      <c r="F70" s="20" t="s">
        <v>159</v>
      </c>
      <c r="G70" s="22" t="s">
        <v>125</v>
      </c>
      <c r="K70" s="20" t="s">
        <v>422</v>
      </c>
      <c r="L70" s="21" t="s">
        <v>423</v>
      </c>
      <c r="M70" s="20" t="s">
        <v>154</v>
      </c>
      <c r="N70" s="20" t="s">
        <v>159</v>
      </c>
      <c r="O70" s="22" t="s">
        <v>126</v>
      </c>
    </row>
    <row r="71" spans="2:15" x14ac:dyDescent="0.2">
      <c r="C71" s="20" t="s">
        <v>390</v>
      </c>
      <c r="D71" s="20" t="s">
        <v>391</v>
      </c>
      <c r="E71" s="20" t="s">
        <v>154</v>
      </c>
      <c r="F71" s="20" t="s">
        <v>159</v>
      </c>
      <c r="G71" s="22" t="s">
        <v>125</v>
      </c>
      <c r="K71" s="20" t="s">
        <v>424</v>
      </c>
      <c r="L71" s="20" t="s">
        <v>425</v>
      </c>
      <c r="M71" s="20" t="s">
        <v>154</v>
      </c>
      <c r="N71" s="20" t="s">
        <v>159</v>
      </c>
      <c r="O71" s="22" t="s">
        <v>126</v>
      </c>
    </row>
    <row r="72" spans="2:15" x14ac:dyDescent="0.2">
      <c r="C72" s="20" t="s">
        <v>392</v>
      </c>
      <c r="D72" s="20" t="s">
        <v>393</v>
      </c>
      <c r="E72" s="20" t="s">
        <v>150</v>
      </c>
      <c r="F72" s="20" t="s">
        <v>159</v>
      </c>
      <c r="G72" s="22" t="s">
        <v>125</v>
      </c>
      <c r="K72" s="20" t="s">
        <v>426</v>
      </c>
      <c r="L72" s="20" t="s">
        <v>427</v>
      </c>
      <c r="M72" s="20" t="s">
        <v>150</v>
      </c>
      <c r="N72" s="20" t="s">
        <v>159</v>
      </c>
      <c r="O72" s="22" t="s">
        <v>126</v>
      </c>
    </row>
    <row r="73" spans="2:15" x14ac:dyDescent="0.2">
      <c r="C73" s="20" t="s">
        <v>394</v>
      </c>
      <c r="D73" s="20" t="s">
        <v>395</v>
      </c>
      <c r="E73" s="20" t="s">
        <v>150</v>
      </c>
      <c r="F73" s="20" t="s">
        <v>166</v>
      </c>
      <c r="G73" s="22" t="s">
        <v>125</v>
      </c>
      <c r="K73" s="20" t="s">
        <v>428</v>
      </c>
      <c r="L73" s="20" t="s">
        <v>429</v>
      </c>
      <c r="M73" s="20" t="s">
        <v>154</v>
      </c>
      <c r="N73" s="20" t="s">
        <v>166</v>
      </c>
      <c r="O73" s="22" t="s">
        <v>126</v>
      </c>
    </row>
    <row r="74" spans="2:15" x14ac:dyDescent="0.2">
      <c r="C74" s="20" t="s">
        <v>396</v>
      </c>
      <c r="D74" s="20" t="s">
        <v>397</v>
      </c>
      <c r="E74" s="20" t="s">
        <v>154</v>
      </c>
      <c r="F74" s="20" t="s">
        <v>166</v>
      </c>
      <c r="G74" s="22" t="s">
        <v>125</v>
      </c>
      <c r="K74" s="20" t="s">
        <v>430</v>
      </c>
      <c r="L74" s="20" t="s">
        <v>431</v>
      </c>
      <c r="M74" s="20" t="s">
        <v>154</v>
      </c>
      <c r="N74" s="20" t="s">
        <v>166</v>
      </c>
      <c r="O74" s="22" t="s">
        <v>126</v>
      </c>
    </row>
    <row r="75" spans="2:15" x14ac:dyDescent="0.2">
      <c r="C75" s="20" t="s">
        <v>398</v>
      </c>
      <c r="D75" s="20" t="s">
        <v>399</v>
      </c>
      <c r="E75" s="20" t="s">
        <v>154</v>
      </c>
      <c r="F75" s="20" t="s">
        <v>171</v>
      </c>
      <c r="G75" s="22" t="s">
        <v>125</v>
      </c>
      <c r="K75" s="20" t="s">
        <v>432</v>
      </c>
      <c r="L75" s="20" t="s">
        <v>433</v>
      </c>
      <c r="M75" s="20" t="s">
        <v>154</v>
      </c>
      <c r="N75" s="20" t="s">
        <v>171</v>
      </c>
      <c r="O75" s="22" t="s">
        <v>126</v>
      </c>
    </row>
    <row r="76" spans="2:15" x14ac:dyDescent="0.2">
      <c r="C76" s="20" t="s">
        <v>400</v>
      </c>
      <c r="D76" s="20" t="s">
        <v>401</v>
      </c>
      <c r="E76" s="20" t="s">
        <v>154</v>
      </c>
      <c r="F76" s="20" t="s">
        <v>171</v>
      </c>
      <c r="G76" s="22" t="s">
        <v>125</v>
      </c>
      <c r="K76" s="20" t="s">
        <v>434</v>
      </c>
      <c r="L76" s="20" t="s">
        <v>435</v>
      </c>
      <c r="M76" s="20" t="s">
        <v>150</v>
      </c>
      <c r="N76" s="20" t="s">
        <v>171</v>
      </c>
      <c r="O76" s="22" t="s">
        <v>126</v>
      </c>
    </row>
    <row r="77" spans="2:15" x14ac:dyDescent="0.2">
      <c r="C77" s="20" t="s">
        <v>402</v>
      </c>
      <c r="D77" s="21" t="s">
        <v>403</v>
      </c>
      <c r="E77" s="20" t="s">
        <v>150</v>
      </c>
      <c r="F77" s="20" t="s">
        <v>171</v>
      </c>
      <c r="G77" s="22" t="s">
        <v>125</v>
      </c>
      <c r="K77" s="20" t="s">
        <v>436</v>
      </c>
      <c r="L77" s="20" t="s">
        <v>437</v>
      </c>
      <c r="M77" s="20" t="s">
        <v>150</v>
      </c>
      <c r="N77" s="20" t="s">
        <v>171</v>
      </c>
      <c r="O77" s="22" t="s">
        <v>126</v>
      </c>
    </row>
    <row r="78" spans="2:15" x14ac:dyDescent="0.2">
      <c r="C78" s="20" t="s">
        <v>404</v>
      </c>
      <c r="D78" s="20" t="s">
        <v>405</v>
      </c>
      <c r="E78" s="20" t="s">
        <v>154</v>
      </c>
      <c r="F78" s="20" t="s">
        <v>178</v>
      </c>
      <c r="G78" s="22" t="s">
        <v>125</v>
      </c>
      <c r="K78" s="20" t="s">
        <v>438</v>
      </c>
      <c r="L78" s="20" t="s">
        <v>439</v>
      </c>
      <c r="M78" s="20" t="s">
        <v>154</v>
      </c>
      <c r="N78" s="20" t="s">
        <v>178</v>
      </c>
      <c r="O78" s="22" t="s">
        <v>126</v>
      </c>
    </row>
    <row r="79" spans="2:15" x14ac:dyDescent="0.2">
      <c r="C79" s="20" t="s">
        <v>406</v>
      </c>
      <c r="D79" s="21" t="s">
        <v>407</v>
      </c>
      <c r="E79" s="20" t="s">
        <v>154</v>
      </c>
      <c r="F79" s="20" t="s">
        <v>178</v>
      </c>
      <c r="G79" s="22" t="s">
        <v>125</v>
      </c>
      <c r="K79" s="20" t="s">
        <v>440</v>
      </c>
      <c r="L79" s="20" t="s">
        <v>441</v>
      </c>
      <c r="M79" s="20" t="s">
        <v>154</v>
      </c>
      <c r="N79" s="20" t="s">
        <v>178</v>
      </c>
      <c r="O79" s="22" t="s">
        <v>126</v>
      </c>
    </row>
    <row r="80" spans="2:15" x14ac:dyDescent="0.2">
      <c r="C80" s="20" t="s">
        <v>408</v>
      </c>
      <c r="D80" s="20" t="s">
        <v>409</v>
      </c>
      <c r="E80" s="20" t="s">
        <v>154</v>
      </c>
      <c r="F80" s="20" t="s">
        <v>178</v>
      </c>
      <c r="G80" s="22" t="s">
        <v>125</v>
      </c>
      <c r="K80" s="20" t="s">
        <v>442</v>
      </c>
      <c r="L80" s="20" t="s">
        <v>443</v>
      </c>
      <c r="M80" s="20" t="s">
        <v>154</v>
      </c>
      <c r="N80" s="20" t="s">
        <v>178</v>
      </c>
      <c r="O80" s="22" t="s">
        <v>126</v>
      </c>
    </row>
    <row r="81" spans="3:15" x14ac:dyDescent="0.2">
      <c r="C81" s="20" t="s">
        <v>410</v>
      </c>
      <c r="D81" s="20" t="s">
        <v>411</v>
      </c>
      <c r="E81" s="20" t="s">
        <v>150</v>
      </c>
      <c r="F81" s="20" t="s">
        <v>185</v>
      </c>
      <c r="G81" s="22" t="s">
        <v>125</v>
      </c>
      <c r="K81" s="20" t="s">
        <v>444</v>
      </c>
      <c r="L81" s="20" t="s">
        <v>445</v>
      </c>
      <c r="M81" s="20" t="s">
        <v>150</v>
      </c>
      <c r="N81" s="20" t="s">
        <v>185</v>
      </c>
      <c r="O81" s="22" t="s">
        <v>126</v>
      </c>
    </row>
    <row r="82" spans="3:15" x14ac:dyDescent="0.2">
      <c r="C82" s="20" t="s">
        <v>412</v>
      </c>
      <c r="D82" s="20" t="s">
        <v>413</v>
      </c>
      <c r="E82" s="20" t="s">
        <v>150</v>
      </c>
      <c r="F82" s="20" t="s">
        <v>185</v>
      </c>
      <c r="G82" s="22" t="s">
        <v>125</v>
      </c>
      <c r="K82" s="20" t="s">
        <v>446</v>
      </c>
      <c r="L82" s="20" t="s">
        <v>447</v>
      </c>
      <c r="M82" s="20" t="s">
        <v>154</v>
      </c>
      <c r="N82" s="20" t="s">
        <v>185</v>
      </c>
      <c r="O82" s="22" t="s">
        <v>126</v>
      </c>
    </row>
    <row r="83" spans="3:15" x14ac:dyDescent="0.2">
      <c r="C83" s="20" t="s">
        <v>414</v>
      </c>
      <c r="D83" s="20" t="s">
        <v>415</v>
      </c>
      <c r="E83" s="20" t="s">
        <v>154</v>
      </c>
      <c r="F83" s="20" t="s">
        <v>185</v>
      </c>
      <c r="G83" s="22" t="s">
        <v>125</v>
      </c>
      <c r="K83" s="20" t="s">
        <v>448</v>
      </c>
      <c r="L83" s="20" t="s">
        <v>449</v>
      </c>
      <c r="M83" s="20" t="s">
        <v>154</v>
      </c>
      <c r="N83" s="20" t="s">
        <v>190</v>
      </c>
      <c r="O83" s="22" t="s">
        <v>126</v>
      </c>
    </row>
    <row r="84" spans="3:15" x14ac:dyDescent="0.2">
      <c r="C84" s="20" t="s">
        <v>416</v>
      </c>
      <c r="D84" s="20" t="s">
        <v>417</v>
      </c>
      <c r="E84" s="20" t="s">
        <v>154</v>
      </c>
      <c r="F84" s="20" t="s">
        <v>190</v>
      </c>
      <c r="G84" s="22" t="s">
        <v>125</v>
      </c>
      <c r="K84" s="20" t="s">
        <v>450</v>
      </c>
      <c r="L84" s="20" t="s">
        <v>451</v>
      </c>
      <c r="M84" s="20" t="s">
        <v>150</v>
      </c>
      <c r="N84" s="20" t="s">
        <v>190</v>
      </c>
      <c r="O84" s="22" t="s">
        <v>126</v>
      </c>
    </row>
    <row r="85" spans="3:15" x14ac:dyDescent="0.2">
      <c r="C85" s="20" t="s">
        <v>418</v>
      </c>
      <c r="D85" s="20" t="s">
        <v>419</v>
      </c>
      <c r="E85" s="20" t="s">
        <v>154</v>
      </c>
      <c r="F85" s="20" t="s">
        <v>190</v>
      </c>
      <c r="G85" s="22" t="s">
        <v>125</v>
      </c>
      <c r="K85" s="20" t="s">
        <v>452</v>
      </c>
      <c r="L85" s="20" t="s">
        <v>453</v>
      </c>
      <c r="M85" s="20" t="s">
        <v>154</v>
      </c>
      <c r="N85" s="20" t="s">
        <v>190</v>
      </c>
      <c r="O85" s="22" t="s">
        <v>126</v>
      </c>
    </row>
  </sheetData>
  <pageMargins left="0.7" right="0.7" top="0.75" bottom="0.75" header="0.3" footer="0.3"/>
  <pageSetup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PROPUESTAS PIM</vt:lpstr>
      <vt:lpstr>PRESUPUESTO</vt:lpstr>
      <vt:lpstr>PROGRAMA ACTIVIDADES</vt:lpstr>
      <vt:lpstr>PLANIFICACIÓN CARTILLAS</vt:lpstr>
      <vt:lpstr>GUARDIAS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16484724-1</dc:creator>
  <cp:lastModifiedBy>16484724-1</cp:lastModifiedBy>
  <cp:lastPrinted>2025-07-14T19:34:59Z</cp:lastPrinted>
  <dcterms:created xsi:type="dcterms:W3CDTF">2025-05-08T00:21:07Z</dcterms:created>
  <dcterms:modified xsi:type="dcterms:W3CDTF">2025-07-19T00:13:52Z</dcterms:modified>
</cp:coreProperties>
</file>