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1580" windowHeight="6540" activeTab="3"/>
  </bookViews>
  <sheets>
    <sheet name="Hoja3" sheetId="3" r:id="rId1"/>
    <sheet name="Hoja4" sheetId="4" r:id="rId2"/>
    <sheet name="Hoja1" sheetId="5" r:id="rId3"/>
    <sheet name="Hoja2" sheetId="6" r:id="rId4"/>
  </sheets>
  <calcPr calcId="124519"/>
</workbook>
</file>

<file path=xl/calcChain.xml><?xml version="1.0" encoding="utf-8"?>
<calcChain xmlns="http://schemas.openxmlformats.org/spreadsheetml/2006/main">
  <c r="K11" i="6"/>
  <c r="K13"/>
  <c r="K12"/>
  <c r="L6"/>
  <c r="L4"/>
  <c r="L2"/>
  <c r="K6"/>
  <c r="K5"/>
  <c r="K4"/>
  <c r="K3"/>
  <c r="K2"/>
  <c r="J19"/>
  <c r="K20"/>
  <c r="J20"/>
  <c r="K18"/>
  <c r="J18"/>
  <c r="I18"/>
  <c r="I16"/>
  <c r="I13"/>
  <c r="I12"/>
  <c r="J6"/>
  <c r="J4"/>
  <c r="J2"/>
  <c r="I11"/>
  <c r="I6"/>
  <c r="I4"/>
  <c r="I2"/>
  <c r="H4"/>
  <c r="G12"/>
  <c r="G13" s="1"/>
  <c r="G11"/>
  <c r="H6"/>
  <c r="G6"/>
  <c r="G4"/>
  <c r="C29" i="4"/>
  <c r="E13" i="6"/>
  <c r="E12"/>
  <c r="I10" i="4"/>
  <c r="H4"/>
  <c r="I4"/>
  <c r="E11" i="6"/>
  <c r="F6"/>
  <c r="F4"/>
  <c r="E6"/>
  <c r="E4"/>
  <c r="D2"/>
  <c r="D6"/>
  <c r="C12" s="1"/>
  <c r="C13" i="3"/>
  <c r="C6" i="6"/>
  <c r="C11" s="1"/>
  <c r="B4"/>
  <c r="H12" i="3"/>
  <c r="B11" i="5"/>
  <c r="B12"/>
  <c r="B13"/>
  <c r="B10"/>
  <c r="D7"/>
  <c r="H11" i="3"/>
  <c r="H6"/>
  <c r="H4"/>
  <c r="H2"/>
  <c r="D13" i="5"/>
  <c r="D12"/>
  <c r="D11"/>
  <c r="D10"/>
  <c r="D9"/>
  <c r="G11" i="3"/>
  <c r="G8"/>
  <c r="G7"/>
  <c r="G6"/>
  <c r="G4"/>
  <c r="G2"/>
  <c r="B7" i="5"/>
  <c r="F11" i="3"/>
  <c r="F8"/>
  <c r="F7"/>
  <c r="F6"/>
  <c r="F4"/>
  <c r="F3"/>
  <c r="B5" i="5"/>
  <c r="B4"/>
  <c r="E11" i="3"/>
  <c r="E7"/>
  <c r="E6"/>
  <c r="E4"/>
  <c r="D6"/>
  <c r="C12"/>
  <c r="B4"/>
  <c r="C6"/>
  <c r="C11"/>
  <c r="C13" i="6" l="1"/>
</calcChain>
</file>

<file path=xl/sharedStrings.xml><?xml version="1.0" encoding="utf-8"?>
<sst xmlns="http://schemas.openxmlformats.org/spreadsheetml/2006/main" count="53" uniqueCount="30">
  <si>
    <t>CAPITAL AUTORIZADO</t>
  </si>
  <si>
    <t>ACCIONES X SUSCRIBIR</t>
  </si>
  <si>
    <t>CAPITAL SUSCRITO</t>
  </si>
  <si>
    <t>ACCIONISTAS</t>
  </si>
  <si>
    <t>CAPITAL SUSCRITO Y PAGADO</t>
  </si>
  <si>
    <t>UTILIDADES RETENIDAS</t>
  </si>
  <si>
    <t>SOBREPRECIO</t>
  </si>
  <si>
    <t>UTILIDAD DEL EJERCICIO</t>
  </si>
  <si>
    <t>DIVIDENDO PROVISORIO</t>
  </si>
  <si>
    <t>TOTAL PATRIMONIO</t>
  </si>
  <si>
    <t>ACCIONES PAGADAS</t>
  </si>
  <si>
    <t>VALOR LIBRO</t>
  </si>
  <si>
    <t>ACC X SUSCRIBIR</t>
  </si>
  <si>
    <t>CAJA</t>
  </si>
  <si>
    <t>ACCIONSITAS</t>
  </si>
  <si>
    <t>30/4/2003 A/R</t>
  </si>
  <si>
    <t>PERD Y GANANCIA</t>
  </si>
  <si>
    <t>DIV PROVISORIO</t>
  </si>
  <si>
    <t>DIV POR PAGAR</t>
  </si>
  <si>
    <t>ACCIONES POR SUSCRIBIR</t>
  </si>
  <si>
    <t>30/04/2003 D/R</t>
  </si>
  <si>
    <t>CAPITAL</t>
  </si>
  <si>
    <t>UTIL DEL EJERCICIO</t>
  </si>
  <si>
    <t>ACCIONSTAS</t>
  </si>
  <si>
    <t>30-04-2003 (*)</t>
  </si>
  <si>
    <t>ACC X SUSC</t>
  </si>
  <si>
    <t>ACC X SUSCR</t>
  </si>
  <si>
    <t>30/4/2003 (p)</t>
  </si>
  <si>
    <t>1°</t>
  </si>
  <si>
    <t>2°</t>
  </si>
</sst>
</file>

<file path=xl/styles.xml><?xml version="1.0" encoding="utf-8"?>
<styleSheet xmlns="http://schemas.openxmlformats.org/spreadsheetml/2006/main">
  <numFmts count="3">
    <numFmt numFmtId="164" formatCode="_-* #,##0.00\ _p_t_a_-;\-* #,##0.00\ _p_t_a_-;_-* &quot;-&quot;??\ _p_t_a_-;_-@_-"/>
    <numFmt numFmtId="165" formatCode="_-* #,##0\ _p_t_a_-;\-* #,##0\ _p_t_a_-;_-* &quot;-&quot;??\ _p_t_a_-;_-@_-"/>
    <numFmt numFmtId="167" formatCode="&quot;$&quot;\ #,##0"/>
  </numFmts>
  <fonts count="6">
    <font>
      <sz val="10"/>
      <name val="Arial"/>
    </font>
    <font>
      <sz val="10"/>
      <name val="Arial"/>
    </font>
    <font>
      <sz val="1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3" fontId="0" fillId="0" borderId="0" xfId="0" applyNumberFormat="1"/>
    <xf numFmtId="0" fontId="2" fillId="0" borderId="0" xfId="0" applyFont="1"/>
    <xf numFmtId="3" fontId="0" fillId="0" borderId="1" xfId="0" applyNumberFormat="1" applyBorder="1"/>
    <xf numFmtId="3" fontId="3" fillId="0" borderId="0" xfId="0" applyNumberFormat="1" applyFont="1"/>
    <xf numFmtId="3" fontId="3" fillId="0" borderId="1" xfId="0" applyNumberFormat="1" applyFont="1" applyBorder="1"/>
    <xf numFmtId="3" fontId="4" fillId="0" borderId="0" xfId="0" applyNumberFormat="1" applyFont="1"/>
    <xf numFmtId="3" fontId="2" fillId="0" borderId="0" xfId="0" applyNumberFormat="1" applyFont="1"/>
    <xf numFmtId="0" fontId="0" fillId="0" borderId="0" xfId="0" applyNumberFormat="1"/>
    <xf numFmtId="0" fontId="0" fillId="2" borderId="0" xfId="0" applyNumberFormat="1" applyFill="1"/>
    <xf numFmtId="14" fontId="0" fillId="2" borderId="0" xfId="0" applyNumberFormat="1" applyFill="1"/>
    <xf numFmtId="0" fontId="2" fillId="2" borderId="0" xfId="0" applyNumberFormat="1" applyFont="1" applyFill="1"/>
    <xf numFmtId="9" fontId="0" fillId="0" borderId="0" xfId="0" applyNumberFormat="1"/>
    <xf numFmtId="0" fontId="4" fillId="0" borderId="0" xfId="0" applyFont="1"/>
    <xf numFmtId="3" fontId="0" fillId="0" borderId="1" xfId="0" applyNumberFormat="1" applyFill="1" applyBorder="1"/>
    <xf numFmtId="165" fontId="0" fillId="0" borderId="0" xfId="1" applyNumberFormat="1" applyFont="1"/>
    <xf numFmtId="16" fontId="0" fillId="2" borderId="0" xfId="0" applyNumberFormat="1" applyFill="1"/>
    <xf numFmtId="165" fontId="0" fillId="0" borderId="0" xfId="0" applyNumberFormat="1"/>
    <xf numFmtId="165" fontId="4" fillId="0" borderId="0" xfId="1" applyNumberFormat="1" applyFont="1"/>
    <xf numFmtId="9" fontId="0" fillId="0" borderId="0" xfId="2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" fontId="2" fillId="0" borderId="0" xfId="0" applyNumberFormat="1" applyFont="1"/>
    <xf numFmtId="3" fontId="0" fillId="0" borderId="0" xfId="0" applyNumberFormat="1" applyBorder="1"/>
    <xf numFmtId="0" fontId="0" fillId="0" borderId="0" xfId="0" applyBorder="1"/>
    <xf numFmtId="3" fontId="2" fillId="0" borderId="0" xfId="0" applyNumberFormat="1" applyFont="1" applyAlignment="1">
      <alignment horizontal="left"/>
    </xf>
    <xf numFmtId="3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  <xf numFmtId="3" fontId="2" fillId="0" borderId="0" xfId="0" applyNumberFormat="1" applyFont="1" applyAlignment="1">
      <alignment horizontal="right"/>
    </xf>
    <xf numFmtId="3" fontId="0" fillId="0" borderId="2" xfId="0" applyNumberFormat="1" applyBorder="1"/>
    <xf numFmtId="3" fontId="0" fillId="0" borderId="3" xfId="0" applyNumberFormat="1" applyBorder="1"/>
    <xf numFmtId="3" fontId="2" fillId="0" borderId="1" xfId="0" applyNumberFormat="1" applyFont="1" applyBorder="1" applyAlignment="1">
      <alignment horizontal="center"/>
    </xf>
    <xf numFmtId="0" fontId="5" fillId="0" borderId="0" xfId="0" applyFont="1"/>
    <xf numFmtId="3" fontId="5" fillId="0" borderId="0" xfId="0" applyNumberFormat="1" applyFont="1"/>
    <xf numFmtId="0" fontId="5" fillId="0" borderId="0" xfId="0" applyFont="1" applyAlignment="1">
      <alignment horizontal="center"/>
    </xf>
    <xf numFmtId="167" fontId="0" fillId="0" borderId="0" xfId="0" applyNumberFormat="1"/>
    <xf numFmtId="1" fontId="0" fillId="0" borderId="0" xfId="0" applyNumberFormat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zoomScale="210" zoomScaleNormal="210" workbookViewId="0">
      <pane xSplit="1" topLeftCell="F1" activePane="topRight" state="frozen"/>
      <selection pane="topRight" activeCell="C10" sqref="A10:C10"/>
    </sheetView>
  </sheetViews>
  <sheetFormatPr baseColWidth="10" defaultRowHeight="12.75"/>
  <cols>
    <col min="1" max="1" width="34.5703125" customWidth="1"/>
    <col min="2" max="2" width="13.42578125" style="1" bestFit="1" customWidth="1"/>
    <col min="3" max="3" width="13.28515625" style="1" bestFit="1" customWidth="1"/>
    <col min="4" max="4" width="7.85546875" style="1" bestFit="1" customWidth="1"/>
    <col min="5" max="5" width="13.28515625" style="1" bestFit="1" customWidth="1"/>
    <col min="6" max="6" width="14.28515625" style="1" bestFit="1" customWidth="1"/>
    <col min="7" max="7" width="13.140625" bestFit="1" customWidth="1"/>
    <col min="8" max="8" width="13.28515625" bestFit="1" customWidth="1"/>
  </cols>
  <sheetData>
    <row r="1" spans="1:14" s="8" customFormat="1">
      <c r="A1" s="9"/>
      <c r="B1" s="10">
        <v>37622</v>
      </c>
      <c r="C1" s="9"/>
      <c r="D1" s="9"/>
      <c r="E1" s="11" t="s">
        <v>15</v>
      </c>
      <c r="F1" s="11" t="s">
        <v>20</v>
      </c>
      <c r="G1" s="10">
        <v>37833</v>
      </c>
      <c r="H1" s="16">
        <v>37986</v>
      </c>
      <c r="I1" s="9"/>
      <c r="J1" s="9"/>
      <c r="K1" s="9"/>
      <c r="L1" s="9"/>
      <c r="M1" s="9"/>
      <c r="N1" s="9"/>
    </row>
    <row r="2" spans="1:14">
      <c r="A2" t="s">
        <v>0</v>
      </c>
      <c r="B2" s="1">
        <v>1000000000</v>
      </c>
      <c r="C2" s="4">
        <v>10000000</v>
      </c>
      <c r="E2" s="1">
        <v>1000000000</v>
      </c>
      <c r="F2" s="1">
        <v>1022500000</v>
      </c>
      <c r="G2" s="1">
        <f>+F2</f>
        <v>1022500000</v>
      </c>
      <c r="H2" s="1">
        <f>+G2+580000000+316000000</f>
        <v>1918500000</v>
      </c>
    </row>
    <row r="3" spans="1:14">
      <c r="A3" s="2" t="s">
        <v>1</v>
      </c>
      <c r="B3" s="3">
        <v>-200000000</v>
      </c>
      <c r="C3" s="5">
        <v>-2000000</v>
      </c>
      <c r="E3" s="3">
        <v>-200000000</v>
      </c>
      <c r="F3" s="3">
        <f>+E3</f>
        <v>-200000000</v>
      </c>
      <c r="G3" s="14">
        <v>0</v>
      </c>
      <c r="H3" s="14">
        <v>-63200000</v>
      </c>
    </row>
    <row r="4" spans="1:14">
      <c r="A4" s="34" t="s">
        <v>2</v>
      </c>
      <c r="B4" s="35">
        <f>+B2+B3</f>
        <v>800000000</v>
      </c>
      <c r="C4" s="4">
        <v>8000000</v>
      </c>
      <c r="E4" s="1">
        <f>+E2+E3</f>
        <v>800000000</v>
      </c>
      <c r="F4" s="1">
        <f>+F2+F3</f>
        <v>822500000</v>
      </c>
      <c r="G4" s="1">
        <f>+G2+G3</f>
        <v>1022500000</v>
      </c>
      <c r="H4" s="1">
        <f>+H2+H3</f>
        <v>1855300000</v>
      </c>
    </row>
    <row r="5" spans="1:14">
      <c r="A5" s="2" t="s">
        <v>3</v>
      </c>
      <c r="B5" s="3">
        <v>-300000000</v>
      </c>
      <c r="C5" s="5">
        <v>-3000000</v>
      </c>
      <c r="E5" s="3">
        <v>0</v>
      </c>
      <c r="F5" s="3">
        <v>0</v>
      </c>
      <c r="G5" s="14">
        <v>0</v>
      </c>
      <c r="H5" s="14">
        <v>-126400000</v>
      </c>
    </row>
    <row r="6" spans="1:14">
      <c r="A6" s="36" t="s">
        <v>4</v>
      </c>
      <c r="B6" s="36"/>
      <c r="C6" s="35">
        <f>+B4+B5</f>
        <v>500000000</v>
      </c>
      <c r="D6" s="4">
        <f>+C4+C5</f>
        <v>5000000</v>
      </c>
      <c r="E6" s="1">
        <f>+E4+E5</f>
        <v>800000000</v>
      </c>
      <c r="F6" s="1">
        <f>+F4+F5</f>
        <v>822500000</v>
      </c>
      <c r="G6" s="1">
        <f>+G4+G5</f>
        <v>1022500000</v>
      </c>
      <c r="H6" s="1">
        <f>+H4+H5</f>
        <v>1728900000</v>
      </c>
    </row>
    <row r="7" spans="1:14">
      <c r="A7" s="20" t="s">
        <v>5</v>
      </c>
      <c r="B7" s="21"/>
      <c r="C7" s="1">
        <v>480000000</v>
      </c>
      <c r="E7" s="1">
        <f>+C7</f>
        <v>480000000</v>
      </c>
      <c r="F7" s="1">
        <f>+E7</f>
        <v>480000000</v>
      </c>
      <c r="G7" s="1">
        <f>+F7</f>
        <v>480000000</v>
      </c>
      <c r="H7">
        <v>0</v>
      </c>
    </row>
    <row r="8" spans="1:14">
      <c r="A8" s="20" t="s">
        <v>6</v>
      </c>
      <c r="B8" s="21"/>
      <c r="C8" s="1">
        <v>70000000</v>
      </c>
      <c r="E8" s="1">
        <v>100000000</v>
      </c>
      <c r="F8" s="1">
        <f>+E8</f>
        <v>100000000</v>
      </c>
      <c r="G8" s="1">
        <f>+F8</f>
        <v>100000000</v>
      </c>
      <c r="H8" s="1">
        <v>0</v>
      </c>
    </row>
    <row r="9" spans="1:14">
      <c r="A9" s="20" t="s">
        <v>7</v>
      </c>
      <c r="B9" s="21"/>
      <c r="C9" s="1">
        <v>75000000</v>
      </c>
      <c r="E9" s="1">
        <v>75000000</v>
      </c>
      <c r="F9" s="1">
        <v>0</v>
      </c>
      <c r="G9" s="1">
        <v>0</v>
      </c>
      <c r="H9" s="1">
        <v>90000000</v>
      </c>
    </row>
    <row r="10" spans="1:14">
      <c r="A10" s="20" t="s">
        <v>8</v>
      </c>
      <c r="B10" s="21"/>
      <c r="C10" s="3">
        <v>-10000000</v>
      </c>
      <c r="E10" s="3">
        <v>-10000000</v>
      </c>
      <c r="F10" s="3">
        <v>0</v>
      </c>
      <c r="G10" s="14">
        <v>0</v>
      </c>
      <c r="H10" s="3">
        <v>-5000000</v>
      </c>
    </row>
    <row r="11" spans="1:14">
      <c r="A11" s="20" t="s">
        <v>9</v>
      </c>
      <c r="B11" s="20"/>
      <c r="C11" s="1">
        <f>SUM(C6:C10)</f>
        <v>1115000000</v>
      </c>
      <c r="E11" s="1">
        <f>SUM(E6:E10)</f>
        <v>1445000000</v>
      </c>
      <c r="F11" s="1">
        <f>SUM(F6:F10)</f>
        <v>1402500000</v>
      </c>
      <c r="G11" s="1">
        <f>SUM(G6:G10)</f>
        <v>1602500000</v>
      </c>
      <c r="H11" s="1">
        <f>SUM(H6:H10)</f>
        <v>1813900000</v>
      </c>
    </row>
    <row r="12" spans="1:14">
      <c r="A12" s="20" t="s">
        <v>10</v>
      </c>
      <c r="B12" s="21"/>
      <c r="C12" s="6">
        <f>+D6</f>
        <v>5000000</v>
      </c>
      <c r="E12" s="6">
        <v>8000000</v>
      </c>
      <c r="F12" s="6">
        <v>8124309</v>
      </c>
      <c r="G12" s="6">
        <v>10124309</v>
      </c>
      <c r="H12" s="6">
        <f>+G12+3670886+800000</f>
        <v>14595195</v>
      </c>
    </row>
    <row r="13" spans="1:14">
      <c r="A13" s="20" t="s">
        <v>11</v>
      </c>
      <c r="B13" s="21"/>
      <c r="C13" s="1">
        <f>+C11/C12</f>
        <v>223</v>
      </c>
      <c r="E13" s="1">
        <v>181</v>
      </c>
      <c r="F13" s="1">
        <v>173</v>
      </c>
      <c r="G13" s="1">
        <v>158</v>
      </c>
      <c r="H13" s="1">
        <v>124</v>
      </c>
    </row>
  </sheetData>
  <mergeCells count="8">
    <mergeCell ref="A12:B12"/>
    <mergeCell ref="A13:B13"/>
    <mergeCell ref="A6:B6"/>
    <mergeCell ref="A7:B7"/>
    <mergeCell ref="A8:B8"/>
    <mergeCell ref="A9:B9"/>
    <mergeCell ref="A10:B10"/>
    <mergeCell ref="A11:B11"/>
  </mergeCells>
  <phoneticPr fontId="0" type="noConversion"/>
  <pageMargins left="0.28000000000000003" right="0.24" top="0.99" bottom="1" header="0" footer="0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topLeftCell="A24" zoomScale="270" zoomScaleNormal="270" workbookViewId="0">
      <selection activeCell="C29" sqref="C29"/>
    </sheetView>
  </sheetViews>
  <sheetFormatPr baseColWidth="10" defaultRowHeight="12.75"/>
  <cols>
    <col min="1" max="1" width="15.85546875" style="29" customWidth="1"/>
    <col min="2" max="2" width="11.42578125" style="28"/>
    <col min="3" max="4" width="13.28515625" style="1" bestFit="1" customWidth="1"/>
    <col min="5" max="6" width="13" style="1" bestFit="1" customWidth="1"/>
    <col min="7" max="7" width="5.28515625" style="1" customWidth="1"/>
    <col min="8" max="16384" width="11.42578125" style="1"/>
  </cols>
  <sheetData>
    <row r="1" spans="1:9">
      <c r="A1" s="27" t="s">
        <v>25</v>
      </c>
      <c r="C1" s="1">
        <v>1000000000</v>
      </c>
      <c r="E1" s="33" t="s">
        <v>25</v>
      </c>
      <c r="F1" s="33"/>
      <c r="H1" s="33" t="s">
        <v>3</v>
      </c>
      <c r="I1" s="33"/>
    </row>
    <row r="2" spans="1:9">
      <c r="B2" s="30" t="s">
        <v>21</v>
      </c>
      <c r="D2" s="1">
        <v>1000000000</v>
      </c>
      <c r="E2" s="31">
        <v>1000000000</v>
      </c>
      <c r="F2" s="1">
        <v>800000000</v>
      </c>
      <c r="H2" s="31">
        <v>800000000</v>
      </c>
      <c r="I2" s="1">
        <v>500000000</v>
      </c>
    </row>
    <row r="3" spans="1:9">
      <c r="E3" s="32"/>
      <c r="H3" s="32"/>
      <c r="I3" s="1">
        <v>300000000</v>
      </c>
    </row>
    <row r="4" spans="1:9">
      <c r="A4" s="27" t="s">
        <v>3</v>
      </c>
      <c r="C4" s="1">
        <v>800000000</v>
      </c>
      <c r="E4" s="32"/>
      <c r="H4" s="32">
        <f t="shared" ref="H4:I4" si="0">SUM(H2:H3)</f>
        <v>800000000</v>
      </c>
      <c r="I4" s="1">
        <f t="shared" si="0"/>
        <v>800000000</v>
      </c>
    </row>
    <row r="5" spans="1:9">
      <c r="B5" s="30" t="s">
        <v>26</v>
      </c>
      <c r="D5" s="1">
        <v>800000000</v>
      </c>
      <c r="E5" s="32"/>
      <c r="H5" s="32"/>
    </row>
    <row r="6" spans="1:9">
      <c r="E6" s="32"/>
    </row>
    <row r="7" spans="1:9">
      <c r="A7" s="27" t="s">
        <v>13</v>
      </c>
      <c r="C7" s="1">
        <v>570000000</v>
      </c>
      <c r="E7" s="33" t="s">
        <v>21</v>
      </c>
      <c r="F7" s="33"/>
      <c r="H7" s="33" t="s">
        <v>6</v>
      </c>
      <c r="I7" s="33"/>
    </row>
    <row r="8" spans="1:9">
      <c r="B8" s="30" t="s">
        <v>14</v>
      </c>
      <c r="D8" s="1">
        <v>500000000</v>
      </c>
      <c r="E8" s="31"/>
      <c r="F8" s="1">
        <v>1000000000</v>
      </c>
      <c r="H8" s="31"/>
      <c r="I8" s="1">
        <v>70000000</v>
      </c>
    </row>
    <row r="9" spans="1:9">
      <c r="B9" s="30" t="s">
        <v>6</v>
      </c>
      <c r="D9" s="1">
        <v>70000000</v>
      </c>
      <c r="E9" s="32"/>
      <c r="H9" s="32"/>
      <c r="I9" s="1">
        <v>30000000</v>
      </c>
    </row>
    <row r="10" spans="1:9">
      <c r="H10" s="32"/>
      <c r="I10" s="1">
        <f t="shared" ref="H10:I10" si="1">SUM(I8:I9)</f>
        <v>100000000</v>
      </c>
    </row>
    <row r="11" spans="1:9">
      <c r="A11" s="27" t="s">
        <v>13</v>
      </c>
      <c r="C11" s="7">
        <v>330000000</v>
      </c>
    </row>
    <row r="12" spans="1:9">
      <c r="B12" s="30" t="s">
        <v>14</v>
      </c>
      <c r="D12" s="1">
        <v>300000000</v>
      </c>
    </row>
    <row r="13" spans="1:9">
      <c r="B13" s="30" t="s">
        <v>6</v>
      </c>
      <c r="D13" s="1">
        <v>30000000</v>
      </c>
    </row>
    <row r="16" spans="1:9">
      <c r="A16" s="27" t="s">
        <v>16</v>
      </c>
      <c r="C16" s="1">
        <v>52500000</v>
      </c>
    </row>
    <row r="17" spans="1:4">
      <c r="B17" s="30" t="s">
        <v>17</v>
      </c>
      <c r="D17" s="1">
        <v>10000000</v>
      </c>
    </row>
    <row r="18" spans="1:4">
      <c r="B18" s="30" t="s">
        <v>18</v>
      </c>
      <c r="D18" s="1">
        <v>42500000</v>
      </c>
    </row>
    <row r="20" spans="1:4">
      <c r="A20" s="27" t="s">
        <v>19</v>
      </c>
      <c r="C20" s="1">
        <v>22500000</v>
      </c>
    </row>
    <row r="21" spans="1:4">
      <c r="B21" s="30" t="s">
        <v>21</v>
      </c>
      <c r="D21" s="1">
        <v>22500000</v>
      </c>
    </row>
    <row r="22" spans="1:4" ht="6" customHeight="1"/>
    <row r="23" spans="1:4">
      <c r="A23" s="27" t="s">
        <v>3</v>
      </c>
      <c r="C23" s="1">
        <v>22500000</v>
      </c>
    </row>
    <row r="24" spans="1:4">
      <c r="B24" s="30" t="s">
        <v>12</v>
      </c>
      <c r="D24" s="1">
        <v>22500000</v>
      </c>
    </row>
    <row r="25" spans="1:4" ht="6.75" customHeight="1"/>
    <row r="26" spans="1:4">
      <c r="A26" s="27" t="s">
        <v>22</v>
      </c>
      <c r="C26" s="1">
        <v>22500000</v>
      </c>
    </row>
    <row r="27" spans="1:4">
      <c r="B27" s="30" t="s">
        <v>23</v>
      </c>
      <c r="D27" s="1">
        <v>22500000</v>
      </c>
    </row>
    <row r="29" spans="1:4">
      <c r="C29" s="1">
        <f>22500000/181</f>
        <v>124309.39226519337</v>
      </c>
    </row>
  </sheetData>
  <mergeCells count="4">
    <mergeCell ref="E1:F1"/>
    <mergeCell ref="H1:I1"/>
    <mergeCell ref="H7:I7"/>
    <mergeCell ref="E7:F7"/>
  </mergeCells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3:E13"/>
  <sheetViews>
    <sheetView topLeftCell="B9" zoomScale="280" zoomScaleNormal="24" workbookViewId="0">
      <selection activeCell="B13" sqref="B13"/>
    </sheetView>
  </sheetViews>
  <sheetFormatPr baseColWidth="10" defaultRowHeight="12.75"/>
  <cols>
    <col min="2" max="2" width="16.140625" bestFit="1" customWidth="1"/>
    <col min="3" max="3" width="11.5703125" bestFit="1" customWidth="1"/>
    <col min="4" max="4" width="18.5703125" bestFit="1" customWidth="1"/>
  </cols>
  <sheetData>
    <row r="3" spans="2:5">
      <c r="B3">
        <v>75000000</v>
      </c>
    </row>
    <row r="4" spans="2:5">
      <c r="B4">
        <f>+B3*0.7</f>
        <v>52500000</v>
      </c>
      <c r="C4" s="12">
        <v>0.7</v>
      </c>
    </row>
    <row r="5" spans="2:5">
      <c r="B5">
        <f>+B3-B4</f>
        <v>22500000</v>
      </c>
      <c r="C5" s="12">
        <v>0.3</v>
      </c>
      <c r="D5" s="15">
        <v>580000000</v>
      </c>
    </row>
    <row r="6" spans="2:5">
      <c r="B6">
        <v>181</v>
      </c>
      <c r="D6">
        <v>158</v>
      </c>
    </row>
    <row r="7" spans="2:5">
      <c r="B7" s="13">
        <f>+B5/B6</f>
        <v>124309.39226519337</v>
      </c>
      <c r="D7" s="18">
        <f>+D5/D6</f>
        <v>3670886.0759493671</v>
      </c>
    </row>
    <row r="9" spans="2:5">
      <c r="B9" s="15">
        <v>2000000</v>
      </c>
      <c r="C9" s="15">
        <v>158</v>
      </c>
      <c r="D9" s="15">
        <f>+B9*C9</f>
        <v>316000000</v>
      </c>
      <c r="E9" s="19">
        <v>1</v>
      </c>
    </row>
    <row r="10" spans="2:5">
      <c r="B10" s="15">
        <f>+D10/$C$9</f>
        <v>-400000</v>
      </c>
      <c r="D10" s="15">
        <f>+D9*0.2*-1</f>
        <v>-63200000</v>
      </c>
      <c r="E10" s="19">
        <v>0.2</v>
      </c>
    </row>
    <row r="11" spans="2:5">
      <c r="B11" s="15">
        <f>+D11/$C$9</f>
        <v>1600000</v>
      </c>
      <c r="D11" s="15">
        <f>+D9*0.8</f>
        <v>252800000</v>
      </c>
      <c r="E11" s="19">
        <v>0.8</v>
      </c>
    </row>
    <row r="12" spans="2:5">
      <c r="B12" s="15">
        <f>+D12/$C$9</f>
        <v>-800000</v>
      </c>
      <c r="D12" s="15">
        <f>+D11*-0.5</f>
        <v>-126400000</v>
      </c>
      <c r="E12" s="19">
        <v>0.5</v>
      </c>
    </row>
    <row r="13" spans="2:5">
      <c r="B13" s="15">
        <f>+D13/$C$9</f>
        <v>800000</v>
      </c>
      <c r="D13" s="17">
        <f>+D11+D12</f>
        <v>126400000</v>
      </c>
      <c r="E13" s="19">
        <v>0.5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0"/>
  <sheetViews>
    <sheetView tabSelected="1" topLeftCell="A2" zoomScale="210" zoomScaleNormal="210" workbookViewId="0">
      <pane xSplit="2" topLeftCell="J1" activePane="topRight" state="frozen"/>
      <selection activeCell="A2" sqref="A2"/>
      <selection pane="topRight" activeCell="K13" sqref="K13"/>
    </sheetView>
  </sheetViews>
  <sheetFormatPr baseColWidth="10" defaultRowHeight="12.75"/>
  <cols>
    <col min="1" max="1" width="22.85546875" bestFit="1" customWidth="1"/>
    <col min="2" max="3" width="13.28515625" bestFit="1" customWidth="1"/>
    <col min="5" max="5" width="13.28515625" bestFit="1" customWidth="1"/>
    <col min="7" max="7" width="13.28515625" bestFit="1" customWidth="1"/>
    <col min="9" max="9" width="13.28515625" style="1" bestFit="1" customWidth="1"/>
    <col min="10" max="10" width="13.28515625" bestFit="1" customWidth="1"/>
    <col min="11" max="11" width="15" bestFit="1" customWidth="1"/>
  </cols>
  <sheetData>
    <row r="1" spans="1:12">
      <c r="A1" s="9"/>
      <c r="B1" s="10">
        <v>37622</v>
      </c>
      <c r="E1" s="24" t="s">
        <v>24</v>
      </c>
      <c r="G1" s="2" t="s">
        <v>27</v>
      </c>
      <c r="I1" s="1">
        <v>37833</v>
      </c>
    </row>
    <row r="2" spans="1:12">
      <c r="A2" t="s">
        <v>0</v>
      </c>
      <c r="B2" s="1">
        <v>1000000000</v>
      </c>
      <c r="C2" s="4">
        <v>10000000</v>
      </c>
      <c r="D2">
        <f>+B2/C2</f>
        <v>100</v>
      </c>
      <c r="E2" s="1">
        <v>1000000000</v>
      </c>
      <c r="F2" s="4">
        <v>10000000</v>
      </c>
      <c r="G2" s="1">
        <v>1022500000</v>
      </c>
      <c r="H2" s="4">
        <v>10124309</v>
      </c>
      <c r="I2" s="1">
        <f>+G2</f>
        <v>1022500000</v>
      </c>
      <c r="J2" s="4">
        <f>+H2</f>
        <v>10124309</v>
      </c>
      <c r="K2" s="37">
        <f>+I2+I15+I18</f>
        <v>1919064814.4480774</v>
      </c>
      <c r="L2" s="4">
        <f>+J2+I16+I19</f>
        <v>15788645.48673947</v>
      </c>
    </row>
    <row r="3" spans="1:12">
      <c r="A3" s="2" t="s">
        <v>1</v>
      </c>
      <c r="B3" s="3">
        <v>-200000000</v>
      </c>
      <c r="C3" s="5">
        <v>-2000000</v>
      </c>
      <c r="E3" s="3">
        <v>-200000000</v>
      </c>
      <c r="F3" s="5">
        <v>-2000000</v>
      </c>
      <c r="G3" s="3">
        <v>-200000000</v>
      </c>
      <c r="H3" s="5">
        <v>-2000000</v>
      </c>
      <c r="I3" s="3">
        <v>0</v>
      </c>
      <c r="J3" s="5">
        <v>0</v>
      </c>
      <c r="K3" s="37">
        <f>+K18</f>
        <v>-63312962.889615476</v>
      </c>
      <c r="L3" s="5">
        <v>-400000</v>
      </c>
    </row>
    <row r="4" spans="1:12">
      <c r="A4" s="2" t="s">
        <v>2</v>
      </c>
      <c r="B4" s="1">
        <f>+B2+B3</f>
        <v>800000000</v>
      </c>
      <c r="C4" s="4">
        <v>8000000</v>
      </c>
      <c r="E4" s="1">
        <f>+E2+E3</f>
        <v>800000000</v>
      </c>
      <c r="F4" s="4">
        <f>+F2+F3</f>
        <v>8000000</v>
      </c>
      <c r="G4" s="1">
        <f>+G2+G3</f>
        <v>822500000</v>
      </c>
      <c r="H4" s="4">
        <f>+H2+H3</f>
        <v>8124309</v>
      </c>
      <c r="I4" s="1">
        <f>+I2+I3</f>
        <v>1022500000</v>
      </c>
      <c r="J4" s="4">
        <f>+J2+J3</f>
        <v>10124309</v>
      </c>
      <c r="K4" s="37">
        <f>+K2+K3</f>
        <v>1855751851.5584619</v>
      </c>
      <c r="L4" s="4">
        <f>+L2+L3</f>
        <v>15388645.48673947</v>
      </c>
    </row>
    <row r="5" spans="1:12">
      <c r="A5" s="2" t="s">
        <v>3</v>
      </c>
      <c r="B5" s="3">
        <v>-300000000</v>
      </c>
      <c r="C5" s="5">
        <v>-3000000</v>
      </c>
      <c r="E5" s="3">
        <v>0</v>
      </c>
      <c r="F5" s="5">
        <v>0</v>
      </c>
      <c r="G5" s="3">
        <v>0</v>
      </c>
      <c r="H5" s="5"/>
      <c r="I5" s="3">
        <v>0</v>
      </c>
      <c r="J5" s="5"/>
      <c r="K5" s="37">
        <f>-K20</f>
        <v>-126625925.77923098</v>
      </c>
      <c r="L5" s="5">
        <v>-800000</v>
      </c>
    </row>
    <row r="6" spans="1:12">
      <c r="A6" s="20" t="s">
        <v>4</v>
      </c>
      <c r="B6" s="20"/>
      <c r="C6" s="1">
        <f>+B4+B5</f>
        <v>500000000</v>
      </c>
      <c r="D6" s="4">
        <f>+C4+C5</f>
        <v>5000000</v>
      </c>
      <c r="E6" s="1">
        <f>+E4-E5</f>
        <v>800000000</v>
      </c>
      <c r="F6" s="4">
        <f>+F4+F5</f>
        <v>8000000</v>
      </c>
      <c r="G6" s="1">
        <f>+G4+G5</f>
        <v>822500000</v>
      </c>
      <c r="H6" s="4">
        <f>+F6+124309</f>
        <v>8124309</v>
      </c>
      <c r="I6" s="1">
        <f>+I4+I5</f>
        <v>1022500000</v>
      </c>
      <c r="J6" s="4">
        <f>+J4</f>
        <v>10124309</v>
      </c>
      <c r="K6" s="37">
        <f>+K4+K5</f>
        <v>1729125925.7792308</v>
      </c>
      <c r="L6" s="4">
        <f>+L4+L5</f>
        <v>14588645.48673947</v>
      </c>
    </row>
    <row r="7" spans="1:12">
      <c r="A7" s="20" t="s">
        <v>5</v>
      </c>
      <c r="B7" s="21"/>
      <c r="C7" s="1">
        <v>480000000</v>
      </c>
      <c r="E7" s="25">
        <v>480000000</v>
      </c>
      <c r="G7" s="25">
        <v>480000000</v>
      </c>
      <c r="I7" s="1">
        <v>480000000</v>
      </c>
      <c r="K7">
        <v>0</v>
      </c>
    </row>
    <row r="8" spans="1:12">
      <c r="A8" s="20" t="s">
        <v>6</v>
      </c>
      <c r="B8" s="21"/>
      <c r="C8" s="1">
        <v>70000000</v>
      </c>
      <c r="E8" s="1">
        <v>100000000</v>
      </c>
      <c r="G8" s="1">
        <v>100000000</v>
      </c>
      <c r="I8" s="1">
        <v>100000000</v>
      </c>
      <c r="K8">
        <v>0</v>
      </c>
    </row>
    <row r="9" spans="1:12">
      <c r="A9" s="20" t="s">
        <v>7</v>
      </c>
      <c r="B9" s="21"/>
      <c r="C9" s="1">
        <v>75000000</v>
      </c>
      <c r="E9" s="25">
        <v>75000000</v>
      </c>
      <c r="G9" s="25">
        <v>0</v>
      </c>
      <c r="I9" s="1">
        <v>0</v>
      </c>
      <c r="K9" s="37">
        <v>90000000</v>
      </c>
    </row>
    <row r="10" spans="1:12">
      <c r="A10" s="22" t="s">
        <v>8</v>
      </c>
      <c r="B10" s="23"/>
      <c r="C10" s="3">
        <v>-10000000</v>
      </c>
      <c r="E10" s="3">
        <v>-10000000</v>
      </c>
      <c r="G10" s="3">
        <v>0</v>
      </c>
      <c r="I10" s="1">
        <v>0</v>
      </c>
      <c r="K10" s="37">
        <v>-5000000</v>
      </c>
    </row>
    <row r="11" spans="1:12">
      <c r="A11" s="20" t="s">
        <v>9</v>
      </c>
      <c r="B11" s="20"/>
      <c r="C11" s="1">
        <f>SUM(C6:C10)</f>
        <v>1115000000</v>
      </c>
      <c r="E11" s="25">
        <f>SUM(E6:E10)</f>
        <v>1445000000</v>
      </c>
      <c r="G11" s="25">
        <f>SUM(G6:G10)</f>
        <v>1402500000</v>
      </c>
      <c r="I11" s="1">
        <f>SUM(I6:I10)</f>
        <v>1602500000</v>
      </c>
      <c r="K11" s="37">
        <f>SUM(K6:K10)</f>
        <v>1814125925.7792308</v>
      </c>
    </row>
    <row r="12" spans="1:12">
      <c r="A12" s="20" t="s">
        <v>10</v>
      </c>
      <c r="B12" s="21"/>
      <c r="C12" s="6">
        <f>+D6</f>
        <v>5000000</v>
      </c>
      <c r="E12" s="25">
        <f>+F6</f>
        <v>8000000</v>
      </c>
      <c r="G12" s="25">
        <f>+H6</f>
        <v>8124309</v>
      </c>
      <c r="I12" s="1">
        <f>+J6</f>
        <v>10124309</v>
      </c>
      <c r="K12" s="1">
        <f>+L6</f>
        <v>14588645.48673947</v>
      </c>
    </row>
    <row r="13" spans="1:12">
      <c r="A13" s="20" t="s">
        <v>11</v>
      </c>
      <c r="B13" s="21"/>
      <c r="C13" s="1">
        <f>+C11/C12</f>
        <v>223</v>
      </c>
      <c r="E13" s="25">
        <f>+E11/E12</f>
        <v>180.625</v>
      </c>
      <c r="G13" s="25">
        <f>+G11/G12</f>
        <v>172.6300661385479</v>
      </c>
      <c r="I13" s="1">
        <f>+I11/I12</f>
        <v>158.28240722403871</v>
      </c>
      <c r="K13" s="38">
        <f>+K11/K12</f>
        <v>124.35190967031197</v>
      </c>
    </row>
    <row r="14" spans="1:12">
      <c r="E14" s="26"/>
    </row>
    <row r="15" spans="1:12">
      <c r="H15" s="2" t="s">
        <v>28</v>
      </c>
      <c r="I15" s="37">
        <v>580000000</v>
      </c>
    </row>
    <row r="16" spans="1:12">
      <c r="I16" s="1">
        <f>+I15/I13</f>
        <v>3664336.4867394692</v>
      </c>
    </row>
    <row r="18" spans="8:11">
      <c r="H18" s="2" t="s">
        <v>29</v>
      </c>
      <c r="I18" s="37">
        <f>+I19*I13</f>
        <v>316564814.44807744</v>
      </c>
      <c r="J18" s="37">
        <f>+I18*0.8</f>
        <v>253251851.55846196</v>
      </c>
      <c r="K18" s="37">
        <f>+J18-I18</f>
        <v>-63312962.889615476</v>
      </c>
    </row>
    <row r="19" spans="8:11">
      <c r="I19" s="1">
        <v>2000000</v>
      </c>
      <c r="J19" s="1">
        <f>+I19*0.8</f>
        <v>1600000</v>
      </c>
      <c r="K19">
        <v>800000</v>
      </c>
    </row>
    <row r="20" spans="8:11">
      <c r="J20" s="37">
        <f>+J18*0.5</f>
        <v>126625925.77923098</v>
      </c>
      <c r="K20" s="37">
        <f>+J20</f>
        <v>126625925.77923098</v>
      </c>
    </row>
  </sheetData>
  <mergeCells count="8">
    <mergeCell ref="A12:B12"/>
    <mergeCell ref="A13:B13"/>
    <mergeCell ref="A6:B6"/>
    <mergeCell ref="A7:B7"/>
    <mergeCell ref="A8:B8"/>
    <mergeCell ref="A9:B9"/>
    <mergeCell ref="A10:B10"/>
    <mergeCell ref="A11:B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Hoja3</vt:lpstr>
      <vt:lpstr>Hoja4</vt:lpstr>
      <vt:lpstr>Hoja1</vt:lpstr>
      <vt:lpstr>Hoja2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Juan.Muñoz</dc:creator>
  <cp:lastModifiedBy>profesor</cp:lastModifiedBy>
  <cp:lastPrinted>2008-07-22T22:03:37Z</cp:lastPrinted>
  <dcterms:created xsi:type="dcterms:W3CDTF">2003-05-28T19:05:46Z</dcterms:created>
  <dcterms:modified xsi:type="dcterms:W3CDTF">2017-07-25T13:30:00Z</dcterms:modified>
</cp:coreProperties>
</file>