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504" windowWidth="15576" windowHeight="12504" activeTab="1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sotas">'PREGUNTA 2'!$C$7:$L$15</definedName>
    <definedName name="TOLERANCIA">'PREGUNTA 1'!$B$6:$G$11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/>
  <c r="E23"/>
  <c r="E22"/>
  <c r="H14"/>
  <c r="H8"/>
  <c r="H9"/>
  <c r="H10"/>
  <c r="H11"/>
  <c r="H12"/>
  <c r="H13"/>
  <c r="H7"/>
  <c r="G9"/>
  <c r="G10" s="1"/>
  <c r="G11" s="1"/>
  <c r="G12" s="1"/>
  <c r="G13" s="1"/>
  <c r="G8"/>
  <c r="G7"/>
  <c r="F8"/>
  <c r="F9"/>
  <c r="F10"/>
  <c r="F11"/>
  <c r="F12"/>
  <c r="F13"/>
  <c r="F7"/>
  <c r="E9"/>
  <c r="E10" s="1"/>
  <c r="E11" s="1"/>
  <c r="E12" s="1"/>
  <c r="E13" s="1"/>
  <c r="E8"/>
  <c r="E7"/>
  <c r="D14"/>
  <c r="C8"/>
  <c r="C9"/>
  <c r="C10"/>
  <c r="C11"/>
  <c r="C12"/>
  <c r="C13"/>
  <c r="C7"/>
  <c r="M33" i="4"/>
  <c r="M31"/>
  <c r="M29"/>
  <c r="M20"/>
  <c r="M21"/>
  <c r="M22"/>
  <c r="M23"/>
  <c r="M24"/>
  <c r="M19"/>
  <c r="N19" s="1"/>
  <c r="L24"/>
  <c r="L23"/>
  <c r="L22"/>
  <c r="L21"/>
  <c r="L20"/>
  <c r="L19"/>
  <c r="C31" i="6"/>
  <c r="C29"/>
  <c r="C21"/>
  <c r="C22"/>
  <c r="C23"/>
  <c r="C24"/>
  <c r="C20"/>
  <c r="B24"/>
  <c r="B23"/>
  <c r="B22"/>
  <c r="B21"/>
  <c r="B20"/>
  <c r="N20" i="4" l="1"/>
  <c r="N21" s="1"/>
  <c r="N22" s="1"/>
  <c r="N23" s="1"/>
  <c r="N24" s="1"/>
  <c r="O22"/>
  <c r="O20"/>
  <c r="M25"/>
  <c r="O24" s="1"/>
  <c r="D20" i="6"/>
  <c r="D21" s="1"/>
  <c r="D22" s="1"/>
  <c r="D23" s="1"/>
  <c r="D24" s="1"/>
  <c r="C25"/>
  <c r="E21" s="1"/>
  <c r="O23" i="4" l="1"/>
  <c r="O21"/>
  <c r="O19"/>
  <c r="P19" s="1"/>
  <c r="P20" s="1"/>
  <c r="E22" i="6"/>
  <c r="E20"/>
  <c r="F20" s="1"/>
  <c r="F21" s="1"/>
  <c r="E23"/>
  <c r="E24"/>
  <c r="P21" i="4" l="1"/>
  <c r="P22" s="1"/>
  <c r="P23" s="1"/>
  <c r="P24" s="1"/>
  <c r="F22" i="6"/>
  <c r="F23" s="1"/>
  <c r="F24" s="1"/>
</calcChain>
</file>

<file path=xl/sharedStrings.xml><?xml version="1.0" encoding="utf-8"?>
<sst xmlns="http://schemas.openxmlformats.org/spreadsheetml/2006/main" count="102" uniqueCount="58">
  <si>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</si>
  <si>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</si>
  <si>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</si>
  <si>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</si>
  <si>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</si>
  <si>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</si>
  <si>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</si>
  <si>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</si>
  <si>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</si>
  <si>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</si>
  <si>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</si>
  <si>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</si>
  <si>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</si>
  <si>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</si>
  <si>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</si>
  <si>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</si>
  <si>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</si>
  <si>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</si>
  <si>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</si>
  <si>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</si>
  <si>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</si>
  <si>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</si>
  <si>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</si>
  <si>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</si>
  <si>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</si>
  <si>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</si>
  <si>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</si>
  <si>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</si>
  <si>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</si>
  <si>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</si>
  <si>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</si>
  <si>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</si>
  <si>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</si>
  <si>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</si>
  <si>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</si>
  <si>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</si>
  <si>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</si>
  <si>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</si>
  <si>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</si>
  <si>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</si>
  <si>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Gaspar Melendez</t>
  </si>
  <si>
    <t>1°A</t>
  </si>
  <si>
    <t>FECHA 31 de mayo 2023</t>
  </si>
  <si>
    <t>N=</t>
  </si>
  <si>
    <t>Mediana</t>
  </si>
  <si>
    <t>la mayoria de las personas tiene una alta tolerancia al dolor</t>
  </si>
  <si>
    <t>el 50% de los encuestados tiene a lo más una tolerancia moderada al dolor</t>
  </si>
  <si>
    <t>Sotas primer año</t>
  </si>
  <si>
    <t>La mayoria de los cadetes ha obtenido 2 sotas</t>
  </si>
  <si>
    <t>el 50% de los cadetes ha obtenido a lo más 2 sotas</t>
  </si>
  <si>
    <t>en promedio los cadetes obtuvieron 2 sotas</t>
  </si>
  <si>
    <t>18 cadetes estudian semanalmente entre 90 y 120 minutos</t>
  </si>
  <si>
    <t>88 cadetes estudian semanalmente a lo  más 180 minutos</t>
  </si>
  <si>
    <t>Un 5% de los cadetes estudian semanalmente entre 180 y 210 minutos</t>
  </si>
  <si>
    <t>Un 53% de los cadetes estudia semanalmente a lo más 150 minutos</t>
  </si>
  <si>
    <t>la mayoria de los cadetes estudian semanalmente 163,64 minutos</t>
  </si>
  <si>
    <t xml:space="preserve">Un 50% de los cadetes estudia a lo más 141 minutos a la semana </t>
  </si>
  <si>
    <t>En promedio los cadetes encuestados estudian 135 minutos a la semana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</si>
</sst>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123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0" borderId="27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7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19" xfId="0" applyBorder="1" applyAlignment="1">
      <alignment horizontal="center"/>
    </xf>
    <xf numFmtId="9" fontId="0" fillId="0" borderId="19" xfId="2" applyNumberFormat="1" applyFont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9" fontId="0" fillId="3" borderId="19" xfId="2" applyNumberFormat="1" applyFont="1" applyFill="1" applyBorder="1" applyAlignment="1">
      <alignment horizontal="center"/>
    </xf>
    <xf numFmtId="9" fontId="0" fillId="0" borderId="12" xfId="2" applyFont="1" applyBorder="1"/>
    <xf numFmtId="9" fontId="0" fillId="0" borderId="12" xfId="0" applyNumberFormat="1" applyBorder="1"/>
    <xf numFmtId="9" fontId="0" fillId="0" borderId="13" xfId="0" applyNumberFormat="1" applyBorder="1"/>
    <xf numFmtId="0" fontId="7" fillId="2" borderId="3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" fontId="0" fillId="0" borderId="1" xfId="0" applyNumberFormat="1" applyBorder="1"/>
    <xf numFmtId="9" fontId="0" fillId="0" borderId="17" xfId="0" applyNumberFormat="1" applyBorder="1"/>
    <xf numFmtId="9" fontId="0" fillId="0" borderId="18" xfId="0" applyNumberFormat="1" applyBorder="1"/>
    <xf numFmtId="0" fontId="3" fillId="3" borderId="2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 vertical="top"/>
    </xf>
    <xf numFmtId="0" fontId="0" fillId="7" borderId="13" xfId="0" applyFill="1" applyBorder="1"/>
    <xf numFmtId="0" fontId="5" fillId="7" borderId="19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9" fontId="0" fillId="7" borderId="12" xfId="2" applyFont="1" applyFill="1" applyBorder="1"/>
    <xf numFmtId="9" fontId="0" fillId="7" borderId="18" xfId="0" applyNumberFormat="1" applyFill="1" applyBorder="1"/>
    <xf numFmtId="0" fontId="0" fillId="7" borderId="27" xfId="0" applyFill="1" applyBorder="1"/>
    <xf numFmtId="0" fontId="5" fillId="7" borderId="26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0" fillId="3" borderId="13" xfId="0" applyFill="1" applyBorder="1"/>
    <xf numFmtId="9" fontId="0" fillId="3" borderId="12" xfId="2" applyFont="1" applyFill="1" applyBorder="1"/>
    <xf numFmtId="9" fontId="0" fillId="3" borderId="18" xfId="0" applyNumberFormat="1" applyFill="1" applyBorder="1"/>
    <xf numFmtId="0" fontId="5" fillId="3" borderId="26" xfId="0" applyFont="1" applyFill="1" applyBorder="1" applyAlignment="1">
      <alignment horizontal="center"/>
    </xf>
    <xf numFmtId="2" fontId="3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0" fillId="0" borderId="8" xfId="0" applyBorder="1" applyAlignment="1">
      <alignment horizontal="center"/>
    </xf>
    <xf numFmtId="9" fontId="0" fillId="0" borderId="9" xfId="0" applyNumberFormat="1" applyBorder="1" applyAlignment="1">
      <alignment horizontal="center"/>
    </xf>
    <xf numFmtId="0" fontId="0" fillId="3" borderId="8" xfId="0" applyFill="1" applyBorder="1" applyAlignment="1">
      <alignment horizontal="center"/>
    </xf>
    <xf numFmtId="9" fontId="0" fillId="3" borderId="9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4" xfId="0" applyBorder="1" applyAlignment="1">
      <alignment horizontal="center"/>
    </xf>
    <xf numFmtId="9" fontId="0" fillId="0" borderId="24" xfId="2" applyNumberFormat="1" applyFon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7" xfId="0" applyBorder="1" applyAlignment="1">
      <alignment horizontal="center"/>
    </xf>
    <xf numFmtId="9" fontId="0" fillId="0" borderId="27" xfId="2" applyNumberFormat="1" applyFon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721179</xdr:colOff>
      <xdr:row>5</xdr:row>
      <xdr:rowOff>1006928</xdr:rowOff>
    </xdr:from>
    <xdr:to>
      <xdr:col>18</xdr:col>
      <xdr:colOff>664936</xdr:colOff>
      <xdr:row>12</xdr:row>
      <xdr:rowOff>141876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13965" y="1973035"/>
          <a:ext cx="7835900" cy="1557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326571</xdr:colOff>
      <xdr:row>16</xdr:row>
      <xdr:rowOff>272142</xdr:rowOff>
    </xdr:from>
    <xdr:to>
      <xdr:col>18</xdr:col>
      <xdr:colOff>732245</xdr:colOff>
      <xdr:row>21</xdr:row>
      <xdr:rowOff>255269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076214" y="4653642"/>
          <a:ext cx="5140960" cy="1684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8</xdr:col>
      <xdr:colOff>584563</xdr:colOff>
      <xdr:row>36</xdr:row>
      <xdr:rowOff>149497</xdr:rowOff>
    </xdr:to>
    <xdr:pic>
      <xdr:nvPicPr>
        <xdr:cNvPr id="4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07429" y="7851321"/>
          <a:ext cx="3169920" cy="1564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zoomScale="53" zoomScaleNormal="53" workbookViewId="0">
      <selection activeCell="K34" sqref="K34"/>
    </sheetView>
  </sheetViews>
  <sheetFormatPr baseColWidth="10" defaultRowHeight="14.4"/>
  <cols>
    <col min="3" max="3" width="9.6640625" customWidth="1"/>
    <col min="10" max="10" width="34" customWidth="1"/>
  </cols>
  <sheetData>
    <row r="1" spans="4:10" ht="15" thickBot="1"/>
    <row r="2" spans="4:10" ht="54.75" customHeight="1" thickBot="1">
      <c r="D2" s="38" t="s">
        <v>19</v>
      </c>
      <c r="E2" s="39"/>
      <c r="F2" s="39"/>
      <c r="G2" s="39"/>
      <c r="H2" s="39"/>
      <c r="I2" s="39"/>
      <c r="J2" s="40"/>
    </row>
    <row r="4" spans="4:10" ht="15" thickBot="1"/>
    <row r="5" spans="4:10" ht="26.25" customHeight="1" thickBot="1">
      <c r="D5" s="41" t="s">
        <v>40</v>
      </c>
      <c r="E5" s="42"/>
      <c r="F5" s="42"/>
      <c r="G5" s="42"/>
      <c r="H5" s="42"/>
      <c r="I5" s="42"/>
      <c r="J5" s="43"/>
    </row>
    <row r="6" spans="4:10" ht="26.25" customHeight="1" thickBot="1">
      <c r="D6" s="41" t="s">
        <v>41</v>
      </c>
      <c r="E6" s="42"/>
      <c r="F6" s="42"/>
      <c r="G6" s="42"/>
      <c r="H6" s="42"/>
      <c r="I6" s="42"/>
      <c r="J6" s="43"/>
    </row>
    <row r="7" spans="4:10" ht="26.25" customHeight="1" thickBot="1">
      <c r="D7" s="41" t="s">
        <v>42</v>
      </c>
      <c r="E7" s="42"/>
      <c r="F7" s="42"/>
      <c r="G7" s="42"/>
      <c r="H7" s="42"/>
      <c r="I7" s="42"/>
      <c r="J7" s="43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32"/>
  <sheetViews>
    <sheetView tabSelected="1" workbookViewId="0">
      <selection activeCell="B27" sqref="B27"/>
    </sheetView>
  </sheetViews>
  <sheetFormatPr baseColWidth="10" defaultRowHeight="14.4"/>
  <cols>
    <col min="5" max="5" width="12.44140625" bestFit="1" customWidth="1"/>
  </cols>
  <sheetData>
    <row r="1" spans="1:8">
      <c r="A1" s="35" t="s">
        <v>1</v>
      </c>
      <c r="B1" s="35" t="s">
        <v>2</v>
      </c>
    </row>
    <row r="3" spans="1:8">
      <c r="B3" s="44" t="s">
        <v>31</v>
      </c>
      <c r="C3" s="44"/>
      <c r="D3" s="44"/>
      <c r="E3" s="44"/>
      <c r="F3" s="44"/>
      <c r="G3" s="44"/>
      <c r="H3" s="44"/>
    </row>
    <row r="6" spans="1:8">
      <c r="B6" s="24" t="s">
        <v>32</v>
      </c>
      <c r="C6" s="24" t="s">
        <v>33</v>
      </c>
      <c r="D6" s="24" t="s">
        <v>32</v>
      </c>
      <c r="E6" s="24" t="s">
        <v>32</v>
      </c>
      <c r="F6" s="24" t="s">
        <v>34</v>
      </c>
      <c r="G6" s="24" t="s">
        <v>34</v>
      </c>
    </row>
    <row r="7" spans="1:8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</row>
    <row r="8" spans="1:8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</row>
    <row r="9" spans="1:8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</row>
    <row r="10" spans="1:8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</row>
    <row r="11" spans="1:8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</row>
    <row r="14" spans="1:8">
      <c r="B14" t="s">
        <v>37</v>
      </c>
    </row>
    <row r="15" spans="1:8">
      <c r="B15" t="s">
        <v>39</v>
      </c>
    </row>
    <row r="18" spans="2:8" ht="15" thickBot="1">
      <c r="B18" s="64"/>
      <c r="C18" s="64"/>
      <c r="D18" s="64"/>
      <c r="E18" s="64"/>
      <c r="F18" s="64"/>
    </row>
    <row r="19" spans="2:8" ht="15" thickBot="1">
      <c r="B19" s="119" t="s">
        <v>4</v>
      </c>
      <c r="C19" s="120" t="s">
        <v>5</v>
      </c>
      <c r="D19" s="120" t="s">
        <v>6</v>
      </c>
      <c r="E19" s="120" t="s">
        <v>11</v>
      </c>
      <c r="F19" s="121" t="s">
        <v>12</v>
      </c>
    </row>
    <row r="20" spans="2:8">
      <c r="B20" s="115" t="str">
        <f>B7</f>
        <v>MUY BAJO</v>
      </c>
      <c r="C20" s="116">
        <f>COUNTIF(TOLERANCIA,B20)</f>
        <v>7</v>
      </c>
      <c r="D20" s="116">
        <f>C20</f>
        <v>7</v>
      </c>
      <c r="E20" s="117">
        <f>C20/$C$25</f>
        <v>0.19444444444444445</v>
      </c>
      <c r="F20" s="118">
        <f>E20</f>
        <v>0.19444444444444445</v>
      </c>
    </row>
    <row r="21" spans="2:8">
      <c r="B21" s="107" t="str">
        <f>B6</f>
        <v>BAJO</v>
      </c>
      <c r="C21" s="66">
        <f>COUNTIF(TOLERANCIA,B21)</f>
        <v>3</v>
      </c>
      <c r="D21" s="66">
        <f>C21+D20</f>
        <v>10</v>
      </c>
      <c r="E21" s="67">
        <f t="shared" ref="E21:E24" si="0">C21/$C$25</f>
        <v>8.3333333333333329E-2</v>
      </c>
      <c r="F21" s="108">
        <f>E21+F20</f>
        <v>0.27777777777777779</v>
      </c>
    </row>
    <row r="22" spans="2:8">
      <c r="B22" s="109" t="str">
        <f>B8</f>
        <v>MODERADO</v>
      </c>
      <c r="C22" s="72">
        <f>COUNTIF(TOLERANCIA,B22)</f>
        <v>9</v>
      </c>
      <c r="D22" s="72">
        <f t="shared" ref="D22:D24" si="1">C22+D21</f>
        <v>19</v>
      </c>
      <c r="E22" s="73">
        <f t="shared" si="0"/>
        <v>0.25</v>
      </c>
      <c r="F22" s="110">
        <f t="shared" ref="F22:F24" si="2">E22+F21</f>
        <v>0.52777777777777779</v>
      </c>
    </row>
    <row r="23" spans="2:8">
      <c r="B23" s="109" t="str">
        <f>B9</f>
        <v>ALTO</v>
      </c>
      <c r="C23" s="72">
        <f>COUNTIF(TOLERANCIA,B23)</f>
        <v>10</v>
      </c>
      <c r="D23" s="72">
        <f t="shared" si="1"/>
        <v>29</v>
      </c>
      <c r="E23" s="73">
        <f t="shared" si="0"/>
        <v>0.27777777777777779</v>
      </c>
      <c r="F23" s="110">
        <f t="shared" si="2"/>
        <v>0.80555555555555558</v>
      </c>
    </row>
    <row r="24" spans="2:8" ht="15" thickBot="1">
      <c r="B24" s="111" t="str">
        <f>B10</f>
        <v>MUY ALTO</v>
      </c>
      <c r="C24" s="112">
        <f>COUNTIF(TOLERANCIA,B24)</f>
        <v>7</v>
      </c>
      <c r="D24" s="112">
        <f t="shared" si="1"/>
        <v>36</v>
      </c>
      <c r="E24" s="113">
        <f t="shared" si="0"/>
        <v>0.19444444444444445</v>
      </c>
      <c r="F24" s="114">
        <f t="shared" si="2"/>
        <v>1</v>
      </c>
    </row>
    <row r="25" spans="2:8" ht="15" thickBot="1">
      <c r="B25" s="65" t="s">
        <v>43</v>
      </c>
      <c r="C25" s="122">
        <f>SUM(C20:C24)</f>
        <v>36</v>
      </c>
      <c r="D25" s="69"/>
      <c r="E25" s="64"/>
      <c r="F25" s="64"/>
    </row>
    <row r="26" spans="2:8">
      <c r="B26" s="64"/>
      <c r="C26" s="64"/>
      <c r="D26" s="64"/>
      <c r="E26" s="64"/>
      <c r="F26" s="64"/>
    </row>
    <row r="27" spans="2:8">
      <c r="B27" s="64"/>
      <c r="C27" s="64"/>
      <c r="D27" s="64"/>
      <c r="E27" s="64"/>
      <c r="F27" s="64"/>
    </row>
    <row r="28" spans="2:8">
      <c r="B28" s="64"/>
      <c r="C28" s="64"/>
      <c r="D28" s="64"/>
      <c r="E28" s="64"/>
      <c r="F28" s="64"/>
    </row>
    <row r="29" spans="2:8">
      <c r="B29" s="68" t="s">
        <v>14</v>
      </c>
      <c r="C29" t="str">
        <f>B23</f>
        <v>ALTO</v>
      </c>
    </row>
    <row r="30" spans="2:8">
      <c r="B30" s="70"/>
      <c r="C30" s="71" t="s">
        <v>45</v>
      </c>
      <c r="D30" s="71"/>
      <c r="E30" s="71"/>
      <c r="F30" s="71"/>
      <c r="G30" s="71"/>
      <c r="H30" s="70"/>
    </row>
    <row r="31" spans="2:8">
      <c r="B31" t="s">
        <v>44</v>
      </c>
      <c r="C31" t="str">
        <f>B22</f>
        <v>MODERADO</v>
      </c>
    </row>
    <row r="32" spans="2:8">
      <c r="C32" s="44" t="s">
        <v>46</v>
      </c>
      <c r="D32" s="44"/>
      <c r="E32" s="44"/>
      <c r="F32" s="44"/>
      <c r="G32" s="44"/>
      <c r="H32" s="44"/>
    </row>
  </sheetData>
  <mergeCells count="3">
    <mergeCell ref="B3:H3"/>
    <mergeCell ref="C30:G30"/>
    <mergeCell ref="C32:H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zoomScale="50" zoomScaleNormal="50" workbookViewId="0">
      <selection activeCell="L38" sqref="L38"/>
    </sheetView>
  </sheetViews>
  <sheetFormatPr baseColWidth="10" defaultRowHeight="14.4"/>
  <cols>
    <col min="1" max="1" width="16.109375" bestFit="1" customWidth="1"/>
    <col min="2" max="2" width="14.109375" bestFit="1" customWidth="1"/>
    <col min="12" max="12" width="13.6640625" customWidth="1"/>
    <col min="13" max="14" width="12.44140625" customWidth="1"/>
    <col min="15" max="15" width="15.77734375" customWidth="1"/>
    <col min="16" max="16" width="18.33203125" customWidth="1"/>
  </cols>
  <sheetData>
    <row r="1" spans="1:14" ht="15" thickBot="1"/>
    <row r="2" spans="1:14" ht="16.2" thickBot="1">
      <c r="A2" s="36" t="s">
        <v>0</v>
      </c>
      <c r="B2" s="37" t="s">
        <v>38</v>
      </c>
    </row>
    <row r="4" spans="1:14" ht="15.6">
      <c r="C4" s="49" t="s">
        <v>30</v>
      </c>
      <c r="D4" s="49"/>
      <c r="E4" s="49"/>
      <c r="F4" s="49"/>
      <c r="G4" s="49"/>
      <c r="H4" s="49"/>
      <c r="I4" s="49"/>
      <c r="J4" s="49"/>
      <c r="K4" s="49"/>
      <c r="L4" s="49"/>
      <c r="M4" s="48"/>
      <c r="N4" s="48"/>
    </row>
    <row r="5" spans="1:14" ht="21" customHeight="1"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4" ht="15" thickBot="1"/>
    <row r="7" spans="1:14" ht="18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8.600000000000001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600000000000001" thickBot="1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8.600000000000001" thickBot="1">
      <c r="C17" s="4"/>
      <c r="D17" s="4"/>
      <c r="E17" s="4"/>
      <c r="F17" s="4"/>
      <c r="G17" s="4"/>
      <c r="H17" s="4"/>
      <c r="I17" s="4"/>
      <c r="J17" s="4"/>
      <c r="K17" s="4"/>
      <c r="L17" s="78" t="s">
        <v>47</v>
      </c>
      <c r="M17" s="79"/>
      <c r="N17" s="79"/>
      <c r="O17" s="79"/>
      <c r="P17" s="80"/>
    </row>
    <row r="18" spans="3:20" ht="23.4" thickBot="1">
      <c r="C18" s="4"/>
      <c r="D18" s="4"/>
      <c r="E18" s="4"/>
      <c r="F18" s="4"/>
      <c r="G18" s="4"/>
      <c r="H18" s="4"/>
      <c r="I18" s="4"/>
      <c r="J18" s="4"/>
      <c r="K18" s="4"/>
      <c r="L18" s="77" t="s">
        <v>4</v>
      </c>
      <c r="M18" s="77" t="s">
        <v>5</v>
      </c>
      <c r="N18" s="77" t="s">
        <v>6</v>
      </c>
      <c r="O18" s="77" t="s">
        <v>11</v>
      </c>
      <c r="P18" s="77" t="s">
        <v>12</v>
      </c>
    </row>
    <row r="19" spans="3:20" ht="18.600000000000001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f>G7</f>
        <v>0</v>
      </c>
      <c r="M19" s="15">
        <f>COUNTIF(sotas,L19)</f>
        <v>15</v>
      </c>
      <c r="N19" s="16">
        <f>M19</f>
        <v>15</v>
      </c>
      <c r="O19" s="74">
        <f>M19/$M$25</f>
        <v>0.16666666666666666</v>
      </c>
      <c r="P19" s="75">
        <f>O19</f>
        <v>0.16666666666666666</v>
      </c>
    </row>
    <row r="20" spans="3:20" ht="18.600000000000001" thickBot="1">
      <c r="L20" s="14">
        <f>H7</f>
        <v>1</v>
      </c>
      <c r="M20" s="15">
        <f>COUNTIF(sotas,L20)</f>
        <v>9</v>
      </c>
      <c r="N20" s="17">
        <f>M20+N19</f>
        <v>24</v>
      </c>
      <c r="O20" s="74">
        <f t="shared" ref="O20:O24" si="0">M20/$M$25</f>
        <v>0.1</v>
      </c>
      <c r="P20" s="76">
        <f>O20+P19</f>
        <v>0.26666666666666666</v>
      </c>
    </row>
    <row r="21" spans="3:20" ht="18.600000000000001" thickBot="1">
      <c r="C21" s="3" t="s">
        <v>7</v>
      </c>
      <c r="D21" s="3"/>
      <c r="E21" s="3"/>
      <c r="F21" s="3"/>
      <c r="G21" s="3"/>
      <c r="H21" s="3"/>
      <c r="L21" s="14">
        <f>C13</f>
        <v>2</v>
      </c>
      <c r="M21" s="15">
        <f>COUNTIF(sotas,L21)</f>
        <v>25</v>
      </c>
      <c r="N21" s="17">
        <f t="shared" ref="N21:N25" si="1">M21+N20</f>
        <v>49</v>
      </c>
      <c r="O21" s="74">
        <f t="shared" si="0"/>
        <v>0.27777777777777779</v>
      </c>
      <c r="P21" s="76">
        <f t="shared" ref="P21:P24" si="2">O21+P20</f>
        <v>0.54444444444444451</v>
      </c>
    </row>
    <row r="22" spans="3:20" ht="18.600000000000001" thickBot="1">
      <c r="C22" s="44"/>
      <c r="D22" s="44"/>
      <c r="E22" s="44"/>
      <c r="F22" s="44"/>
      <c r="G22" s="44"/>
      <c r="H22" s="44"/>
      <c r="I22" s="44"/>
      <c r="J22" s="44"/>
      <c r="L22" s="14">
        <f>J7</f>
        <v>3</v>
      </c>
      <c r="M22" s="15">
        <f>COUNTIF(sotas,L22)</f>
        <v>14</v>
      </c>
      <c r="N22" s="17">
        <f t="shared" si="1"/>
        <v>63</v>
      </c>
      <c r="O22" s="74">
        <f t="shared" si="0"/>
        <v>0.15555555555555556</v>
      </c>
      <c r="P22" s="76">
        <f t="shared" si="2"/>
        <v>0.70000000000000007</v>
      </c>
    </row>
    <row r="23" spans="3:20" ht="18.600000000000001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f>K7</f>
        <v>4</v>
      </c>
      <c r="M23" s="15">
        <f>COUNTIF(sotas,L23)</f>
        <v>14</v>
      </c>
      <c r="N23" s="17">
        <f t="shared" si="1"/>
        <v>77</v>
      </c>
      <c r="O23" s="74">
        <f t="shared" si="0"/>
        <v>0.15555555555555556</v>
      </c>
      <c r="P23" s="76">
        <f t="shared" si="2"/>
        <v>0.85555555555555562</v>
      </c>
    </row>
    <row r="24" spans="3:20" ht="18.600000000000001" thickBot="1">
      <c r="L24" s="14">
        <f>I7</f>
        <v>5</v>
      </c>
      <c r="M24" s="15">
        <f>COUNTIF(sotas,L24)</f>
        <v>13</v>
      </c>
      <c r="N24" s="17">
        <f t="shared" si="1"/>
        <v>90</v>
      </c>
      <c r="O24" s="74">
        <f t="shared" si="0"/>
        <v>0.14444444444444443</v>
      </c>
      <c r="P24" s="76">
        <f t="shared" si="2"/>
        <v>1</v>
      </c>
    </row>
    <row r="25" spans="3:20" ht="18">
      <c r="C25" s="3" t="s">
        <v>9</v>
      </c>
      <c r="D25" s="3"/>
      <c r="E25" s="3"/>
      <c r="F25" s="3"/>
      <c r="G25" s="3"/>
      <c r="H25" s="3"/>
      <c r="I25" s="3"/>
      <c r="J25" s="3"/>
      <c r="L25" s="19" t="s">
        <v>13</v>
      </c>
      <c r="M25" s="15">
        <f>SUM(M19:M24)</f>
        <v>90</v>
      </c>
      <c r="N25" s="17"/>
    </row>
    <row r="27" spans="3:20" ht="15.6">
      <c r="C27" s="3" t="s">
        <v>10</v>
      </c>
    </row>
    <row r="28" spans="3:20" ht="15" thickBot="1"/>
    <row r="29" spans="3:20" ht="18.600000000000001" thickBot="1">
      <c r="L29" s="21" t="s">
        <v>14</v>
      </c>
      <c r="M29" s="20">
        <f>L21</f>
        <v>2</v>
      </c>
      <c r="N29" s="45" t="s">
        <v>48</v>
      </c>
      <c r="O29" s="46"/>
      <c r="P29" s="46"/>
      <c r="Q29" s="46"/>
      <c r="R29" s="46"/>
      <c r="S29" s="46"/>
      <c r="T29" s="47"/>
    </row>
    <row r="30" spans="3:20" ht="15" thickBot="1"/>
    <row r="31" spans="3:20" ht="18.600000000000001" thickBot="1">
      <c r="L31" s="21" t="s">
        <v>15</v>
      </c>
      <c r="M31" s="20">
        <f>L21</f>
        <v>2</v>
      </c>
      <c r="N31" s="45" t="s">
        <v>49</v>
      </c>
      <c r="O31" s="46"/>
      <c r="P31" s="46"/>
      <c r="Q31" s="46"/>
      <c r="R31" s="46"/>
      <c r="S31" s="46"/>
      <c r="T31" s="47"/>
    </row>
    <row r="32" spans="3:20" ht="15" thickBot="1"/>
    <row r="33" spans="12:20" ht="18.600000000000001" thickBot="1">
      <c r="L33" s="21" t="s">
        <v>16</v>
      </c>
      <c r="M33" s="81">
        <f>AVERAGE(sotas)</f>
        <v>2.4666666666666668</v>
      </c>
      <c r="N33" s="45" t="s">
        <v>50</v>
      </c>
      <c r="O33" s="46"/>
      <c r="P33" s="46"/>
      <c r="Q33" s="46"/>
      <c r="R33" s="46"/>
      <c r="S33" s="46"/>
      <c r="T33" s="47"/>
    </row>
  </sheetData>
  <mergeCells count="7">
    <mergeCell ref="N33:T33"/>
    <mergeCell ref="M4:N4"/>
    <mergeCell ref="C22:J22"/>
    <mergeCell ref="C4:L5"/>
    <mergeCell ref="N29:T29"/>
    <mergeCell ref="N31:T31"/>
    <mergeCell ref="L17:P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zoomScale="56" zoomScaleNormal="56" workbookViewId="0">
      <selection activeCell="N25" sqref="N25"/>
    </sheetView>
  </sheetViews>
  <sheetFormatPr baseColWidth="10" defaultRowHeight="14.4"/>
  <cols>
    <col min="1" max="1" width="16.109375" bestFit="1" customWidth="1"/>
    <col min="2" max="3" width="15.109375" customWidth="1"/>
    <col min="4" max="4" width="13" customWidth="1"/>
    <col min="5" max="5" width="13.77734375" customWidth="1"/>
    <col min="6" max="6" width="11.77734375" customWidth="1"/>
    <col min="7" max="7" width="12.44140625" customWidth="1"/>
    <col min="8" max="8" width="13.44140625" customWidth="1"/>
  </cols>
  <sheetData>
    <row r="1" spans="1:15" ht="15" thickBot="1"/>
    <row r="2" spans="1:15" ht="16.2" thickBot="1">
      <c r="A2" s="36" t="s">
        <v>3</v>
      </c>
      <c r="B2" s="37" t="s">
        <v>38</v>
      </c>
      <c r="C2" s="26"/>
    </row>
    <row r="4" spans="1:15" ht="15.6">
      <c r="B4" s="48" t="s">
        <v>22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15" thickBot="1"/>
    <row r="6" spans="1:15" ht="81" customHeight="1" thickBot="1">
      <c r="A6" s="59" t="s">
        <v>21</v>
      </c>
      <c r="B6" s="60"/>
      <c r="C6" s="32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</row>
    <row r="7" spans="1:15" ht="18.600000000000001" thickBot="1">
      <c r="A7" s="25">
        <v>60</v>
      </c>
      <c r="B7" s="22">
        <v>90</v>
      </c>
      <c r="C7" s="31">
        <f>AVERAGE(A7:B7)</f>
        <v>75</v>
      </c>
      <c r="D7" s="27">
        <v>25</v>
      </c>
      <c r="E7" s="16">
        <f>D7</f>
        <v>25</v>
      </c>
      <c r="F7" s="74">
        <f>D7/$D$14</f>
        <v>0.25</v>
      </c>
      <c r="G7" s="82">
        <f>F7</f>
        <v>0.25</v>
      </c>
      <c r="H7" s="33">
        <f>C7*F7</f>
        <v>18.75</v>
      </c>
    </row>
    <row r="8" spans="1:15" ht="18.600000000000001" thickBot="1">
      <c r="A8" s="25">
        <v>90</v>
      </c>
      <c r="B8" s="23">
        <v>120</v>
      </c>
      <c r="C8" s="31">
        <f t="shared" ref="C8:C14" si="0">AVERAGE(A8:B8)</f>
        <v>105</v>
      </c>
      <c r="D8" s="28">
        <v>18</v>
      </c>
      <c r="E8" s="17">
        <f>D8+E7</f>
        <v>43</v>
      </c>
      <c r="F8" s="74">
        <f t="shared" ref="F8:F13" si="1">D8/$D$14</f>
        <v>0.18</v>
      </c>
      <c r="G8" s="83">
        <f>F8+G7</f>
        <v>0.43</v>
      </c>
      <c r="H8" s="33">
        <f t="shared" ref="H8:H13" si="2">C8*F8</f>
        <v>18.899999999999999</v>
      </c>
    </row>
    <row r="9" spans="1:15" ht="18.600000000000001" thickBot="1">
      <c r="A9" s="88">
        <v>120</v>
      </c>
      <c r="B9" s="94">
        <v>150</v>
      </c>
      <c r="C9" s="89">
        <f t="shared" si="0"/>
        <v>135</v>
      </c>
      <c r="D9" s="90">
        <v>10</v>
      </c>
      <c r="E9" s="87">
        <f t="shared" ref="E9:E14" si="3">D9+E8</f>
        <v>53</v>
      </c>
      <c r="F9" s="91">
        <f t="shared" si="1"/>
        <v>0.1</v>
      </c>
      <c r="G9" s="92">
        <f t="shared" ref="G9:G13" si="4">F9+G8</f>
        <v>0.53</v>
      </c>
      <c r="H9" s="93">
        <f t="shared" si="2"/>
        <v>13.5</v>
      </c>
    </row>
    <row r="10" spans="1:15" ht="18.600000000000001" thickBot="1">
      <c r="A10" s="95">
        <v>150</v>
      </c>
      <c r="B10" s="96">
        <v>180</v>
      </c>
      <c r="C10" s="97">
        <f t="shared" si="0"/>
        <v>165</v>
      </c>
      <c r="D10" s="98">
        <v>35</v>
      </c>
      <c r="E10" s="99">
        <f t="shared" si="3"/>
        <v>88</v>
      </c>
      <c r="F10" s="100">
        <f t="shared" si="1"/>
        <v>0.35</v>
      </c>
      <c r="G10" s="101">
        <f t="shared" si="4"/>
        <v>0.88</v>
      </c>
      <c r="H10" s="33">
        <f t="shared" si="2"/>
        <v>57.749999999999993</v>
      </c>
    </row>
    <row r="11" spans="1:15" ht="18.600000000000001" thickBot="1">
      <c r="A11" s="95">
        <v>180</v>
      </c>
      <c r="B11" s="102">
        <v>210</v>
      </c>
      <c r="C11" s="97">
        <f t="shared" si="0"/>
        <v>195</v>
      </c>
      <c r="D11" s="98">
        <v>5</v>
      </c>
      <c r="E11" s="99">
        <f t="shared" si="3"/>
        <v>93</v>
      </c>
      <c r="F11" s="100">
        <f t="shared" si="1"/>
        <v>0.05</v>
      </c>
      <c r="G11" s="101">
        <f t="shared" si="4"/>
        <v>0.93</v>
      </c>
      <c r="H11" s="33">
        <f t="shared" si="2"/>
        <v>9.75</v>
      </c>
    </row>
    <row r="12" spans="1:15" ht="18.600000000000001" thickBot="1">
      <c r="A12" s="25">
        <v>210</v>
      </c>
      <c r="B12" s="23">
        <v>240</v>
      </c>
      <c r="C12" s="31">
        <f t="shared" si="0"/>
        <v>225</v>
      </c>
      <c r="D12" s="28">
        <v>5</v>
      </c>
      <c r="E12" s="17">
        <f t="shared" si="3"/>
        <v>98</v>
      </c>
      <c r="F12" s="74">
        <f t="shared" si="1"/>
        <v>0.05</v>
      </c>
      <c r="G12" s="83">
        <f t="shared" si="4"/>
        <v>0.98000000000000009</v>
      </c>
      <c r="H12" s="33">
        <f t="shared" si="2"/>
        <v>11.25</v>
      </c>
    </row>
    <row r="13" spans="1:15" ht="18.600000000000001" thickBot="1">
      <c r="A13" s="25">
        <v>240</v>
      </c>
      <c r="B13" s="22">
        <v>270</v>
      </c>
      <c r="C13" s="31">
        <f t="shared" si="0"/>
        <v>255</v>
      </c>
      <c r="D13" s="29">
        <v>2</v>
      </c>
      <c r="E13" s="17">
        <f t="shared" si="3"/>
        <v>100</v>
      </c>
      <c r="F13" s="74">
        <f t="shared" si="1"/>
        <v>0.02</v>
      </c>
      <c r="G13" s="83">
        <f t="shared" si="4"/>
        <v>1</v>
      </c>
      <c r="H13" s="33">
        <f t="shared" si="2"/>
        <v>5.1000000000000005</v>
      </c>
    </row>
    <row r="14" spans="1:15" ht="16.2" thickBot="1">
      <c r="C14" s="30" t="s">
        <v>13</v>
      </c>
      <c r="D14">
        <f>SUM(D7:D13)</f>
        <v>100</v>
      </c>
      <c r="E14" s="17"/>
      <c r="H14" s="20">
        <f>SUM(H7:H13)</f>
        <v>134.99999999999997</v>
      </c>
    </row>
    <row r="15" spans="1:15" ht="15.6">
      <c r="K15" s="61"/>
      <c r="L15" s="61"/>
    </row>
    <row r="16" spans="1:15" ht="27.75" customHeight="1" thickBot="1">
      <c r="K16" s="3"/>
      <c r="L16" s="3"/>
    </row>
    <row r="17" spans="1:12" ht="23.25" customHeight="1" thickBot="1">
      <c r="A17" s="56" t="s">
        <v>23</v>
      </c>
      <c r="B17" s="57"/>
      <c r="C17" s="57"/>
      <c r="D17" s="57"/>
      <c r="E17" s="57"/>
      <c r="F17" s="57"/>
      <c r="G17" s="57"/>
      <c r="H17" s="58"/>
      <c r="K17" s="2"/>
    </row>
    <row r="18" spans="1:12" ht="28.5" customHeight="1" thickBot="1">
      <c r="A18" s="56" t="s">
        <v>27</v>
      </c>
      <c r="B18" s="57"/>
      <c r="C18" s="57"/>
      <c r="D18" s="58"/>
      <c r="E18" s="50" t="s">
        <v>51</v>
      </c>
      <c r="F18" s="51"/>
      <c r="G18" s="51"/>
      <c r="H18" s="51"/>
      <c r="I18" s="51"/>
      <c r="J18" s="51"/>
      <c r="K18" s="51"/>
      <c r="L18" s="52"/>
    </row>
    <row r="19" spans="1:12" ht="28.5" customHeight="1" thickBot="1">
      <c r="A19" s="62" t="s">
        <v>17</v>
      </c>
      <c r="B19" s="62"/>
      <c r="C19" s="62"/>
      <c r="D19" s="63"/>
      <c r="E19" s="84" t="s">
        <v>52</v>
      </c>
      <c r="F19" s="85"/>
      <c r="G19" s="85"/>
      <c r="H19" s="85"/>
      <c r="I19" s="85"/>
      <c r="J19" s="85"/>
      <c r="K19" s="85"/>
      <c r="L19" s="86"/>
    </row>
    <row r="20" spans="1:12" ht="28.5" customHeight="1" thickBot="1">
      <c r="A20" s="56" t="s">
        <v>18</v>
      </c>
      <c r="B20" s="57"/>
      <c r="C20" s="57"/>
      <c r="D20" s="58"/>
      <c r="E20" s="53" t="s">
        <v>53</v>
      </c>
      <c r="F20" s="54"/>
      <c r="G20" s="54"/>
      <c r="H20" s="54"/>
      <c r="I20" s="54"/>
      <c r="J20" s="54"/>
      <c r="K20" s="54"/>
      <c r="L20" s="55"/>
    </row>
    <row r="21" spans="1:12" ht="28.5" customHeight="1" thickBot="1">
      <c r="A21" s="56" t="s">
        <v>28</v>
      </c>
      <c r="B21" s="57"/>
      <c r="C21" s="57"/>
      <c r="D21" s="58"/>
      <c r="E21" s="50" t="s">
        <v>54</v>
      </c>
      <c r="F21" s="51"/>
      <c r="G21" s="51"/>
      <c r="H21" s="51"/>
      <c r="I21" s="51"/>
      <c r="J21" s="51"/>
      <c r="K21" s="51"/>
      <c r="L21" s="52"/>
    </row>
    <row r="22" spans="1:12" ht="28.5" customHeight="1" thickBot="1">
      <c r="A22" s="56" t="s">
        <v>29</v>
      </c>
      <c r="B22" s="57"/>
      <c r="C22" s="57"/>
      <c r="D22" s="58"/>
      <c r="E22" s="103">
        <f>A10+(((D10-D9)/((D10-D9)+D10-D11)))*(B10-A10)</f>
        <v>163.63636363636363</v>
      </c>
      <c r="F22" s="53" t="s">
        <v>55</v>
      </c>
      <c r="G22" s="54"/>
      <c r="H22" s="54"/>
      <c r="I22" s="54"/>
      <c r="J22" s="54"/>
      <c r="K22" s="54"/>
      <c r="L22" s="55"/>
    </row>
    <row r="23" spans="1:12" ht="28.5" customHeight="1" thickBot="1">
      <c r="A23" s="56" t="s">
        <v>25</v>
      </c>
      <c r="B23" s="57"/>
      <c r="C23" s="57"/>
      <c r="D23" s="58"/>
      <c r="E23" s="34">
        <f>A9+(((D14/2)-E8)/D9)*(B9-A9)</f>
        <v>141</v>
      </c>
      <c r="F23" s="50" t="s">
        <v>56</v>
      </c>
      <c r="G23" s="51"/>
      <c r="H23" s="51"/>
      <c r="I23" s="51"/>
      <c r="J23" s="51"/>
      <c r="K23" s="51"/>
      <c r="L23" s="52"/>
    </row>
    <row r="24" spans="1:12" ht="28.5" customHeight="1" thickBot="1">
      <c r="A24" s="56" t="s">
        <v>26</v>
      </c>
      <c r="B24" s="57"/>
      <c r="C24" s="57"/>
      <c r="D24" s="58"/>
      <c r="E24" s="34">
        <f>H14</f>
        <v>134.99999999999997</v>
      </c>
      <c r="F24" s="104" t="s">
        <v>57</v>
      </c>
      <c r="G24" s="105"/>
      <c r="H24" s="105"/>
      <c r="I24" s="105"/>
      <c r="J24" s="105"/>
      <c r="K24" s="105"/>
      <c r="L24" s="106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>
      <selection activeCell="J36" sqref="J36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sotas</vt:lpstr>
      <vt:lpstr>TOLERANCIA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2023-05-31T16:03:07Z</dcterms:modified>
</cp:coreProperties>
</file>