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oaco/Desktop/"/>
    </mc:Choice>
  </mc:AlternateContent>
  <xr:revisionPtr revIDLastSave="0" documentId="13_ncr:1_{77F391E1-625C-6B4E-892C-7ABA1EEB0A79}" xr6:coauthVersionLast="37" xr6:coauthVersionMax="47" xr10:uidLastSave="{00000000-0000-0000-0000-000000000000}"/>
  <bookViews>
    <workbookView xWindow="0" yWindow="500" windowWidth="28800" windowHeight="16100" activeTab="1" xr2:uid="{00000000-000D-0000-FFFF-FFFF00000000}"/>
  </bookViews>
  <sheets>
    <sheet name="Área Plano de Flotación" sheetId="2" r:id="rId1"/>
    <sheet name="Volumen Sumergido" sheetId="1" r:id="rId2"/>
  </sheets>
  <definedNames>
    <definedName name="_xlchart.v1.0" hidden="1">'Volumen Sumergido'!$A$35</definedName>
    <definedName name="_xlchart.v1.1" hidden="1">'Volumen Sumergido'!$A$36</definedName>
    <definedName name="_xlchart.v1.2" hidden="1">'Volumen Sumergido'!$A$37</definedName>
    <definedName name="_xlchart.v1.3" hidden="1">'Volumen Sumergido'!$A$38</definedName>
    <definedName name="_xlchart.v1.4" hidden="1">'Volumen Sumergido'!$A$39</definedName>
    <definedName name="_xlchart.v1.5" hidden="1">'Volumen Sumergido'!$B$35:$L$35</definedName>
    <definedName name="_xlchart.v1.6" hidden="1">'Volumen Sumergido'!$B$36:$L$36</definedName>
    <definedName name="_xlchart.v1.7" hidden="1">'Volumen Sumergido'!$B$37:$L$37</definedName>
    <definedName name="_xlchart.v1.8" hidden="1">'Volumen Sumergido'!$B$38:$L$38</definedName>
    <definedName name="_xlchart.v1.9" hidden="1">'Volumen Sumergido'!$B$39:$L$39</definedName>
    <definedName name="_xlchart.v2.10" hidden="1">'Volumen Sumergido'!$A$35</definedName>
    <definedName name="_xlchart.v2.11" hidden="1">'Volumen Sumergido'!$A$36</definedName>
    <definedName name="_xlchart.v2.12" hidden="1">'Volumen Sumergido'!$A$37</definedName>
    <definedName name="_xlchart.v2.13" hidden="1">'Volumen Sumergido'!$A$38</definedName>
    <definedName name="_xlchart.v2.14" hidden="1">'Volumen Sumergido'!$A$39</definedName>
    <definedName name="_xlchart.v2.15" hidden="1">'Volumen Sumergido'!$B$35:$L$35</definedName>
    <definedName name="_xlchart.v2.16" hidden="1">'Volumen Sumergido'!$B$36:$L$36</definedName>
    <definedName name="_xlchart.v2.17" hidden="1">'Volumen Sumergido'!$B$37:$L$37</definedName>
    <definedName name="_xlchart.v2.18" hidden="1">'Volumen Sumergido'!$B$38:$L$38</definedName>
    <definedName name="_xlchart.v2.19" hidden="1">'Volumen Sumergido'!$B$39:$L$39</definedName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  <definedName name="restar">'Volumen Sumergido'!$I$8</definedName>
  </definedNames>
  <calcPr calcId="179021"/>
</workbook>
</file>

<file path=xl/calcChain.xml><?xml version="1.0" encoding="utf-8"?>
<calcChain xmlns="http://schemas.openxmlformats.org/spreadsheetml/2006/main">
  <c r="C55" i="2" l="1"/>
  <c r="C54" i="2"/>
  <c r="C53" i="2"/>
  <c r="C52" i="2"/>
  <c r="C46" i="2"/>
  <c r="E47" i="1" l="1"/>
  <c r="E46" i="1"/>
  <c r="I7" i="2" l="1"/>
  <c r="D40" i="2" s="1"/>
  <c r="I8" i="2"/>
  <c r="E45" i="1"/>
  <c r="E44" i="1"/>
  <c r="E43" i="1"/>
  <c r="B47" i="1"/>
  <c r="B46" i="1"/>
  <c r="B45" i="1"/>
  <c r="B44" i="1"/>
  <c r="B43" i="1"/>
  <c r="C39" i="1"/>
  <c r="D39" i="1"/>
  <c r="E39" i="1"/>
  <c r="F39" i="1"/>
  <c r="G39" i="1"/>
  <c r="H39" i="1"/>
  <c r="I39" i="1"/>
  <c r="J39" i="1"/>
  <c r="K39" i="1"/>
  <c r="L39" i="1"/>
  <c r="B39" i="1"/>
  <c r="C38" i="1"/>
  <c r="D38" i="1"/>
  <c r="E38" i="1"/>
  <c r="F38" i="1"/>
  <c r="G38" i="1"/>
  <c r="H38" i="1"/>
  <c r="I38" i="1"/>
  <c r="J38" i="1"/>
  <c r="K38" i="1"/>
  <c r="L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B35" i="1"/>
  <c r="C35" i="1"/>
  <c r="D35" i="1"/>
  <c r="E35" i="1"/>
  <c r="F35" i="1"/>
  <c r="G35" i="1"/>
  <c r="H35" i="1"/>
  <c r="I35" i="1"/>
  <c r="J35" i="1"/>
  <c r="K35" i="1"/>
  <c r="L35" i="1"/>
  <c r="I8" i="1"/>
  <c r="I7" i="1"/>
  <c r="C33" i="2" l="1"/>
  <c r="H33" i="2"/>
  <c r="I33" i="2"/>
  <c r="D33" i="2"/>
  <c r="L33" i="2"/>
  <c r="F33" i="2"/>
  <c r="D39" i="2"/>
  <c r="J33" i="2"/>
  <c r="D41" i="2"/>
  <c r="B33" i="2"/>
  <c r="G33" i="2"/>
  <c r="K33" i="2"/>
  <c r="D42" i="2"/>
  <c r="D43" i="2"/>
  <c r="E33" i="2"/>
  <c r="B31" i="1"/>
  <c r="G40" i="2" l="1"/>
  <c r="G39" i="2"/>
  <c r="G43" i="2"/>
  <c r="G42" i="2"/>
  <c r="G41" i="2"/>
</calcChain>
</file>

<file path=xl/sharedStrings.xml><?xml version="1.0" encoding="utf-8"?>
<sst xmlns="http://schemas.openxmlformats.org/spreadsheetml/2006/main" count="91" uniqueCount="59">
  <si>
    <t xml:space="preserve">Lpp = </t>
  </si>
  <si>
    <t>DWL =</t>
  </si>
  <si>
    <t>FP</t>
  </si>
  <si>
    <t>AP</t>
  </si>
  <si>
    <t>Simpson</t>
  </si>
  <si>
    <t>Nombre:</t>
  </si>
  <si>
    <t>pie</t>
  </si>
  <si>
    <t>Separación entre líneas de agua (dz)=</t>
  </si>
  <si>
    <t>Separación entre estaciones (dx)=</t>
  </si>
  <si>
    <t>NÚMERO DE ESTACIONES</t>
  </si>
  <si>
    <t>LÍNEA DE AGUA</t>
  </si>
  <si>
    <t>(pie)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</si>
  <si>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</si>
  <si>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</si>
  <si>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</si>
  <si>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</si>
  <si>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</si>
  <si>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</si>
  <si>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</si>
  <si>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</si>
  <si>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</si>
  <si>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</si>
  <si>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</si>
  <si>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</si>
  <si>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</si>
  <si>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</si>
  <si>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</si>
  <si>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</si>
  <si>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</si>
  <si>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</si>
  <si>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</si>
  <si>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</si>
  <si>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</si>
  <si>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</si>
  <si>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Patrullero "3L"</t>
  </si>
  <si>
    <t>LAS MEDIA-MANGAS ESTÁN MEDIDAS EN PIE DESDE LA LÍNEA DE CRUJÍA</t>
  </si>
  <si>
    <t>Posición Longitudinal Centro de Flotación (pie) desde FP</t>
  </si>
  <si>
    <t>TABLA DE OFFSETS para el patrullero "YP"</t>
  </si>
  <si>
    <t>Multiplicador de Simpson</t>
  </si>
  <si>
    <t>Distancia desde FP (pie)</t>
  </si>
  <si>
    <t>ESTACIÓN NUMERO</t>
  </si>
  <si>
    <t>Desplazamiento (LT)</t>
  </si>
  <si>
    <t>LAS MEDIA MANGAS ESTÁN EN PIE MEDIDAS DESDE CRUJÍA</t>
  </si>
  <si>
    <t>Patrullero "YP"</t>
  </si>
  <si>
    <t>Densidad del agua salada</t>
  </si>
  <si>
    <r>
      <t>(lb s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)/pie</t>
    </r>
    <r>
      <rPr>
        <vertAlign val="superscript"/>
        <sz val="10"/>
        <rFont val="Arial"/>
        <family val="2"/>
      </rPr>
      <t>4</t>
    </r>
  </si>
  <si>
    <t>Aceleración de gravedad</t>
  </si>
  <si>
    <r>
      <t>pie/s</t>
    </r>
    <r>
      <rPr>
        <vertAlign val="superscript"/>
        <sz val="10"/>
        <rFont val="Arial"/>
        <family val="2"/>
      </rPr>
      <t>2</t>
    </r>
  </si>
  <si>
    <t>1 Tonelada Larga</t>
  </si>
  <si>
    <t>lb</t>
  </si>
  <si>
    <t>Joaquín Palma</t>
  </si>
  <si>
    <t>Pregunta 1</t>
  </si>
  <si>
    <t xml:space="preserve">seccion 5 </t>
  </si>
  <si>
    <t xml:space="preserve">seccion 2 </t>
  </si>
  <si>
    <t xml:space="preserve">seccion 4 </t>
  </si>
  <si>
    <t>seccion 8</t>
  </si>
  <si>
    <t xml:space="preserve">seccion 10 </t>
  </si>
  <si>
    <t>Seccion</t>
  </si>
  <si>
    <t>APF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</si>
</sst>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3" borderId="45" xfId="0" applyFill="1" applyBorder="1" applyAlignment="1">
      <alignment vertical="center"/>
    </xf>
    <xf numFmtId="2" fontId="0" fillId="2" borderId="7" xfId="0" applyNumberFormat="1" applyFill="1" applyBorder="1"/>
    <xf numFmtId="0" fontId="0" fillId="0" borderId="4" xfId="0" applyFill="1" applyBorder="1" applyAlignment="1">
      <alignment vertical="center"/>
    </xf>
    <xf numFmtId="0" fontId="0" fillId="0" borderId="21" xfId="0" applyBorder="1"/>
    <xf numFmtId="0" fontId="2" fillId="0" borderId="23" xfId="0" applyFont="1" applyBorder="1"/>
    <xf numFmtId="14" fontId="0" fillId="2" borderId="21" xfId="0" applyNumberFormat="1" applyFill="1" applyBorder="1"/>
    <xf numFmtId="2" fontId="0" fillId="3" borderId="0" xfId="0" applyNumberFormat="1" applyFill="1"/>
    <xf numFmtId="0" fontId="0" fillId="0" borderId="7" xfId="0" applyBorder="1"/>
    <xf numFmtId="0" fontId="0" fillId="0" borderId="7" xfId="0" applyFill="1" applyBorder="1"/>
    <xf numFmtId="2" fontId="0" fillId="0" borderId="0" xfId="0" applyNumberFormat="1" applyAlignment="1">
      <alignment horizontal="left" indent="1"/>
    </xf>
    <xf numFmtId="0" fontId="0" fillId="0" borderId="0" xfId="0" applyBorder="1"/>
    <xf numFmtId="0" fontId="0" fillId="0" borderId="0" xfId="0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164" fontId="0" fillId="2" borderId="32" xfId="0" applyNumberFormat="1" applyFill="1" applyBorder="1"/>
    <xf numFmtId="164" fontId="0" fillId="2" borderId="29" xfId="0" applyNumberFormat="1" applyFill="1" applyBorder="1"/>
    <xf numFmtId="164" fontId="0" fillId="2" borderId="5" xfId="0" applyNumberFormat="1" applyFill="1" applyBorder="1"/>
    <xf numFmtId="0" fontId="1" fillId="0" borderId="0" xfId="0" applyFont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0" fillId="2" borderId="25" xfId="0" applyNumberFormat="1" applyFill="1" applyBorder="1"/>
    <xf numFmtId="164" fontId="0" fillId="2" borderId="0" xfId="0" applyNumberFormat="1" applyFill="1"/>
    <xf numFmtId="164" fontId="0" fillId="2" borderId="24" xfId="0" applyNumberFormat="1" applyFill="1" applyBorder="1"/>
    <xf numFmtId="164" fontId="0" fillId="2" borderId="33" xfId="0" applyNumberFormat="1" applyFill="1" applyBorder="1"/>
    <xf numFmtId="164" fontId="0" fillId="2" borderId="27" xfId="0" applyNumberFormat="1" applyFill="1" applyBorder="1"/>
    <xf numFmtId="164" fontId="0" fillId="2" borderId="34" xfId="0" applyNumberFormat="1" applyFill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64" fontId="0" fillId="2" borderId="31" xfId="0" applyNumberFormat="1" applyFill="1" applyBorder="1"/>
    <xf numFmtId="164" fontId="0" fillId="2" borderId="35" xfId="0" applyNumberFormat="1" applyFill="1" applyBorder="1"/>
    <xf numFmtId="164" fontId="0" fillId="2" borderId="10" xfId="0" applyNumberFormat="1" applyFill="1" applyBorder="1"/>
    <xf numFmtId="2" fontId="0" fillId="2" borderId="7" xfId="0" applyNumberFormat="1" applyFill="1" applyBorder="1"/>
    <xf numFmtId="0" fontId="2" fillId="0" borderId="7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Volumen</a:t>
            </a:r>
            <a:r>
              <a:rPr lang="es-ES_tradnl" baseline="0"/>
              <a:t> Sumergido </a:t>
            </a:r>
            <a:endParaRPr lang="es-ES_tradnl"/>
          </a:p>
        </c:rich>
      </c:tx>
      <c:layout>
        <c:manualLayout>
          <c:xMode val="edge"/>
          <c:yMode val="edge"/>
          <c:x val="0.32596035810111706"/>
          <c:y val="6.69216061185468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Sumergido'!$A$36</c:f>
              <c:strCache>
                <c:ptCount val="1"/>
                <c:pt idx="0">
                  <c:v>WL  de 8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82-F14F-A037-04EDE5FBEA2E}"/>
            </c:ext>
          </c:extLst>
        </c:ser>
        <c:ser>
          <c:idx val="1"/>
          <c:order val="1"/>
          <c:tx>
            <c:strRef>
              <c:f>'Volumen Sumergido'!$A$37</c:f>
              <c:strCache>
                <c:ptCount val="1"/>
                <c:pt idx="0">
                  <c:v>WL  de 6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182-F14F-A037-04EDE5FBEA2E}"/>
            </c:ext>
          </c:extLst>
        </c:ser>
        <c:ser>
          <c:idx val="2"/>
          <c:order val="2"/>
          <c:tx>
            <c:strRef>
              <c:f>'Volumen Sumergido'!$A$38</c:f>
              <c:strCache>
                <c:ptCount val="1"/>
                <c:pt idx="0">
                  <c:v>WL de 4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182-F14F-A037-04EDE5FBEA2E}"/>
            </c:ext>
          </c:extLst>
        </c:ser>
        <c:ser>
          <c:idx val="3"/>
          <c:order val="3"/>
          <c:tx>
            <c:strRef>
              <c:f>'Volumen Sumergido'!$A$39</c:f>
              <c:strCache>
                <c:ptCount val="1"/>
                <c:pt idx="0">
                  <c:v>WL de 2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Sumergido'!$B$39:$L$39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182-F14F-A037-04EDE5FBEA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50719"/>
        <c:axId val="191182607"/>
      </c:scatterChart>
      <c:valAx>
        <c:axId val="203550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secciones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1182607"/>
        <c:crosses val="autoZero"/>
        <c:crossBetween val="midCat"/>
      </c:valAx>
      <c:valAx>
        <c:axId val="191182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Area de secciones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35507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/>
    </cs:fontRef>
    <cs:defRPr sz="1000" kern="1200"/>
  </cs:axisTitle>
  <cs:categoryAxis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9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/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/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/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/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110913</xdr:colOff>
      <xdr:row>30</xdr:row>
      <xdr:rowOff>19473</xdr:rowOff>
    </xdr:from>
    <xdr:to>
      <xdr:col>19</xdr:col>
      <xdr:colOff>669713</xdr:colOff>
      <xdr:row>45</xdr:row>
      <xdr:rowOff>146473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30C61BB-1290-664C-A238-39F17ECD03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topLeftCell="A19" zoomScale="112" workbookViewId="0">
      <selection activeCell="M48" sqref="M48"/>
    </sheetView>
  </sheetViews>
  <sheetFormatPr baseColWidth="10" defaultColWidth="9.1640625" defaultRowHeight="13" x14ac:dyDescent="0.15"/>
  <cols>
    <col min="1" max="1" width="16.5" customWidth="1"/>
  </cols>
  <sheetData>
    <row r="1" spans="1:12" x14ac:dyDescent="0.15">
      <c r="A1" s="1" t="s">
        <v>32</v>
      </c>
    </row>
    <row r="2" spans="1:12" x14ac:dyDescent="0.15">
      <c r="A2" s="1"/>
    </row>
    <row r="3" spans="1:12" x14ac:dyDescent="0.15">
      <c r="A3" s="1" t="s">
        <v>28</v>
      </c>
      <c r="H3" s="11" t="s">
        <v>5</v>
      </c>
      <c r="I3" s="27" t="s">
        <v>50</v>
      </c>
      <c r="J3" s="28"/>
      <c r="K3" s="28"/>
      <c r="L3" s="29"/>
    </row>
    <row r="4" spans="1:12" x14ac:dyDescent="0.15">
      <c r="H4" s="11" t="s">
        <v>29</v>
      </c>
      <c r="I4" s="48">
        <v>45868</v>
      </c>
      <c r="J4" s="28"/>
      <c r="K4" s="28"/>
      <c r="L4" s="29"/>
    </row>
    <row r="5" spans="1:12" x14ac:dyDescent="0.15">
      <c r="H5" s="12"/>
    </row>
    <row r="6" spans="1:12" x14ac:dyDescent="0.15">
      <c r="A6" s="63" t="s">
        <v>43</v>
      </c>
      <c r="B6" s="63"/>
    </row>
    <row r="7" spans="1:12" x14ac:dyDescent="0.15">
      <c r="B7" s="2" t="s">
        <v>0</v>
      </c>
      <c r="C7">
        <v>101.7</v>
      </c>
      <c r="D7" s="38" t="s">
        <v>6</v>
      </c>
      <c r="E7" s="38" t="s">
        <v>8</v>
      </c>
      <c r="I7" s="26">
        <f>LPP/(11-1)</f>
        <v>10.17</v>
      </c>
      <c r="J7" s="38" t="s">
        <v>6</v>
      </c>
    </row>
    <row r="8" spans="1:12" x14ac:dyDescent="0.15">
      <c r="B8" s="2" t="s">
        <v>1</v>
      </c>
      <c r="C8">
        <v>6</v>
      </c>
      <c r="D8" s="38" t="s">
        <v>6</v>
      </c>
      <c r="E8" s="38" t="s">
        <v>7</v>
      </c>
      <c r="I8" s="26">
        <f>A18/(11-1)</f>
        <v>1</v>
      </c>
      <c r="J8" s="38" t="s">
        <v>6</v>
      </c>
    </row>
    <row r="10" spans="1:12" ht="14" thickBot="1" x14ac:dyDescent="0.2"/>
    <row r="11" spans="1:12" ht="14" thickTop="1" x14ac:dyDescent="0.15">
      <c r="A11" s="13"/>
      <c r="B11" s="64" t="s">
        <v>37</v>
      </c>
      <c r="C11" s="65"/>
      <c r="D11" s="65"/>
      <c r="E11" s="65"/>
      <c r="F11" s="65"/>
      <c r="G11" s="65"/>
      <c r="H11" s="65"/>
      <c r="I11" s="65"/>
      <c r="J11" s="65"/>
      <c r="K11" s="65"/>
      <c r="L11" s="66"/>
    </row>
    <row r="12" spans="1:12" x14ac:dyDescent="0.15">
      <c r="A12" s="14"/>
      <c r="L12" s="15"/>
    </row>
    <row r="13" spans="1:12" x14ac:dyDescent="0.15">
      <c r="A13" s="14"/>
      <c r="B13" s="55" t="s">
        <v>42</v>
      </c>
      <c r="C13" s="56"/>
      <c r="D13" s="56"/>
      <c r="E13" s="56"/>
      <c r="F13" s="56"/>
      <c r="G13" s="56"/>
      <c r="H13" s="56"/>
      <c r="I13" s="56"/>
      <c r="J13" s="56"/>
      <c r="K13" s="56"/>
      <c r="L13" s="57"/>
    </row>
    <row r="14" spans="1:12" x14ac:dyDescent="0.1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2" x14ac:dyDescent="0.15">
      <c r="A15" s="14"/>
      <c r="B15" s="58" t="s">
        <v>40</v>
      </c>
      <c r="C15" s="58"/>
      <c r="D15" s="58"/>
      <c r="E15" s="58"/>
      <c r="F15" s="58"/>
      <c r="G15" s="58"/>
      <c r="H15" s="58"/>
      <c r="I15" s="58"/>
      <c r="J15" s="58"/>
      <c r="K15" s="58"/>
      <c r="L15" s="59"/>
    </row>
    <row r="16" spans="1:12" x14ac:dyDescent="0.15">
      <c r="A16" s="17" t="s">
        <v>10</v>
      </c>
      <c r="B16" s="7" t="s">
        <v>2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3</v>
      </c>
    </row>
    <row r="17" spans="1:12" x14ac:dyDescent="0.15">
      <c r="A17" s="1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</row>
    <row r="18" spans="1:12" x14ac:dyDescent="0.1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</row>
    <row r="19" spans="1:12" x14ac:dyDescent="0.1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</row>
    <row r="20" spans="1:12" x14ac:dyDescent="0.1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</row>
    <row r="21" spans="1:12" x14ac:dyDescent="0.1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</row>
    <row r="22" spans="1:12" x14ac:dyDescent="0.1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</row>
    <row r="23" spans="1:12" x14ac:dyDescent="0.1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</row>
    <row r="24" spans="1:12" x14ac:dyDescent="0.1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</row>
    <row r="25" spans="1:12" x14ac:dyDescent="0.1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</row>
    <row r="26" spans="1:12" x14ac:dyDescent="0.1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</row>
    <row r="27" spans="1:12" x14ac:dyDescent="0.1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</row>
    <row r="28" spans="1:12" ht="14" thickBot="1" x14ac:dyDescent="0.2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</row>
    <row r="29" spans="1:12" ht="14" thickTop="1" x14ac:dyDescent="0.15">
      <c r="A29" s="79" t="s">
        <v>38</v>
      </c>
      <c r="B29" s="43">
        <v>1</v>
      </c>
      <c r="C29" s="43">
        <v>4</v>
      </c>
      <c r="D29" s="43">
        <v>2</v>
      </c>
      <c r="E29" s="43">
        <v>4</v>
      </c>
      <c r="F29" s="43">
        <v>2</v>
      </c>
      <c r="G29" s="43">
        <v>4</v>
      </c>
      <c r="H29" s="43">
        <v>2</v>
      </c>
      <c r="I29" s="43">
        <v>4</v>
      </c>
      <c r="J29" s="43">
        <v>2</v>
      </c>
      <c r="K29" s="43">
        <v>4</v>
      </c>
      <c r="L29" s="43">
        <v>1</v>
      </c>
    </row>
    <row r="30" spans="1:12" x14ac:dyDescent="0.15">
      <c r="A30" s="80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2" spans="1:12" ht="14" thickBot="1" x14ac:dyDescent="0.2"/>
    <row r="33" spans="1:12" ht="14" thickTop="1" x14ac:dyDescent="0.15">
      <c r="A33" s="79" t="s">
        <v>39</v>
      </c>
      <c r="B33" s="43">
        <f>I7*B17</f>
        <v>0</v>
      </c>
      <c r="C33" s="43">
        <f>I7*C17</f>
        <v>10.17</v>
      </c>
      <c r="D33" s="43">
        <f>D17*I7</f>
        <v>20.34</v>
      </c>
      <c r="E33" s="43">
        <f>I7*E17</f>
        <v>30.509999999999998</v>
      </c>
      <c r="F33" s="43">
        <f>I7*F17</f>
        <v>40.68</v>
      </c>
      <c r="G33" s="43">
        <f>I7*G17</f>
        <v>50.85</v>
      </c>
      <c r="H33" s="43">
        <f>I7*H17</f>
        <v>61.019999999999996</v>
      </c>
      <c r="I33" s="43">
        <f>I7*I17</f>
        <v>71.19</v>
      </c>
      <c r="J33" s="43">
        <f>I7*J17</f>
        <v>81.36</v>
      </c>
      <c r="K33" s="43">
        <f>I7*K17</f>
        <v>91.53</v>
      </c>
      <c r="L33" s="43">
        <f>I7*L17</f>
        <v>101.7</v>
      </c>
    </row>
    <row r="34" spans="1:12" x14ac:dyDescent="0.15">
      <c r="A34" s="80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6" spans="1:12" ht="14" thickBot="1" x14ac:dyDescent="0.2"/>
    <row r="37" spans="1:12" ht="15" customHeight="1" thickTop="1" x14ac:dyDescent="0.15">
      <c r="B37" s="69" t="s">
        <v>30</v>
      </c>
      <c r="C37" s="70"/>
      <c r="D37" s="73" t="s">
        <v>31</v>
      </c>
      <c r="E37" s="74"/>
      <c r="F37" s="70"/>
      <c r="G37" s="73" t="s">
        <v>36</v>
      </c>
      <c r="H37" s="74"/>
      <c r="I37" s="77"/>
    </row>
    <row r="38" spans="1:12" x14ac:dyDescent="0.15">
      <c r="B38" s="71"/>
      <c r="C38" s="72"/>
      <c r="D38" s="75"/>
      <c r="E38" s="76"/>
      <c r="F38" s="72"/>
      <c r="G38" s="75"/>
      <c r="H38" s="76"/>
      <c r="I38" s="78"/>
    </row>
    <row r="39" spans="1:12" x14ac:dyDescent="0.15">
      <c r="B39" s="67" t="s">
        <v>19</v>
      </c>
      <c r="C39" s="68"/>
      <c r="D39" s="60">
        <f>2*(1/3)*$I$7*(SUMPRODUCT(B18:L18*(B29:L29)))</f>
        <v>1911.9599999999994</v>
      </c>
      <c r="E39" s="61"/>
      <c r="F39" s="62"/>
      <c r="G39" s="61">
        <f>((1/D39)*(2*$I$7*(1/3)*SUMPRODUCT(B18:L18,B29:L29,B33:L33)))</f>
        <v>55.877297872340435</v>
      </c>
      <c r="H39" s="61"/>
      <c r="I39" s="91"/>
    </row>
    <row r="40" spans="1:12" x14ac:dyDescent="0.15">
      <c r="B40" s="89" t="s">
        <v>20</v>
      </c>
      <c r="C40" s="63"/>
      <c r="D40" s="81">
        <f>2*(1/3)*$I$7*(SUMPRODUCT(B20:L20*(B29:L29)))</f>
        <v>1810.2599999999998</v>
      </c>
      <c r="E40" s="82"/>
      <c r="F40" s="83"/>
      <c r="G40" s="82">
        <f>((1/D40)*(2*$I$7*(1/3)*SUMPRODUCT(B20:L20,B29:L29,B33:L33)))</f>
        <v>57.081505617977534</v>
      </c>
      <c r="H40" s="82"/>
      <c r="I40" s="92"/>
    </row>
    <row r="41" spans="1:12" x14ac:dyDescent="0.15">
      <c r="B41" s="89" t="s">
        <v>21</v>
      </c>
      <c r="C41" s="63"/>
      <c r="D41" s="81">
        <f>2*(1/3)*$I$7*(SUMPRODUCT(B22:L22*(B29:L29)))</f>
        <v>1697.0339999999997</v>
      </c>
      <c r="E41" s="82"/>
      <c r="F41" s="83"/>
      <c r="G41" s="82">
        <f>((1/D41)*(2*$I$7*(1/3)*SUMPRODUCT(B22:L22,B29:L29,B33:L33)))</f>
        <v>58.265201757890537</v>
      </c>
      <c r="H41" s="82"/>
      <c r="I41" s="92"/>
    </row>
    <row r="42" spans="1:12" x14ac:dyDescent="0.15">
      <c r="B42" s="89" t="s">
        <v>22</v>
      </c>
      <c r="C42" s="63"/>
      <c r="D42" s="81">
        <f>2*(1/3)*$I$7*(SUMPRODUCT(B24:L24*(B29:L29)))</f>
        <v>1396.002</v>
      </c>
      <c r="E42" s="82"/>
      <c r="F42" s="83"/>
      <c r="G42" s="82">
        <f>((1/D42)*(2*$I$7*(1/3)*SUMPRODUCT(B24:L24,B29:L29,B33:L33)))</f>
        <v>57.918125303545409</v>
      </c>
      <c r="H42" s="82"/>
      <c r="I42" s="92"/>
    </row>
    <row r="43" spans="1:12" ht="14" thickBot="1" x14ac:dyDescent="0.2">
      <c r="B43" s="87" t="s">
        <v>23</v>
      </c>
      <c r="C43" s="88"/>
      <c r="D43" s="84">
        <f>2*(1/3)*$I$7*(SUMPRODUCT(B26:L26*(B29:L29)))</f>
        <v>538.33199999999999</v>
      </c>
      <c r="E43" s="85"/>
      <c r="F43" s="86"/>
      <c r="G43" s="85">
        <f>((1/D43)*(2*$I$7*(1/3)*SUMPRODUCT(B26:L26,B29:L29,B33:L33)))</f>
        <v>44.932443324937026</v>
      </c>
      <c r="H43" s="85"/>
      <c r="I43" s="90"/>
    </row>
    <row r="44" spans="1:12" ht="14" thickTop="1" x14ac:dyDescent="0.15"/>
    <row r="46" spans="1:12" x14ac:dyDescent="0.15">
      <c r="B46" t="s">
        <v>51</v>
      </c>
      <c r="C46" s="52">
        <f>2*(1/3)*SUMPRODUCT(G22:G28,{1;4;2;4;2;4;1})</f>
        <v>80.933333333333323</v>
      </c>
      <c r="D46" t="s">
        <v>52</v>
      </c>
    </row>
    <row r="48" spans="1:12" x14ac:dyDescent="0.15">
      <c r="D48" s="53"/>
      <c r="E48" s="53"/>
      <c r="F48" s="53"/>
      <c r="G48" s="53"/>
      <c r="H48" s="54"/>
    </row>
    <row r="50" spans="2:3" x14ac:dyDescent="0.15">
      <c r="B50" t="s">
        <v>57</v>
      </c>
      <c r="C50" t="s">
        <v>58</v>
      </c>
    </row>
    <row r="51" spans="2:3" x14ac:dyDescent="0.15">
      <c r="B51" s="53"/>
      <c r="C51" s="53"/>
    </row>
    <row r="52" spans="2:3" x14ac:dyDescent="0.15">
      <c r="B52" s="99" t="s">
        <v>53</v>
      </c>
      <c r="C52" s="99">
        <f>2*(1/3)*SUMPRODUCT(B26:L26,B29:L29)</f>
        <v>52.933333333333337</v>
      </c>
    </row>
    <row r="53" spans="2:3" x14ac:dyDescent="0.15">
      <c r="B53" s="100" t="s">
        <v>54</v>
      </c>
      <c r="C53" s="98">
        <f>2*(1/3)*SUMPRODUCT(B24:L24,B29:L29)</f>
        <v>137.26666666666665</v>
      </c>
    </row>
    <row r="54" spans="2:3" x14ac:dyDescent="0.15">
      <c r="B54" s="51" t="s">
        <v>55</v>
      </c>
      <c r="C54" s="50">
        <f>2*(1/3)*SUMPRODUCT(B20:L20,B29:L29)</f>
        <v>178</v>
      </c>
    </row>
    <row r="55" spans="2:3" x14ac:dyDescent="0.15">
      <c r="B55" s="51" t="s">
        <v>56</v>
      </c>
      <c r="C55" s="50">
        <f>2*(1/3)*SUMPRODUCT(B18:L18,B29:L29)</f>
        <v>187.99999999999994</v>
      </c>
    </row>
    <row r="56" spans="2:3" x14ac:dyDescent="0.15">
      <c r="B56" s="54"/>
      <c r="C56" s="53"/>
    </row>
    <row r="57" spans="2:3" x14ac:dyDescent="0.15">
      <c r="B57" s="54"/>
      <c r="C57" s="53"/>
    </row>
    <row r="58" spans="2:3" x14ac:dyDescent="0.15">
      <c r="B58" s="53"/>
      <c r="C58" s="54"/>
    </row>
    <row r="59" spans="2:3" x14ac:dyDescent="0.15">
      <c r="B59" s="53"/>
      <c r="C59" s="53"/>
    </row>
    <row r="60" spans="2:3" x14ac:dyDescent="0.15">
      <c r="B60" s="54"/>
      <c r="C60" s="53"/>
    </row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A29:A30"/>
    <mergeCell ref="A33:A34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7"/>
  <sheetViews>
    <sheetView tabSelected="1" topLeftCell="A28" zoomScale="125" workbookViewId="0">
      <selection activeCell="L49" sqref="L49"/>
    </sheetView>
  </sheetViews>
  <sheetFormatPr baseColWidth="10" defaultColWidth="9.1640625" defaultRowHeight="13" x14ac:dyDescent="0.15"/>
  <cols>
    <col min="1" max="1" width="15.33203125" customWidth="1"/>
    <col min="2" max="2" width="10.6640625" bestFit="1" customWidth="1"/>
    <col min="13" max="17" width="8.5" bestFit="1" customWidth="1"/>
  </cols>
  <sheetData>
    <row r="1" spans="1:13" x14ac:dyDescent="0.15">
      <c r="A1" s="1" t="s">
        <v>27</v>
      </c>
      <c r="D1" s="12"/>
    </row>
    <row r="2" spans="1:13" x14ac:dyDescent="0.15">
      <c r="A2" s="1"/>
      <c r="D2" s="12"/>
    </row>
    <row r="3" spans="1:13" x14ac:dyDescent="0.15">
      <c r="A3" s="1" t="s">
        <v>33</v>
      </c>
      <c r="D3" s="12"/>
      <c r="H3" s="11" t="s">
        <v>5</v>
      </c>
      <c r="I3" s="27" t="s">
        <v>50</v>
      </c>
      <c r="J3" s="28"/>
      <c r="K3" s="28"/>
      <c r="L3" s="29"/>
    </row>
    <row r="4" spans="1:13" x14ac:dyDescent="0.15">
      <c r="A4" s="1"/>
      <c r="D4" s="12"/>
      <c r="H4" s="11" t="s">
        <v>29</v>
      </c>
      <c r="I4" s="48">
        <v>45868</v>
      </c>
      <c r="J4" s="28"/>
      <c r="K4" s="28"/>
      <c r="L4" s="29"/>
    </row>
    <row r="6" spans="1:13" x14ac:dyDescent="0.15">
      <c r="A6" s="63" t="s">
        <v>34</v>
      </c>
      <c r="B6" s="63"/>
    </row>
    <row r="7" spans="1:13" x14ac:dyDescent="0.15">
      <c r="B7" s="2" t="s">
        <v>0</v>
      </c>
      <c r="C7">
        <v>101.7</v>
      </c>
      <c r="D7" s="38" t="s">
        <v>6</v>
      </c>
      <c r="E7" s="38" t="s">
        <v>8</v>
      </c>
      <c r="I7" s="26">
        <f>C7/(11-1)</f>
        <v>10.17</v>
      </c>
      <c r="J7" s="38" t="s">
        <v>6</v>
      </c>
    </row>
    <row r="8" spans="1:13" x14ac:dyDescent="0.15">
      <c r="B8" s="2" t="s">
        <v>1</v>
      </c>
      <c r="C8">
        <v>6</v>
      </c>
      <c r="D8" s="38" t="s">
        <v>6</v>
      </c>
      <c r="E8" s="38" t="s">
        <v>7</v>
      </c>
      <c r="I8" s="26">
        <f>A18/(11-1)</f>
        <v>1</v>
      </c>
      <c r="J8" s="38" t="s">
        <v>6</v>
      </c>
    </row>
    <row r="10" spans="1:13" ht="14" thickBot="1" x14ac:dyDescent="0.2"/>
    <row r="11" spans="1:13" ht="14" thickTop="1" x14ac:dyDescent="0.15">
      <c r="A11" s="13"/>
      <c r="B11" s="64" t="s">
        <v>37</v>
      </c>
      <c r="C11" s="65"/>
      <c r="D11" s="65"/>
      <c r="E11" s="65"/>
      <c r="F11" s="65"/>
      <c r="G11" s="65"/>
      <c r="H11" s="65"/>
      <c r="I11" s="65"/>
      <c r="J11" s="65"/>
      <c r="K11" s="65"/>
      <c r="L11" s="66"/>
    </row>
    <row r="12" spans="1:13" x14ac:dyDescent="0.15">
      <c r="A12" s="14"/>
      <c r="L12" s="15"/>
    </row>
    <row r="13" spans="1:13" x14ac:dyDescent="0.15">
      <c r="A13" s="14"/>
      <c r="B13" s="55" t="s">
        <v>35</v>
      </c>
      <c r="C13" s="56"/>
      <c r="D13" s="56"/>
      <c r="E13" s="56"/>
      <c r="F13" s="56"/>
      <c r="G13" s="56"/>
      <c r="H13" s="56"/>
      <c r="I13" s="56"/>
      <c r="J13" s="56"/>
      <c r="K13" s="56"/>
      <c r="L13" s="57"/>
    </row>
    <row r="14" spans="1:13" x14ac:dyDescent="0.1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3" x14ac:dyDescent="0.15">
      <c r="A15" s="14"/>
      <c r="B15" s="58" t="s">
        <v>9</v>
      </c>
      <c r="C15" s="58"/>
      <c r="D15" s="58"/>
      <c r="E15" s="58"/>
      <c r="F15" s="58"/>
      <c r="G15" s="58"/>
      <c r="H15" s="58"/>
      <c r="I15" s="58"/>
      <c r="J15" s="58"/>
      <c r="K15" s="58"/>
      <c r="L15" s="59"/>
    </row>
    <row r="16" spans="1:13" x14ac:dyDescent="0.15">
      <c r="A16" s="17" t="s">
        <v>10</v>
      </c>
      <c r="B16" s="7" t="s">
        <v>24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25</v>
      </c>
      <c r="M16" s="40" t="s">
        <v>18</v>
      </c>
    </row>
    <row r="17" spans="1:17" x14ac:dyDescent="0.15">
      <c r="A17" s="3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M17" s="41" t="s">
        <v>4</v>
      </c>
    </row>
    <row r="18" spans="1:17" x14ac:dyDescent="0.1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M18" s="30">
        <v>1</v>
      </c>
      <c r="N18" s="40" t="s">
        <v>18</v>
      </c>
    </row>
    <row r="19" spans="1:17" x14ac:dyDescent="0.1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M19" s="31">
        <v>4</v>
      </c>
      <c r="N19" s="41" t="s">
        <v>4</v>
      </c>
    </row>
    <row r="20" spans="1:17" x14ac:dyDescent="0.1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M20" s="31">
        <v>2</v>
      </c>
      <c r="N20" s="30">
        <v>1</v>
      </c>
      <c r="O20" s="40" t="s">
        <v>18</v>
      </c>
    </row>
    <row r="21" spans="1:17" x14ac:dyDescent="0.1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M21" s="31">
        <v>4</v>
      </c>
      <c r="N21" s="31">
        <v>4</v>
      </c>
      <c r="O21" s="41" t="s">
        <v>4</v>
      </c>
    </row>
    <row r="22" spans="1:17" x14ac:dyDescent="0.1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M22" s="31">
        <v>2</v>
      </c>
      <c r="N22" s="31">
        <v>2</v>
      </c>
      <c r="O22" s="30">
        <v>1</v>
      </c>
      <c r="P22" s="40" t="s">
        <v>18</v>
      </c>
    </row>
    <row r="23" spans="1:17" x14ac:dyDescent="0.1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M23" s="31">
        <v>4</v>
      </c>
      <c r="N23" s="31">
        <v>4</v>
      </c>
      <c r="O23" s="31">
        <v>4</v>
      </c>
      <c r="P23" s="41" t="s">
        <v>4</v>
      </c>
    </row>
    <row r="24" spans="1:17" x14ac:dyDescent="0.1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M24" s="31">
        <v>2</v>
      </c>
      <c r="N24" s="31">
        <v>2</v>
      </c>
      <c r="O24" s="31">
        <v>2</v>
      </c>
      <c r="P24" s="33">
        <v>1</v>
      </c>
      <c r="Q24" s="40" t="s">
        <v>18</v>
      </c>
    </row>
    <row r="25" spans="1:17" x14ac:dyDescent="0.1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M25" s="31">
        <v>4</v>
      </c>
      <c r="N25" s="31">
        <v>4</v>
      </c>
      <c r="O25" s="31">
        <v>4</v>
      </c>
      <c r="P25" s="34">
        <v>4</v>
      </c>
      <c r="Q25" s="41" t="s">
        <v>4</v>
      </c>
    </row>
    <row r="26" spans="1:17" x14ac:dyDescent="0.1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M26" s="31">
        <v>2</v>
      </c>
      <c r="N26" s="31">
        <v>2</v>
      </c>
      <c r="O26" s="31">
        <v>2</v>
      </c>
      <c r="P26" s="34">
        <v>2</v>
      </c>
      <c r="Q26" s="33">
        <v>1</v>
      </c>
    </row>
    <row r="27" spans="1:17" x14ac:dyDescent="0.1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M27" s="31">
        <v>4</v>
      </c>
      <c r="N27" s="31">
        <v>4</v>
      </c>
      <c r="O27" s="31">
        <v>4</v>
      </c>
      <c r="P27" s="34">
        <v>4</v>
      </c>
      <c r="Q27" s="34">
        <v>4</v>
      </c>
    </row>
    <row r="28" spans="1:17" ht="14" thickBot="1" x14ac:dyDescent="0.2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32">
        <v>1</v>
      </c>
      <c r="N28" s="32">
        <v>1</v>
      </c>
      <c r="O28" s="32">
        <v>1</v>
      </c>
      <c r="P28" s="32">
        <v>1</v>
      </c>
      <c r="Q28" s="32">
        <v>1</v>
      </c>
    </row>
    <row r="29" spans="1:17" ht="14" thickTop="1" x14ac:dyDescent="0.15">
      <c r="A29" s="79" t="s">
        <v>38</v>
      </c>
      <c r="B29" s="43">
        <v>1</v>
      </c>
      <c r="C29" s="43">
        <v>4</v>
      </c>
      <c r="D29" s="43">
        <v>2</v>
      </c>
      <c r="E29" s="43">
        <v>4</v>
      </c>
      <c r="F29" s="43">
        <v>2</v>
      </c>
      <c r="G29" s="43">
        <v>4</v>
      </c>
      <c r="H29" s="43">
        <v>2</v>
      </c>
      <c r="I29" s="43">
        <v>4</v>
      </c>
      <c r="J29" s="43">
        <v>2</v>
      </c>
      <c r="K29" s="43">
        <v>4</v>
      </c>
      <c r="L29" s="43">
        <v>1</v>
      </c>
    </row>
    <row r="30" spans="1:17" x14ac:dyDescent="0.15">
      <c r="A30" s="80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7" x14ac:dyDescent="0.15">
      <c r="B31">
        <f>B17</f>
        <v>0</v>
      </c>
    </row>
    <row r="33" spans="1:13" ht="15" x14ac:dyDescent="0.15">
      <c r="A33" s="95" t="s">
        <v>12</v>
      </c>
      <c r="B33" s="58"/>
      <c r="C33" s="96"/>
    </row>
    <row r="34" spans="1:13" x14ac:dyDescent="0.15">
      <c r="A34" s="42"/>
      <c r="B34" s="8">
        <v>0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20">
        <v>10</v>
      </c>
    </row>
    <row r="35" spans="1:13" x14ac:dyDescent="0.15">
      <c r="A35" s="37" t="s">
        <v>13</v>
      </c>
      <c r="B35" s="44">
        <f>(1/3)*2*$I$8*(SUMPRODUCT((B18:B28)*($M$18:$M$28)))</f>
        <v>4.4666666666666668</v>
      </c>
      <c r="C35" s="44">
        <f t="shared" ref="C35:L35" si="0">(1/3)*2*$I$8*(SUMPRODUCT((C18:C28)*($M$18:$M$28)))</f>
        <v>49.066666666666663</v>
      </c>
      <c r="D35" s="44">
        <f t="shared" si="0"/>
        <v>100.26666666666667</v>
      </c>
      <c r="E35" s="44">
        <f t="shared" si="0"/>
        <v>141</v>
      </c>
      <c r="F35" s="44">
        <f t="shared" si="0"/>
        <v>159.86666666666667</v>
      </c>
      <c r="G35" s="44">
        <f t="shared" si="0"/>
        <v>167.4</v>
      </c>
      <c r="H35" s="44">
        <f t="shared" si="0"/>
        <v>162.53333333333333</v>
      </c>
      <c r="I35" s="44">
        <f t="shared" si="0"/>
        <v>152.13333333333333</v>
      </c>
      <c r="J35" s="44">
        <f t="shared" si="0"/>
        <v>137.73333333333335</v>
      </c>
      <c r="K35" s="44">
        <f t="shared" si="0"/>
        <v>118.33333333333333</v>
      </c>
      <c r="L35" s="44">
        <f t="shared" si="0"/>
        <v>107.79999999999998</v>
      </c>
    </row>
    <row r="36" spans="1:13" x14ac:dyDescent="0.15">
      <c r="A36" s="5" t="s">
        <v>14</v>
      </c>
      <c r="B36" s="44">
        <f>(1/3)*2*$I$8*(SUMPRODUCT((B20:B28)*($N$20:$N$28)))</f>
        <v>1.2666666666666666</v>
      </c>
      <c r="C36" s="44">
        <f t="shared" ref="C36:L36" si="1">(1/3)*2*$I$8*(SUMPRODUCT((C20:C28)*($N$20:$N$28)))</f>
        <v>30.333333333333332</v>
      </c>
      <c r="D36" s="44">
        <f t="shared" si="1"/>
        <v>67.86666666666666</v>
      </c>
      <c r="E36" s="44">
        <f t="shared" si="1"/>
        <v>102.13333333333334</v>
      </c>
      <c r="F36" s="44">
        <f t="shared" si="1"/>
        <v>117.46666666666665</v>
      </c>
      <c r="G36" s="44">
        <f t="shared" si="1"/>
        <v>123.73333333333335</v>
      </c>
      <c r="H36" s="44">
        <f t="shared" si="1"/>
        <v>119.26666666666667</v>
      </c>
      <c r="I36" s="44">
        <f t="shared" si="1"/>
        <v>109.33333333333333</v>
      </c>
      <c r="J36" s="44">
        <f t="shared" si="1"/>
        <v>96.133333333333326</v>
      </c>
      <c r="K36" s="44">
        <f t="shared" si="1"/>
        <v>78.333333333333314</v>
      </c>
      <c r="L36" s="44">
        <f t="shared" si="1"/>
        <v>69.399999999999991</v>
      </c>
    </row>
    <row r="37" spans="1:13" x14ac:dyDescent="0.15">
      <c r="A37" s="5" t="s">
        <v>15</v>
      </c>
      <c r="B37" s="49">
        <f>(1/3)*2*$I$8*(SUMPRODUCT((B22:B28)*($O$22:$O$28)))</f>
        <v>6.6666666666666666E-2</v>
      </c>
      <c r="C37" s="49">
        <f t="shared" ref="C37:L37" si="2">(1/3)*2*$I$8*(SUMPRODUCT((C22:C28)*($O$22:$O$28)))</f>
        <v>16</v>
      </c>
      <c r="D37" s="49">
        <f t="shared" si="2"/>
        <v>39.93333333333333</v>
      </c>
      <c r="E37" s="49">
        <f t="shared" si="2"/>
        <v>65.8</v>
      </c>
      <c r="F37" s="49">
        <f t="shared" si="2"/>
        <v>76.666666666666657</v>
      </c>
      <c r="G37" s="49">
        <f t="shared" si="2"/>
        <v>80.933333333333323</v>
      </c>
      <c r="H37" s="49">
        <f t="shared" si="2"/>
        <v>76.866666666666674</v>
      </c>
      <c r="I37" s="49">
        <f t="shared" si="2"/>
        <v>67.466666666666669</v>
      </c>
      <c r="J37" s="49">
        <f t="shared" si="2"/>
        <v>55.86666666666666</v>
      </c>
      <c r="K37" s="49">
        <f t="shared" si="2"/>
        <v>39.533333333333331</v>
      </c>
      <c r="L37" s="49">
        <f t="shared" si="2"/>
        <v>32</v>
      </c>
    </row>
    <row r="38" spans="1:13" x14ac:dyDescent="0.15">
      <c r="A38" s="5" t="s">
        <v>16</v>
      </c>
      <c r="B38" s="44">
        <f>(1/3)*2*$I$8*(SUMPRODUCT((B24:B28)*($P$24:$P$28)))</f>
        <v>0</v>
      </c>
      <c r="C38" s="44">
        <f t="shared" ref="C38:L38" si="3">(1/3)*2*$I$8*(SUMPRODUCT((C24:C28)*($P$24:$P$28)))</f>
        <v>6.333333333333333</v>
      </c>
      <c r="D38" s="44">
        <f t="shared" si="3"/>
        <v>18.066666666666666</v>
      </c>
      <c r="E38" s="44">
        <f t="shared" si="3"/>
        <v>33.266666666666666</v>
      </c>
      <c r="F38" s="44">
        <f t="shared" si="3"/>
        <v>38.799999999999997</v>
      </c>
      <c r="G38" s="44">
        <f t="shared" si="3"/>
        <v>40.666666666666657</v>
      </c>
      <c r="H38" s="44">
        <f t="shared" si="3"/>
        <v>36.599999999999994</v>
      </c>
      <c r="I38" s="44">
        <f t="shared" si="3"/>
        <v>28.733333333333334</v>
      </c>
      <c r="J38" s="44">
        <f t="shared" si="3"/>
        <v>18.93333333333333</v>
      </c>
      <c r="K38" s="44">
        <f t="shared" si="3"/>
        <v>4.8666666666666663</v>
      </c>
      <c r="L38" s="44">
        <f t="shared" si="3"/>
        <v>2.333333333333333</v>
      </c>
    </row>
    <row r="39" spans="1:13" x14ac:dyDescent="0.15">
      <c r="A39" s="6" t="s">
        <v>17</v>
      </c>
      <c r="B39" s="44">
        <f>(1/3)*2*$I$8*(SUMPRODUCT((B26:B28)*($Q$26:$Q$28)))</f>
        <v>0</v>
      </c>
      <c r="C39" s="44">
        <f t="shared" ref="C39:L39" si="4">(1/3)*2*$I$8*(SUMPRODUCT((C26:C28)*($Q$26:$Q$28)))</f>
        <v>1.0666666666666667</v>
      </c>
      <c r="D39" s="44">
        <f t="shared" si="4"/>
        <v>4.1999999999999993</v>
      </c>
      <c r="E39" s="44">
        <f t="shared" si="4"/>
        <v>8.8666666666666671</v>
      </c>
      <c r="F39" s="44">
        <f t="shared" si="4"/>
        <v>9.4</v>
      </c>
      <c r="G39" s="44">
        <f t="shared" si="4"/>
        <v>8.5333333333333332</v>
      </c>
      <c r="H39" s="44">
        <f t="shared" si="4"/>
        <v>3.6666666666666665</v>
      </c>
      <c r="I39" s="44">
        <f t="shared" si="4"/>
        <v>1.3333333333333333</v>
      </c>
      <c r="J39" s="44">
        <f t="shared" si="4"/>
        <v>0</v>
      </c>
      <c r="K39" s="44">
        <f t="shared" si="4"/>
        <v>0</v>
      </c>
      <c r="L39" s="44">
        <f t="shared" si="4"/>
        <v>0</v>
      </c>
    </row>
    <row r="42" spans="1:13" ht="15" x14ac:dyDescent="0.15">
      <c r="A42" s="10" t="s">
        <v>10</v>
      </c>
      <c r="B42" s="97" t="s">
        <v>26</v>
      </c>
      <c r="C42" s="97"/>
      <c r="D42" s="97"/>
      <c r="E42" s="97" t="s">
        <v>41</v>
      </c>
      <c r="F42" s="97"/>
      <c r="G42" s="97"/>
      <c r="I42" s="94" t="s">
        <v>44</v>
      </c>
      <c r="J42" s="94"/>
      <c r="K42" s="94"/>
      <c r="L42" s="46">
        <v>1.99</v>
      </c>
      <c r="M42" s="47" t="s">
        <v>45</v>
      </c>
    </row>
    <row r="43" spans="1:13" ht="15" x14ac:dyDescent="0.15">
      <c r="A43" s="35" t="s">
        <v>19</v>
      </c>
      <c r="B43" s="93">
        <f>(1/3)*$I$7*(SUMPRODUCT((B18:L18)*($B$29:$L$29)))</f>
        <v>955.97999999999968</v>
      </c>
      <c r="C43" s="93"/>
      <c r="D43" s="93"/>
      <c r="E43" s="93">
        <f>B43*1.99*32.17*(1/2240)</f>
        <v>27.321524300892847</v>
      </c>
      <c r="F43" s="93"/>
      <c r="G43" s="93"/>
      <c r="I43" s="94" t="s">
        <v>46</v>
      </c>
      <c r="J43" s="94"/>
      <c r="K43" s="94"/>
      <c r="L43" s="46">
        <v>32.17</v>
      </c>
      <c r="M43" s="47" t="s">
        <v>47</v>
      </c>
    </row>
    <row r="44" spans="1:13" x14ac:dyDescent="0.15">
      <c r="A44" s="35" t="s">
        <v>20</v>
      </c>
      <c r="B44" s="93">
        <f>(1/3)*$I$7*(SUMPRODUCT((B20:L20)*($B$29:$L$29)))</f>
        <v>905.12999999999988</v>
      </c>
      <c r="C44" s="93"/>
      <c r="D44" s="93"/>
      <c r="E44" s="93">
        <f>B44*1.99*32.17*(1/2240)</f>
        <v>25.868251731696425</v>
      </c>
      <c r="F44" s="93"/>
      <c r="G44" s="93"/>
      <c r="I44" s="94" t="s">
        <v>48</v>
      </c>
      <c r="J44" s="94"/>
      <c r="K44" s="94"/>
      <c r="L44" s="46">
        <v>2240</v>
      </c>
      <c r="M44" s="47" t="s">
        <v>49</v>
      </c>
    </row>
    <row r="45" spans="1:13" x14ac:dyDescent="0.15">
      <c r="A45" s="35" t="s">
        <v>21</v>
      </c>
      <c r="B45" s="93">
        <f>(1/3)*$I$7*(SUMPRODUCT((B22:L22)*($B$29:$L$29)))</f>
        <v>848.51699999999983</v>
      </c>
      <c r="C45" s="93"/>
      <c r="D45" s="93"/>
      <c r="E45" s="93">
        <f>B45*1.99*32.17*(1/2240)</f>
        <v>24.250274937991065</v>
      </c>
      <c r="F45" s="93"/>
      <c r="G45" s="93"/>
    </row>
    <row r="46" spans="1:13" x14ac:dyDescent="0.15">
      <c r="A46" s="35" t="s">
        <v>22</v>
      </c>
      <c r="B46" s="93">
        <f>(1/3)*$I$7*(SUMPRODUCT((B24:L24)*($B$29:$L$29)))</f>
        <v>698.00099999999998</v>
      </c>
      <c r="C46" s="93"/>
      <c r="D46" s="93"/>
      <c r="E46" s="93">
        <f>B46*1.99*32.17*(1/2240)</f>
        <v>19.94858813316964</v>
      </c>
      <c r="F46" s="93"/>
      <c r="G46" s="93"/>
    </row>
    <row r="47" spans="1:13" x14ac:dyDescent="0.15">
      <c r="A47" s="36" t="s">
        <v>23</v>
      </c>
      <c r="B47" s="93">
        <f>(1/3)*$I$7*(SUMPRODUCT((B26:L26)*($B$29:$L$29)))</f>
        <v>269.166</v>
      </c>
      <c r="C47" s="93"/>
      <c r="D47" s="93"/>
      <c r="E47" s="93">
        <f>B47*1.99*32.17*(1/2240)</f>
        <v>7.6926561329464302</v>
      </c>
      <c r="F47" s="93"/>
      <c r="G47" s="93"/>
    </row>
  </sheetData>
  <mergeCells count="21">
    <mergeCell ref="I44:K44"/>
    <mergeCell ref="A6:B6"/>
    <mergeCell ref="A33:C33"/>
    <mergeCell ref="B42:D42"/>
    <mergeCell ref="E42:G42"/>
    <mergeCell ref="B15:L15"/>
    <mergeCell ref="B13:L13"/>
    <mergeCell ref="B11:L11"/>
    <mergeCell ref="A29:A30"/>
    <mergeCell ref="I42:K42"/>
    <mergeCell ref="I43:K43"/>
    <mergeCell ref="B47:D47"/>
    <mergeCell ref="E43:G43"/>
    <mergeCell ref="E44:G44"/>
    <mergeCell ref="E45:G45"/>
    <mergeCell ref="E46:G46"/>
    <mergeCell ref="E47:G47"/>
    <mergeCell ref="B43:D43"/>
    <mergeCell ref="B44:D44"/>
    <mergeCell ref="B45:D45"/>
    <mergeCell ref="B46:D46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Área Plano de Flotación</vt:lpstr>
      <vt:lpstr>Volumen Sumergido</vt:lpstr>
      <vt:lpstr>DWL</vt:lpstr>
      <vt:lpstr>dx</vt:lpstr>
      <vt:lpstr>dz</vt:lpstr>
      <vt:lpstr>LPP</vt:lpstr>
      <vt:lpstr>restar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Microsoft Office User</cp:lastModifiedBy>
  <cp:lastPrinted>2019-04-30T01:04:29Z</cp:lastPrinted>
  <dcterms:created xsi:type="dcterms:W3CDTF">2000-08-16T15:03:19Z</dcterms:created>
  <dcterms:modified xsi:type="dcterms:W3CDTF">2025-08-11T12:26:50Z</dcterms:modified>
</cp:coreProperties>
</file>