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9"/>
  <c r="L10"/>
  <c r="L11"/>
  <c r="L12"/>
  <c r="L13"/>
  <c r="L14"/>
  <c r="L15"/>
  <c r="L16"/>
  <c r="L17"/>
  <c r="L18"/>
  <c r="L19"/>
  <c r="L20"/>
  <c r="L21"/>
  <c r="L22"/>
  <c r="L23"/>
  <c r="L24"/>
  <c r="L25"/>
  <c r="I8"/>
  <c r="L8"/>
  <c r="K29" i="2"/>
  <c r="J29"/>
  <c r="I29"/>
  <c r="I7" i="3"/>
  <c r="J7"/>
  <c r="J8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K30" i="2"/>
  <c r="K31"/>
  <c r="K32"/>
  <c r="K33"/>
  <c r="K34"/>
  <c r="K35"/>
  <c r="K36"/>
  <c r="J30"/>
  <c r="J31"/>
  <c r="J32"/>
  <c r="J33"/>
  <c r="J34"/>
  <c r="J35"/>
  <c r="J36"/>
  <c r="I30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<sst xmlns="http://schemas.openxmlformats.org/spreadsheetml/2006/main" count="129" uniqueCount="86">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</sst>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8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8" fontId="0" fillId="0" borderId="0" xfId="1" applyNumberFormat="1" applyFon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0" fillId="6" borderId="3" xfId="0" applyFill="1" applyBorder="1"/>
    <xf numFmtId="0" fontId="0" fillId="6" borderId="4" xfId="0" applyFill="1" applyBorder="1"/>
    <xf numFmtId="9" fontId="0" fillId="6" borderId="5" xfId="0" applyNumberForma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12"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762000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982980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4" workbookViewId="0">
      <selection activeCell="J33" sqref="J33"/>
    </sheetView>
  </sheetViews>
  <sheetFormatPr baseColWidth="10" defaultRowHeight="15.75"/>
  <cols>
    <col min="4" max="4" width="12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3"/>
      <c r="C25" s="14"/>
      <c r="D25" s="15">
        <v>0.35</v>
      </c>
      <c r="E25" s="15">
        <v>0.25</v>
      </c>
      <c r="F25" s="15">
        <v>0.1</v>
      </c>
      <c r="G25" s="15">
        <v>0.3</v>
      </c>
      <c r="H25" s="16"/>
    </row>
    <row r="26" spans="1:11" ht="17.25" thickTop="1" thickBot="1">
      <c r="B26" s="22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2" t="s">
        <v>13</v>
      </c>
    </row>
    <row r="27" spans="1:11" ht="16.5" thickTop="1">
      <c r="B27" s="19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1">
        <f>D27*$D$25+E27*$E$25+F27*$F$25+G27*$G$25</f>
        <v>8.3550000000000004</v>
      </c>
    </row>
    <row r="28" spans="1:11">
      <c r="B28" s="20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1">
        <f>D28*$D$25+E28*$E$25+F28*$F$25+G28*$G$25</f>
        <v>8.0150000000000006</v>
      </c>
    </row>
    <row r="29" spans="1:11">
      <c r="B29" s="20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1">
        <f>D29*$D$25+E29*$E$25+F29*$F$25+G29*$G$25</f>
        <v>8.004999999999999</v>
      </c>
    </row>
    <row r="30" spans="1:11">
      <c r="B30" s="20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1">
        <f>D30*$D$25+E30*$E$25+F30*$F$25+G30*$G$25</f>
        <v>7.5449999999999999</v>
      </c>
    </row>
    <row r="31" spans="1:11">
      <c r="B31" s="20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1">
        <f>D31*$D$25+E31*$E$25+F31*$F$25+G31*$G$25</f>
        <v>6.95</v>
      </c>
    </row>
    <row r="32" spans="1:11">
      <c r="B32" s="20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1">
        <f>D32*$D$25+E32*$E$25+F32*$F$25+G32*$G$25</f>
        <v>6.9349999999999996</v>
      </c>
    </row>
    <row r="33" spans="2:8">
      <c r="B33" s="20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1">
        <f>D33*$D$25+E33*$E$25+F33*$F$25+G33*$G$25</f>
        <v>6.84</v>
      </c>
    </row>
    <row r="34" spans="2:8">
      <c r="B34" s="20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M26">
    <cfRule type="cellIs" dxfId="10" priority="3" operator="lessThan">
      <formula>6</formula>
    </cfRule>
  </conditionalFormatting>
  <conditionalFormatting sqref="D27:H34">
    <cfRule type="cellIs" dxfId="9" priority="2" operator="lessThan">
      <formula>6</formula>
    </cfRule>
  </conditionalFormatting>
  <conditionalFormatting sqref="H27:H34">
    <cfRule type="cellIs" dxfId="6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" zoomScale="90" zoomScaleNormal="90" workbookViewId="0">
      <selection activeCell="K29" sqref="K29"/>
    </sheetView>
  </sheetViews>
  <sheetFormatPr baseColWidth="10" defaultRowHeight="15.75"/>
  <cols>
    <col min="5" max="5" width="13.375" bestFit="1" customWidth="1"/>
    <col min="7" max="7" width="14.87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4">
      <c r="C29" s="25" t="s">
        <v>14</v>
      </c>
      <c r="D29" s="25" t="s">
        <v>15</v>
      </c>
      <c r="E29" s="25" t="s">
        <v>30</v>
      </c>
      <c r="F29" s="25">
        <v>2</v>
      </c>
      <c r="G29" s="26">
        <v>680000</v>
      </c>
      <c r="H29" s="26">
        <f>G29+G29*10%*F29</f>
        <v>816000</v>
      </c>
      <c r="I29" s="26">
        <f>IF(E29="FONASA",H29*$G$24,H29*$G$25)</f>
        <v>57120.000000000007</v>
      </c>
      <c r="J29" s="27">
        <f>H29*$G$26</f>
        <v>97920</v>
      </c>
      <c r="K29" s="27">
        <f>H29-I29-J29</f>
        <v>660960</v>
      </c>
    </row>
    <row r="30" spans="1:14">
      <c r="C30" s="25" t="s">
        <v>16</v>
      </c>
      <c r="D30" s="25" t="s">
        <v>17</v>
      </c>
      <c r="E30" s="25" t="s">
        <v>31</v>
      </c>
      <c r="F30" s="25">
        <v>3</v>
      </c>
      <c r="G30" s="26">
        <v>780000</v>
      </c>
      <c r="H30" s="26">
        <f t="shared" ref="H30:H36" si="0">G30+G30*10%*F30</f>
        <v>1014000</v>
      </c>
      <c r="I30" s="26">
        <f t="shared" ref="I30:I36" si="1">IF(E30="FONASA",H30*$G$24,H30*$G$25)</f>
        <v>81120</v>
      </c>
      <c r="J30" s="27">
        <f t="shared" ref="J30:J36" si="2">H30*$G$26</f>
        <v>121680</v>
      </c>
      <c r="K30" s="27">
        <f t="shared" ref="K30:K36" si="3">H30-I30-J30</f>
        <v>811200</v>
      </c>
    </row>
    <row r="31" spans="1:14">
      <c r="C31" s="25" t="s">
        <v>18</v>
      </c>
      <c r="D31" s="25" t="s">
        <v>19</v>
      </c>
      <c r="E31" s="25" t="s">
        <v>31</v>
      </c>
      <c r="F31" s="25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>
      <c r="C32" s="25" t="s">
        <v>20</v>
      </c>
      <c r="D32" s="25" t="s">
        <v>21</v>
      </c>
      <c r="E32" s="25" t="s">
        <v>30</v>
      </c>
      <c r="F32" s="25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>
      <c r="C33" s="25" t="s">
        <v>22</v>
      </c>
      <c r="D33" s="25" t="s">
        <v>23</v>
      </c>
      <c r="E33" s="25" t="s">
        <v>30</v>
      </c>
      <c r="F33" s="25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>
      <c r="C34" s="25" t="s">
        <v>24</v>
      </c>
      <c r="D34" s="25" t="s">
        <v>25</v>
      </c>
      <c r="E34" s="25" t="s">
        <v>31</v>
      </c>
      <c r="F34" s="25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>
      <c r="C35" s="25" t="s">
        <v>26</v>
      </c>
      <c r="D35" s="25" t="s">
        <v>27</v>
      </c>
      <c r="E35" s="25" t="s">
        <v>31</v>
      </c>
      <c r="F35" s="25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>
      <c r="C36" s="25" t="s">
        <v>28</v>
      </c>
      <c r="D36" s="25" t="s">
        <v>29</v>
      </c>
      <c r="E36" s="25" t="s">
        <v>31</v>
      </c>
      <c r="F36" s="25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7">
        <f t="shared" si="2"/>
        <v>160200</v>
      </c>
      <c r="K36" s="27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zoomScale="87" zoomScaleNormal="87" workbookViewId="0">
      <selection activeCell="J34" sqref="J34"/>
    </sheetView>
  </sheetViews>
  <sheetFormatPr baseColWidth="10" defaultRowHeight="15.75"/>
  <cols>
    <col min="6" max="6" width="13.375" bestFit="1" customWidth="1"/>
    <col min="10" max="10" width="18.75" customWidth="1"/>
    <col min="12" max="12" width="10.625" bestFit="1" customWidth="1"/>
    <col min="13" max="13" width="14.375" bestFit="1" customWidth="1"/>
  </cols>
  <sheetData>
    <row r="4" spans="2:13">
      <c r="F4" s="31" t="s">
        <v>45</v>
      </c>
      <c r="G4" s="32"/>
      <c r="H4" s="32"/>
      <c r="I4" s="32"/>
      <c r="J4" s="32"/>
      <c r="K4" s="33">
        <v>0.4</v>
      </c>
    </row>
    <row r="6" spans="2:13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</row>
    <row r="7" spans="2:13">
      <c r="B7" s="28" t="s">
        <v>14</v>
      </c>
      <c r="C7" s="28" t="s">
        <v>15</v>
      </c>
      <c r="D7" s="28">
        <v>10</v>
      </c>
      <c r="E7" s="28">
        <v>8</v>
      </c>
      <c r="F7" s="28">
        <v>10</v>
      </c>
      <c r="G7" s="28">
        <v>7</v>
      </c>
      <c r="H7" s="28">
        <v>5.4</v>
      </c>
      <c r="I7" s="28">
        <f>AVERAGE(D7:H7)</f>
        <v>8.08</v>
      </c>
      <c r="J7" s="28" t="str">
        <f>IF(I7&gt;=8,"NO DA EXAMEN","DA EXAMEN")</f>
        <v>NO DA EXAMEN</v>
      </c>
      <c r="K7" s="28"/>
      <c r="L7" s="29">
        <v>8.08</v>
      </c>
      <c r="M7" s="28" t="str">
        <f>IF(L7&gt;=6,"APROBADO","REPROBADO")</f>
        <v>APROBADO</v>
      </c>
    </row>
    <row r="8" spans="2:13">
      <c r="B8" s="28" t="s">
        <v>16</v>
      </c>
      <c r="C8" s="28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8">
        <f t="shared" ref="I8:I25" si="0">AVERAGE(D8:H8)</f>
        <v>5.4799999999999995</v>
      </c>
      <c r="J8" s="28" t="str">
        <f t="shared" ref="J8:J25" si="1">IF(I8&gt;=8,"NO DA EXAMEN","DA EXAMEN")</f>
        <v>DA EXAMEN</v>
      </c>
      <c r="K8" s="28">
        <v>8.4</v>
      </c>
      <c r="L8" s="29">
        <f>IF(I8&gt;=8,I8,I8*60%+K8*40%)</f>
        <v>6.6479999999999997</v>
      </c>
      <c r="M8" s="28" t="str">
        <f t="shared" ref="M8:M25" si="2">IF(L8&gt;=6,"APROBADO","REPROBADO")</f>
        <v>APROBADO</v>
      </c>
    </row>
    <row r="9" spans="2:13">
      <c r="B9" s="28" t="s">
        <v>18</v>
      </c>
      <c r="C9" s="28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8">
        <f t="shared" si="0"/>
        <v>6.9799999999999995</v>
      </c>
      <c r="J9" s="28" t="str">
        <f t="shared" si="1"/>
        <v>DA EXAMEN</v>
      </c>
      <c r="K9" s="28">
        <v>9</v>
      </c>
      <c r="L9" s="29">
        <f t="shared" ref="L9:L25" si="3">IF(I9&gt;=8,I9,I9*60%+K9*40%)</f>
        <v>7.7880000000000003</v>
      </c>
      <c r="M9" s="28" t="str">
        <f t="shared" si="2"/>
        <v>APROBADO</v>
      </c>
    </row>
    <row r="10" spans="2:13">
      <c r="B10" s="28" t="s">
        <v>20</v>
      </c>
      <c r="C10" s="28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8">
        <f t="shared" si="0"/>
        <v>6.9</v>
      </c>
      <c r="J10" s="28" t="str">
        <f t="shared" si="1"/>
        <v>DA EXAMEN</v>
      </c>
      <c r="K10" s="28">
        <v>7.5</v>
      </c>
      <c r="L10" s="29">
        <f t="shared" si="3"/>
        <v>7.14</v>
      </c>
      <c r="M10" s="28" t="str">
        <f t="shared" si="2"/>
        <v>APROBADO</v>
      </c>
    </row>
    <row r="11" spans="2:13">
      <c r="B11" s="28" t="s">
        <v>22</v>
      </c>
      <c r="C11" s="28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8">
        <f t="shared" si="0"/>
        <v>7.0400000000000009</v>
      </c>
      <c r="J11" s="28" t="str">
        <f t="shared" si="1"/>
        <v>DA EXAMEN</v>
      </c>
      <c r="K11" s="28">
        <v>8.1999999999999993</v>
      </c>
      <c r="L11" s="29">
        <f t="shared" si="3"/>
        <v>7.5039999999999996</v>
      </c>
      <c r="M11" s="28" t="str">
        <f t="shared" si="2"/>
        <v>APROBADO</v>
      </c>
    </row>
    <row r="12" spans="2:13">
      <c r="B12" s="28" t="s">
        <v>24</v>
      </c>
      <c r="C12" s="28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8">
        <f t="shared" si="0"/>
        <v>7.62</v>
      </c>
      <c r="J12" s="28" t="str">
        <f t="shared" si="1"/>
        <v>DA EXAMEN</v>
      </c>
      <c r="K12" s="28">
        <v>9.5</v>
      </c>
      <c r="L12" s="29">
        <f t="shared" si="3"/>
        <v>8.3719999999999999</v>
      </c>
      <c r="M12" s="28" t="str">
        <f t="shared" si="2"/>
        <v>APROBADO</v>
      </c>
    </row>
    <row r="13" spans="2:13">
      <c r="B13" s="28" t="s">
        <v>26</v>
      </c>
      <c r="C13" s="28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8">
        <f t="shared" si="0"/>
        <v>6.7200000000000006</v>
      </c>
      <c r="J13" s="28" t="str">
        <f t="shared" si="1"/>
        <v>DA EXAMEN</v>
      </c>
      <c r="K13" s="28">
        <v>8.5</v>
      </c>
      <c r="L13" s="29">
        <f t="shared" si="3"/>
        <v>7.4320000000000004</v>
      </c>
      <c r="M13" s="28" t="str">
        <f t="shared" si="2"/>
        <v>APROBADO</v>
      </c>
    </row>
    <row r="14" spans="2:13">
      <c r="B14" s="28" t="s">
        <v>28</v>
      </c>
      <c r="C14" s="28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8">
        <f t="shared" si="0"/>
        <v>6.7</v>
      </c>
      <c r="J14" s="28" t="str">
        <f t="shared" si="1"/>
        <v>DA EXAMEN</v>
      </c>
      <c r="K14" s="28">
        <v>8.4</v>
      </c>
      <c r="L14" s="29">
        <f t="shared" si="3"/>
        <v>7.38</v>
      </c>
      <c r="M14" s="28" t="str">
        <f t="shared" si="2"/>
        <v>APROBADO</v>
      </c>
    </row>
    <row r="15" spans="2:13">
      <c r="B15" s="28" t="s">
        <v>74</v>
      </c>
      <c r="C15" s="28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8">
        <f t="shared" si="0"/>
        <v>8.3800000000000008</v>
      </c>
      <c r="J15" s="28" t="str">
        <f t="shared" si="1"/>
        <v>NO DA EXAMEN</v>
      </c>
      <c r="K15" s="28"/>
      <c r="L15" s="29">
        <f t="shared" si="3"/>
        <v>8.3800000000000008</v>
      </c>
      <c r="M15" s="28" t="str">
        <f t="shared" si="2"/>
        <v>APROBADO</v>
      </c>
    </row>
    <row r="16" spans="2:13">
      <c r="B16" s="28" t="s">
        <v>75</v>
      </c>
      <c r="C16" s="28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8">
        <f t="shared" si="0"/>
        <v>7.9599999999999991</v>
      </c>
      <c r="J16" s="28" t="str">
        <f t="shared" si="1"/>
        <v>DA EXAMEN</v>
      </c>
      <c r="K16" s="28">
        <v>7.9</v>
      </c>
      <c r="L16" s="29">
        <f t="shared" si="3"/>
        <v>7.9359999999999991</v>
      </c>
      <c r="M16" s="28" t="str">
        <f t="shared" si="2"/>
        <v>APROBADO</v>
      </c>
    </row>
    <row r="17" spans="2:13">
      <c r="B17" s="28" t="s">
        <v>76</v>
      </c>
      <c r="C17" s="28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8">
        <f t="shared" si="0"/>
        <v>6.1</v>
      </c>
      <c r="J17" s="28" t="str">
        <f t="shared" si="1"/>
        <v>DA EXAMEN</v>
      </c>
      <c r="K17" s="28">
        <v>8.9</v>
      </c>
      <c r="L17" s="29">
        <f t="shared" si="3"/>
        <v>7.2200000000000006</v>
      </c>
      <c r="M17" s="28" t="str">
        <f t="shared" si="2"/>
        <v>APROBADO</v>
      </c>
    </row>
    <row r="18" spans="2:13">
      <c r="B18" s="28" t="s">
        <v>77</v>
      </c>
      <c r="C18" s="28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8">
        <f t="shared" si="0"/>
        <v>4.6599999999999993</v>
      </c>
      <c r="J18" s="28" t="str">
        <f t="shared" si="1"/>
        <v>DA EXAMEN</v>
      </c>
      <c r="K18" s="28">
        <v>4.5</v>
      </c>
      <c r="L18" s="29">
        <f t="shared" si="3"/>
        <v>4.5959999999999992</v>
      </c>
      <c r="M18" s="28" t="str">
        <f t="shared" si="2"/>
        <v>REPROBADO</v>
      </c>
    </row>
    <row r="19" spans="2:13">
      <c r="B19" s="28" t="s">
        <v>78</v>
      </c>
      <c r="C19" s="28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8">
        <f t="shared" si="0"/>
        <v>8.0400000000000009</v>
      </c>
      <c r="J19" s="28" t="str">
        <f t="shared" si="1"/>
        <v>NO DA EXAMEN</v>
      </c>
      <c r="K19" s="28"/>
      <c r="L19" s="29">
        <f t="shared" si="3"/>
        <v>8.0400000000000009</v>
      </c>
      <c r="M19" s="28" t="str">
        <f t="shared" si="2"/>
        <v>APROBADO</v>
      </c>
    </row>
    <row r="20" spans="2:13">
      <c r="B20" s="28" t="s">
        <v>79</v>
      </c>
      <c r="C20" s="28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8">
        <f t="shared" si="0"/>
        <v>4.4800000000000004</v>
      </c>
      <c r="J20" s="28" t="str">
        <f t="shared" si="1"/>
        <v>DA EXAMEN</v>
      </c>
      <c r="K20" s="28">
        <v>4.8</v>
      </c>
      <c r="L20" s="29">
        <f t="shared" si="3"/>
        <v>4.6080000000000005</v>
      </c>
      <c r="M20" s="28" t="str">
        <f t="shared" si="2"/>
        <v>REPROBADO</v>
      </c>
    </row>
    <row r="21" spans="2:13">
      <c r="B21" s="28" t="s">
        <v>80</v>
      </c>
      <c r="C21" s="28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8">
        <f t="shared" si="0"/>
        <v>4.16</v>
      </c>
      <c r="J21" s="28" t="str">
        <f t="shared" si="1"/>
        <v>DA EXAMEN</v>
      </c>
      <c r="K21" s="28">
        <v>5.5</v>
      </c>
      <c r="L21" s="29">
        <f t="shared" si="3"/>
        <v>4.6959999999999997</v>
      </c>
      <c r="M21" s="28" t="str">
        <f t="shared" si="2"/>
        <v>REPROBADO</v>
      </c>
    </row>
    <row r="22" spans="2:13">
      <c r="B22" s="28" t="s">
        <v>81</v>
      </c>
      <c r="C22" s="28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8">
        <f t="shared" si="0"/>
        <v>6.7799999999999994</v>
      </c>
      <c r="J22" s="28" t="str">
        <f t="shared" si="1"/>
        <v>DA EXAMEN</v>
      </c>
      <c r="K22" s="28">
        <v>9.4</v>
      </c>
      <c r="L22" s="29">
        <f t="shared" si="3"/>
        <v>7.8279999999999994</v>
      </c>
      <c r="M22" s="28" t="str">
        <f t="shared" si="2"/>
        <v>APROBADO</v>
      </c>
    </row>
    <row r="23" spans="2:13">
      <c r="B23" s="28" t="s">
        <v>82</v>
      </c>
      <c r="C23" s="28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8">
        <f t="shared" si="0"/>
        <v>8.58</v>
      </c>
      <c r="J23" s="28" t="str">
        <f t="shared" si="1"/>
        <v>NO DA EXAMEN</v>
      </c>
      <c r="K23" s="28"/>
      <c r="L23" s="29">
        <f t="shared" si="3"/>
        <v>8.58</v>
      </c>
      <c r="M23" s="28" t="str">
        <f t="shared" si="2"/>
        <v>APROBADO</v>
      </c>
    </row>
    <row r="24" spans="2:13">
      <c r="B24" s="28" t="s">
        <v>83</v>
      </c>
      <c r="C24" s="28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8">
        <f t="shared" si="0"/>
        <v>2.4799999999999995</v>
      </c>
      <c r="J24" s="28" t="str">
        <f t="shared" si="1"/>
        <v>DA EXAMEN</v>
      </c>
      <c r="K24" s="28">
        <v>4.3</v>
      </c>
      <c r="L24" s="29">
        <f t="shared" si="3"/>
        <v>3.2079999999999997</v>
      </c>
      <c r="M24" s="28" t="str">
        <f t="shared" si="2"/>
        <v>REPROBADO</v>
      </c>
    </row>
    <row r="25" spans="2:13">
      <c r="B25" s="28" t="s">
        <v>84</v>
      </c>
      <c r="C25" s="28" t="s">
        <v>66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8">
        <f t="shared" si="0"/>
        <v>8.379999999999999</v>
      </c>
      <c r="J25" s="28" t="str">
        <f t="shared" si="1"/>
        <v>NO DA EXAMEN</v>
      </c>
      <c r="K25" s="28"/>
      <c r="L25" s="29">
        <f t="shared" si="3"/>
        <v>8.379999999999999</v>
      </c>
      <c r="M25" s="28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M7:M25">
    <cfRule type="containsText" dxfId="4" priority="3" operator="containsText" text="APROBADO">
      <formula>NOT(ISERROR(SEARCH("APROBADO",M7)))</formula>
    </cfRule>
    <cfRule type="containsText" dxfId="3" priority="2" operator="containsText" text="REPROBADO">
      <formula>NOT(ISERROR(SEARCH("REPROBADO",M7)))</formula>
    </cfRule>
  </conditionalFormatting>
  <conditionalFormatting sqref="D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2024-04-10T16:50:57Z</dcterms:modified>
</cp:coreProperties>
</file>