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susnereira/Documents/"/>
    </mc:Choice>
  </mc:AlternateContent>
  <xr:revisionPtr revIDLastSave="0" documentId="8_{A5E1AD8C-A19B-A449-9942-71B41457DC95}" xr6:coauthVersionLast="47" xr6:coauthVersionMax="47" xr10:uidLastSave="{00000000-0000-0000-0000-000000000000}"/>
  <bookViews>
    <workbookView xWindow="0" yWindow="0" windowWidth="28800" windowHeight="18000" xr2:uid="{D5CD9160-8C2C-6A4A-A534-65AF39BDA75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1" l="1"/>
  <c r="G53" i="1"/>
  <c r="G54" i="1"/>
  <c r="G55" i="1"/>
  <c r="G56" i="1"/>
  <c r="G51" i="1"/>
  <c r="F52" i="1"/>
  <c r="F53" i="1"/>
  <c r="F54" i="1"/>
  <c r="F55" i="1"/>
  <c r="F56" i="1"/>
  <c r="F51" i="1"/>
  <c r="E52" i="1"/>
  <c r="E53" i="1"/>
  <c r="E54" i="1"/>
  <c r="E55" i="1"/>
  <c r="E56" i="1"/>
  <c r="E51" i="1"/>
  <c r="D52" i="1"/>
  <c r="D53" i="1"/>
  <c r="D54" i="1"/>
  <c r="D55" i="1"/>
  <c r="D56" i="1"/>
  <c r="D5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21" i="1"/>
  <c r="E20" i="1"/>
  <c r="E19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20" i="1"/>
  <c r="D19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26" i="1"/>
  <c r="C25" i="1"/>
  <c r="K27" i="1"/>
  <c r="L31" i="1" s="1"/>
  <c r="L35" i="1" s="1"/>
  <c r="L27" i="1"/>
  <c r="L32" i="1" s="1"/>
  <c r="N22" i="1"/>
  <c r="N23" i="1"/>
  <c r="N24" i="1"/>
  <c r="N25" i="1"/>
  <c r="N26" i="1"/>
  <c r="N21" i="1"/>
  <c r="M22" i="1"/>
  <c r="M23" i="1"/>
  <c r="M24" i="1"/>
  <c r="M25" i="1"/>
  <c r="M26" i="1"/>
  <c r="M21" i="1"/>
  <c r="N27" i="1" l="1"/>
  <c r="L33" i="1" s="1"/>
  <c r="M27" i="1"/>
  <c r="L34" i="1" l="1"/>
  <c r="O31" i="1"/>
  <c r="O32" i="1"/>
</calcChain>
</file>

<file path=xl/sharedStrings.xml><?xml version="1.0" encoding="utf-8"?>
<sst xmlns="http://schemas.openxmlformats.org/spreadsheetml/2006/main" count="78" uniqueCount="59">
  <si>
    <t xml:space="preserve">TRABAJO DE PRUEBA </t>
  </si>
  <si>
    <t xml:space="preserve">Una empresa tiene una producción como se indica en la tabla. </t>
  </si>
  <si>
    <t>Mes</t>
  </si>
  <si>
    <t>Producción (en miles)</t>
  </si>
  <si>
    <t>ENERO</t>
  </si>
  <si>
    <t>FEBRERO</t>
  </si>
  <si>
    <t>MARZO</t>
  </si>
  <si>
    <t>ABRIL</t>
  </si>
  <si>
    <t>MAYO</t>
  </si>
  <si>
    <t>JUNIO</t>
  </si>
  <si>
    <t xml:space="preserve">a.- ¿Cuáles serán los ingresos en el mes de Marzo del año siguiente si cada producto se vende en $ 850. </t>
  </si>
  <si>
    <t>b.- ¿Cuáles serán los ingresos en el mes de Septiembre del año siguiente si cada producto se vende en  $ 901?</t>
  </si>
  <si>
    <t>x</t>
  </si>
  <si>
    <t>y</t>
  </si>
  <si>
    <t>xy</t>
  </si>
  <si>
    <t>x^2</t>
  </si>
  <si>
    <t>JULIO</t>
  </si>
  <si>
    <t>AGOSTO</t>
  </si>
  <si>
    <t>SEPTIEMBRE</t>
  </si>
  <si>
    <t>OCTUBRE</t>
  </si>
  <si>
    <t>NOVIEMBRE</t>
  </si>
  <si>
    <t>DICIEMBRE</t>
  </si>
  <si>
    <t>Sumatoria</t>
  </si>
  <si>
    <t xml:space="preserve">DATOS DE SUMATORIA </t>
  </si>
  <si>
    <t>EX</t>
  </si>
  <si>
    <t>EY</t>
  </si>
  <si>
    <t>EX^2</t>
  </si>
  <si>
    <t>EXY</t>
  </si>
  <si>
    <t>(EX)^2</t>
  </si>
  <si>
    <t>n</t>
  </si>
  <si>
    <t xml:space="preserve">Datos para el grafico </t>
  </si>
  <si>
    <t>m=</t>
  </si>
  <si>
    <t>b=</t>
  </si>
  <si>
    <t xml:space="preserve">NUMERO DE MES </t>
  </si>
  <si>
    <t>INGRESOS EN 850</t>
  </si>
  <si>
    <t>PRECIO 1</t>
  </si>
  <si>
    <t>PRECIO2</t>
  </si>
  <si>
    <t>INGRESOS EN 901</t>
  </si>
  <si>
    <t>R- Los ingresos en el mes de Marzo del año siguiente si el producto se vende a $850, serán  $11398,1</t>
  </si>
  <si>
    <t>R- Los ingresos en el mes de septiembre del año siguiente si cada producto se vende en $901; serán 15016,7</t>
  </si>
  <si>
    <t xml:space="preserve">enero </t>
  </si>
  <si>
    <t>febrero</t>
  </si>
  <si>
    <t>marzo</t>
  </si>
  <si>
    <t>abril</t>
  </si>
  <si>
    <t>mayo</t>
  </si>
  <si>
    <t>junio</t>
  </si>
  <si>
    <t>y = 0,5429x + 5,2667</t>
  </si>
  <si>
    <t>a</t>
  </si>
  <si>
    <t xml:space="preserve">b </t>
  </si>
  <si>
    <r>
      <t xml:space="preserve">Produccion </t>
    </r>
    <r>
      <rPr>
        <b/>
        <sz val="12"/>
        <color theme="1"/>
        <rFont val="Calibri"/>
        <family val="2"/>
        <scheme val="minor"/>
      </rPr>
      <t>( Miles)</t>
    </r>
  </si>
  <si>
    <t>Ya que tenemos 5 datos debajo del rango, se puede decir que la prediccion es muy confiable.</t>
  </si>
  <si>
    <t xml:space="preserve">Produccion real </t>
  </si>
  <si>
    <t xml:space="preserve">Produccion proyectada </t>
  </si>
  <si>
    <t>Ajuste</t>
  </si>
  <si>
    <t>Desviación</t>
  </si>
  <si>
    <t>Ingresos</t>
  </si>
  <si>
    <t xml:space="preserve">Diagrama de flujo </t>
  </si>
  <si>
    <t>A modo de conclusión podemos decir que nuestra proyección es muy confible, ya que 5 de nuestros 6 datos están dentro del rango de desviación. Este tipo de programa es muy útil a la hora de realizar calculos como estos, ya que nos facilitan el proceso y ahorro de tiempo.</t>
  </si>
  <si>
    <t xml:space="preserve">CONCLUSIÓN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</si>
</sst>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70" formatCode="&quot;$&quot;#,##0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 (Cuerpo)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9">
    <xf numFmtId="0" fontId="0" fillId="0" borderId="0" xfId="0"/>
    <xf numFmtId="0" fontId="2" fillId="3" borderId="2" xfId="0" applyFont="1" applyFill="1" applyBorder="1"/>
    <xf numFmtId="0" fontId="2" fillId="3" borderId="3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2" fillId="3" borderId="5" xfId="0" applyFont="1" applyFill="1" applyBorder="1"/>
    <xf numFmtId="0" fontId="2" fillId="3" borderId="0" xfId="0" applyFont="1" applyFill="1" applyBorder="1"/>
    <xf numFmtId="0" fontId="0" fillId="3" borderId="0" xfId="0" applyFill="1" applyBorder="1"/>
    <xf numFmtId="0" fontId="0" fillId="3" borderId="6" xfId="0" applyFill="1" applyBorder="1"/>
    <xf numFmtId="0" fontId="3" fillId="3" borderId="5" xfId="0" applyFont="1" applyFill="1" applyBorder="1"/>
    <xf numFmtId="0" fontId="3" fillId="3" borderId="7" xfId="0" applyFont="1" applyFill="1" applyBorder="1"/>
    <xf numFmtId="0" fontId="2" fillId="3" borderId="8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Fill="1"/>
    <xf numFmtId="0" fontId="0" fillId="0" borderId="10" xfId="0" applyBorder="1"/>
    <xf numFmtId="0" fontId="2" fillId="0" borderId="10" xfId="0" applyFont="1" applyFill="1" applyBorder="1"/>
    <xf numFmtId="0" fontId="0" fillId="0" borderId="11" xfId="0" applyBorder="1"/>
    <xf numFmtId="0" fontId="2" fillId="0" borderId="11" xfId="0" applyFont="1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0" borderId="15" xfId="0" applyBorder="1"/>
    <xf numFmtId="0" fontId="2" fillId="0" borderId="15" xfId="0" applyFont="1" applyFill="1" applyBorder="1"/>
    <xf numFmtId="0" fontId="0" fillId="0" borderId="16" xfId="0" applyBorder="1"/>
    <xf numFmtId="0" fontId="0" fillId="6" borderId="10" xfId="0" applyFill="1" applyBorder="1"/>
    <xf numFmtId="0" fontId="1" fillId="0" borderId="0" xfId="0" applyFont="1"/>
    <xf numFmtId="0" fontId="0" fillId="6" borderId="17" xfId="0" applyFill="1" applyBorder="1"/>
    <xf numFmtId="0" fontId="0" fillId="5" borderId="1" xfId="0" applyFill="1" applyBorder="1"/>
    <xf numFmtId="0" fontId="0" fillId="2" borderId="11" xfId="0" applyFill="1" applyBorder="1"/>
    <xf numFmtId="0" fontId="0" fillId="2" borderId="10" xfId="0" applyFill="1" applyBorder="1"/>
    <xf numFmtId="164" fontId="0" fillId="2" borderId="11" xfId="0" applyNumberFormat="1" applyFill="1" applyBorder="1"/>
    <xf numFmtId="0" fontId="0" fillId="0" borderId="0" xfId="0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2" fillId="4" borderId="18" xfId="0" applyFont="1" applyFill="1" applyBorder="1"/>
    <xf numFmtId="0" fontId="2" fillId="3" borderId="20" xfId="0" applyFont="1" applyFill="1" applyBorder="1"/>
    <xf numFmtId="0" fontId="2" fillId="3" borderId="21" xfId="0" applyFont="1" applyFill="1" applyBorder="1"/>
    <xf numFmtId="0" fontId="0" fillId="4" borderId="1" xfId="0" applyFont="1" applyFill="1" applyBorder="1"/>
    <xf numFmtId="0" fontId="0" fillId="3" borderId="10" xfId="0" applyFill="1" applyBorder="1"/>
    <xf numFmtId="0" fontId="0" fillId="3" borderId="11" xfId="0" applyFill="1" applyBorder="1" applyAlignment="1">
      <alignment wrapText="1"/>
    </xf>
    <xf numFmtId="0" fontId="2" fillId="7" borderId="21" xfId="0" applyFont="1" applyFill="1" applyBorder="1"/>
    <xf numFmtId="0" fontId="0" fillId="7" borderId="10" xfId="0" applyFill="1" applyBorder="1"/>
    <xf numFmtId="0" fontId="0" fillId="4" borderId="22" xfId="0" applyFill="1" applyBorder="1"/>
    <xf numFmtId="165" fontId="2" fillId="3" borderId="23" xfId="0" applyNumberFormat="1" applyFont="1" applyFill="1" applyBorder="1"/>
    <xf numFmtId="165" fontId="2" fillId="3" borderId="24" xfId="0" applyNumberFormat="1" applyFont="1" applyFill="1" applyBorder="1"/>
    <xf numFmtId="165" fontId="2" fillId="7" borderId="24" xfId="0" applyNumberFormat="1" applyFont="1" applyFill="1" applyBorder="1"/>
    <xf numFmtId="165" fontId="0" fillId="3" borderId="10" xfId="0" applyNumberFormat="1" applyFill="1" applyBorder="1"/>
    <xf numFmtId="165" fontId="0" fillId="7" borderId="10" xfId="0" applyNumberFormat="1" applyFill="1" applyBorder="1"/>
    <xf numFmtId="165" fontId="0" fillId="3" borderId="11" xfId="0" applyNumberFormat="1" applyFill="1" applyBorder="1"/>
    <xf numFmtId="0" fontId="0" fillId="4" borderId="12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165" fontId="0" fillId="8" borderId="10" xfId="0" applyNumberFormat="1" applyFill="1" applyBorder="1"/>
    <xf numFmtId="0" fontId="2" fillId="8" borderId="21" xfId="0" applyFont="1" applyFill="1" applyBorder="1"/>
    <xf numFmtId="0" fontId="0" fillId="8" borderId="11" xfId="0" applyFill="1" applyBorder="1" applyAlignment="1">
      <alignment wrapText="1"/>
    </xf>
    <xf numFmtId="165" fontId="2" fillId="8" borderId="24" xfId="0" applyNumberFormat="1" applyFont="1" applyFill="1" applyBorder="1"/>
    <xf numFmtId="0" fontId="0" fillId="9" borderId="0" xfId="0" applyFill="1" applyAlignment="1">
      <alignment horizontal="center"/>
    </xf>
    <xf numFmtId="0" fontId="0" fillId="0" borderId="10" xfId="0" applyFill="1" applyBorder="1"/>
    <xf numFmtId="0" fontId="0" fillId="0" borderId="0" xfId="0" applyAlignment="1">
      <alignment horizontal="center" vertical="center"/>
    </xf>
    <xf numFmtId="0" fontId="0" fillId="0" borderId="0" xfId="0" applyBorder="1"/>
    <xf numFmtId="164" fontId="0" fillId="0" borderId="10" xfId="0" applyNumberFormat="1" applyBorder="1"/>
    <xf numFmtId="9" fontId="0" fillId="0" borderId="10" xfId="1" applyFont="1" applyBorder="1"/>
    <xf numFmtId="170" fontId="0" fillId="0" borderId="10" xfId="0" applyNumberFormat="1" applyBorder="1"/>
    <xf numFmtId="0" fontId="0" fillId="0" borderId="0" xfId="0" applyBorder="1" applyAlignment="1">
      <alignment horizontal="center"/>
    </xf>
    <xf numFmtId="164" fontId="0" fillId="0" borderId="11" xfId="0" applyNumberFormat="1" applyBorder="1"/>
    <xf numFmtId="9" fontId="0" fillId="0" borderId="11" xfId="1" applyFont="1" applyBorder="1"/>
    <xf numFmtId="170" fontId="0" fillId="0" borderId="11" xfId="0" applyNumberFormat="1" applyBorder="1"/>
    <xf numFmtId="0" fontId="0" fillId="10" borderId="0" xfId="0" applyFill="1" applyAlignment="1">
      <alignment horizontal="center" vertical="center"/>
    </xf>
    <xf numFmtId="0" fontId="0" fillId="10" borderId="0" xfId="0" applyFill="1" applyAlignment="1">
      <alignment horizontal="center"/>
    </xf>
    <xf numFmtId="0" fontId="0" fillId="11" borderId="0" xfId="0" applyFill="1"/>
    <xf numFmtId="0" fontId="0" fillId="12" borderId="10" xfId="0" applyFill="1" applyBorder="1"/>
    <xf numFmtId="0" fontId="6" fillId="0" borderId="18" xfId="0" applyFont="1" applyBorder="1"/>
    <xf numFmtId="0" fontId="6" fillId="0" borderId="22" xfId="0" applyFont="1" applyBorder="1"/>
    <xf numFmtId="0" fontId="6" fillId="0" borderId="19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524402697251269E-2"/>
          <c:y val="0.1083783783783784"/>
          <c:w val="0.92015191027166621"/>
          <c:h val="0.8189541510013951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128761231628292"/>
                  <c:y val="-0.16996728408682665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y = 0,5429x + 5,2667</a:t>
                    </a:r>
                    <a:br>
                      <a:rPr lang="en-US"/>
                    </a:br>
                    <a:r>
                      <a:rPr lang="en-US"/>
                      <a:t>R² = 0,7547</a:t>
                    </a: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Hoja1!$K$21:$K$26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Hoja1!$L$21:$L$26</c:f>
              <c:numCache>
                <c:formatCode>General</c:formatCode>
                <c:ptCount val="6"/>
                <c:pt idx="0">
                  <c:v>6</c:v>
                </c:pt>
                <c:pt idx="1">
                  <c:v>7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739-1140-95AB-C2BE402D0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1410127"/>
        <c:axId val="1933086655"/>
      </c:scatterChart>
      <c:valAx>
        <c:axId val="19214101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33086655"/>
        <c:crosses val="autoZero"/>
        <c:crossBetween val="midCat"/>
      </c:valAx>
      <c:valAx>
        <c:axId val="1933086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214101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6350</xdr:colOff>
      <xdr:row>6</xdr:row>
      <xdr:rowOff>152400</xdr:rowOff>
    </xdr:from>
    <xdr:to>
      <xdr:col>22</xdr:col>
      <xdr:colOff>152400</xdr:colOff>
      <xdr:row>27</xdr:row>
      <xdr:rowOff>25400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2BCE2DD-06AA-C64F-8E86-676BE21B8A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44</xdr:row>
      <xdr:rowOff>38100</xdr:rowOff>
    </xdr:from>
    <xdr:to>
      <xdr:col>20</xdr:col>
      <xdr:colOff>523875</xdr:colOff>
      <xdr:row>47</xdr:row>
      <xdr:rowOff>57150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99FED8E5-0D12-4648-853E-E957C2E9028B}"/>
            </a:ext>
          </a:extLst>
        </xdr:cNvPr>
        <xdr:cNvSpPr/>
      </xdr:nvSpPr>
      <xdr:spPr>
        <a:xfrm>
          <a:off x="3540125" y="228600"/>
          <a:ext cx="1111250" cy="5905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INICIO</a:t>
          </a:r>
        </a:p>
      </xdr:txBody>
    </xdr:sp>
    <xdr:clientData/>
  </xdr:twoCellAnchor>
  <xdr:twoCellAnchor>
    <xdr:from>
      <xdr:col>19</xdr:col>
      <xdr:colOff>66675</xdr:colOff>
      <xdr:row>50</xdr:row>
      <xdr:rowOff>95250</xdr:rowOff>
    </xdr:from>
    <xdr:to>
      <xdr:col>20</xdr:col>
      <xdr:colOff>685800</xdr:colOff>
      <xdr:row>54</xdr:row>
      <xdr:rowOff>28575</xdr:rowOff>
    </xdr:to>
    <xdr:sp macro="" textlink="">
      <xdr:nvSpPr>
        <xdr:cNvPr id="5" name="Paralelogramo 4">
          <a:extLst>
            <a:ext uri="{FF2B5EF4-FFF2-40B4-BE49-F238E27FC236}">
              <a16:creationId xmlns:a16="http://schemas.microsoft.com/office/drawing/2014/main" id="{64EC2BF8-2116-504E-8A46-8C9EAB148FB9}"/>
            </a:ext>
          </a:extLst>
        </xdr:cNvPr>
        <xdr:cNvSpPr/>
      </xdr:nvSpPr>
      <xdr:spPr>
        <a:xfrm>
          <a:off x="3368675" y="1428750"/>
          <a:ext cx="1444625" cy="695325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AÑO,X</a:t>
          </a:r>
        </a:p>
      </xdr:txBody>
    </xdr:sp>
    <xdr:clientData/>
  </xdr:twoCellAnchor>
  <xdr:twoCellAnchor>
    <xdr:from>
      <xdr:col>18</xdr:col>
      <xdr:colOff>733425</xdr:colOff>
      <xdr:row>58</xdr:row>
      <xdr:rowOff>19050</xdr:rowOff>
    </xdr:from>
    <xdr:to>
      <xdr:col>21</xdr:col>
      <xdr:colOff>47626</xdr:colOff>
      <xdr:row>64</xdr:row>
      <xdr:rowOff>57150</xdr:rowOff>
    </xdr:to>
    <xdr:sp macro="" textlink="">
      <xdr:nvSpPr>
        <xdr:cNvPr id="6" name="Rombo 5">
          <a:extLst>
            <a:ext uri="{FF2B5EF4-FFF2-40B4-BE49-F238E27FC236}">
              <a16:creationId xmlns:a16="http://schemas.microsoft.com/office/drawing/2014/main" id="{716D15F2-09C8-C648-91F8-602CDC5B32C5}"/>
            </a:ext>
          </a:extLst>
        </xdr:cNvPr>
        <xdr:cNvSpPr/>
      </xdr:nvSpPr>
      <xdr:spPr>
        <a:xfrm>
          <a:off x="3209925" y="2876550"/>
          <a:ext cx="1790701" cy="11811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AÑO=2021</a:t>
          </a:r>
        </a:p>
      </xdr:txBody>
    </xdr:sp>
    <xdr:clientData/>
  </xdr:twoCellAnchor>
  <xdr:twoCellAnchor>
    <xdr:from>
      <xdr:col>16</xdr:col>
      <xdr:colOff>685800</xdr:colOff>
      <xdr:row>76</xdr:row>
      <xdr:rowOff>114300</xdr:rowOff>
    </xdr:from>
    <xdr:to>
      <xdr:col>18</xdr:col>
      <xdr:colOff>428625</xdr:colOff>
      <xdr:row>82</xdr:row>
      <xdr:rowOff>47625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7B05C4C3-9600-D64B-B2E7-95B69D701C0D}"/>
            </a:ext>
          </a:extLst>
        </xdr:cNvPr>
        <xdr:cNvSpPr/>
      </xdr:nvSpPr>
      <xdr:spPr>
        <a:xfrm>
          <a:off x="1511300" y="6400800"/>
          <a:ext cx="1393825" cy="1076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0,5429X+5,2667</a:t>
          </a:r>
        </a:p>
      </xdr:txBody>
    </xdr:sp>
    <xdr:clientData/>
  </xdr:twoCellAnchor>
  <xdr:twoCellAnchor>
    <xdr:from>
      <xdr:col>17</xdr:col>
      <xdr:colOff>557213</xdr:colOff>
      <xdr:row>61</xdr:row>
      <xdr:rowOff>38100</xdr:rowOff>
    </xdr:from>
    <xdr:to>
      <xdr:col>18</xdr:col>
      <xdr:colOff>733425</xdr:colOff>
      <xdr:row>76</xdr:row>
      <xdr:rowOff>114300</xdr:rowOff>
    </xdr:to>
    <xdr:cxnSp macro="">
      <xdr:nvCxnSpPr>
        <xdr:cNvPr id="8" name="Conector: angular 20">
          <a:extLst>
            <a:ext uri="{FF2B5EF4-FFF2-40B4-BE49-F238E27FC236}">
              <a16:creationId xmlns:a16="http://schemas.microsoft.com/office/drawing/2014/main" id="{C6DAAE82-98A5-9A43-AB20-0658AABBBC0A}"/>
            </a:ext>
          </a:extLst>
        </xdr:cNvPr>
        <xdr:cNvCxnSpPr>
          <a:stCxn id="6" idx="1"/>
          <a:endCxn id="7" idx="0"/>
        </xdr:cNvCxnSpPr>
      </xdr:nvCxnSpPr>
      <xdr:spPr>
        <a:xfrm rot="10800000" flipV="1">
          <a:off x="2208213" y="3467100"/>
          <a:ext cx="1001712" cy="2933700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304800</xdr:colOff>
      <xdr:row>63</xdr:row>
      <xdr:rowOff>142875</xdr:rowOff>
    </xdr:from>
    <xdr:to>
      <xdr:col>23</xdr:col>
      <xdr:colOff>533400</xdr:colOff>
      <xdr:row>70</xdr:row>
      <xdr:rowOff>85725</xdr:rowOff>
    </xdr:to>
    <xdr:sp macro="" textlink="">
      <xdr:nvSpPr>
        <xdr:cNvPr id="9" name="Rombo 8">
          <a:extLst>
            <a:ext uri="{FF2B5EF4-FFF2-40B4-BE49-F238E27FC236}">
              <a16:creationId xmlns:a16="http://schemas.microsoft.com/office/drawing/2014/main" id="{56459D40-7656-2D45-8154-7A82E821D579}"/>
            </a:ext>
          </a:extLst>
        </xdr:cNvPr>
        <xdr:cNvSpPr/>
      </xdr:nvSpPr>
      <xdr:spPr>
        <a:xfrm>
          <a:off x="5257800" y="3952875"/>
          <a:ext cx="1879600" cy="12763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AÑO=2022</a:t>
          </a:r>
        </a:p>
      </xdr:txBody>
    </xdr:sp>
    <xdr:clientData/>
  </xdr:twoCellAnchor>
  <xdr:twoCellAnchor>
    <xdr:from>
      <xdr:col>19</xdr:col>
      <xdr:colOff>38100</xdr:colOff>
      <xdr:row>76</xdr:row>
      <xdr:rowOff>171450</xdr:rowOff>
    </xdr:from>
    <xdr:to>
      <xdr:col>20</xdr:col>
      <xdr:colOff>714375</xdr:colOff>
      <xdr:row>82</xdr:row>
      <xdr:rowOff>66675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2B79DC24-7AB7-CD41-A47E-EA932FD72F2D}"/>
            </a:ext>
          </a:extLst>
        </xdr:cNvPr>
        <xdr:cNvSpPr/>
      </xdr:nvSpPr>
      <xdr:spPr>
        <a:xfrm>
          <a:off x="3340100" y="6457950"/>
          <a:ext cx="1501775" cy="1038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0,5429(X+12)+5,2667</a:t>
          </a:r>
          <a:endParaRPr lang="es-MX">
            <a:effectLst/>
          </a:endParaRPr>
        </a:p>
        <a:p>
          <a:pPr algn="ctr"/>
          <a:endParaRPr lang="es-MX" sz="1100"/>
        </a:p>
      </xdr:txBody>
    </xdr:sp>
    <xdr:clientData/>
  </xdr:twoCellAnchor>
  <xdr:twoCellAnchor>
    <xdr:from>
      <xdr:col>19</xdr:col>
      <xdr:colOff>757238</xdr:colOff>
      <xdr:row>67</xdr:row>
      <xdr:rowOff>19050</xdr:rowOff>
    </xdr:from>
    <xdr:to>
      <xdr:col>21</xdr:col>
      <xdr:colOff>304800</xdr:colOff>
      <xdr:row>76</xdr:row>
      <xdr:rowOff>171450</xdr:rowOff>
    </xdr:to>
    <xdr:cxnSp macro="">
      <xdr:nvCxnSpPr>
        <xdr:cNvPr id="11" name="Conector: angular 24">
          <a:extLst>
            <a:ext uri="{FF2B5EF4-FFF2-40B4-BE49-F238E27FC236}">
              <a16:creationId xmlns:a16="http://schemas.microsoft.com/office/drawing/2014/main" id="{89D734DA-DDF9-C547-BFF6-F32F57F6E5E6}"/>
            </a:ext>
          </a:extLst>
        </xdr:cNvPr>
        <xdr:cNvCxnSpPr>
          <a:stCxn id="9" idx="1"/>
          <a:endCxn id="10" idx="0"/>
        </xdr:cNvCxnSpPr>
      </xdr:nvCxnSpPr>
      <xdr:spPr>
        <a:xfrm rot="10800000" flipV="1">
          <a:off x="4059238" y="4591050"/>
          <a:ext cx="1198562" cy="1866900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757238</xdr:colOff>
      <xdr:row>47</xdr:row>
      <xdr:rowOff>57150</xdr:rowOff>
    </xdr:from>
    <xdr:to>
      <xdr:col>20</xdr:col>
      <xdr:colOff>0</xdr:colOff>
      <xdr:row>50</xdr:row>
      <xdr:rowOff>95250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4DE0699A-6625-9A4A-97D9-0BDF1E38077C}"/>
            </a:ext>
          </a:extLst>
        </xdr:cNvPr>
        <xdr:cNvCxnSpPr>
          <a:stCxn id="4" idx="4"/>
          <a:endCxn id="5" idx="0"/>
        </xdr:cNvCxnSpPr>
      </xdr:nvCxnSpPr>
      <xdr:spPr>
        <a:xfrm flipH="1">
          <a:off x="4059238" y="819150"/>
          <a:ext cx="68262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757238</xdr:colOff>
      <xdr:row>54</xdr:row>
      <xdr:rowOff>28575</xdr:rowOff>
    </xdr:from>
    <xdr:to>
      <xdr:col>20</xdr:col>
      <xdr:colOff>9526</xdr:colOff>
      <xdr:row>58</xdr:row>
      <xdr:rowOff>19050</xdr:rowOff>
    </xdr:to>
    <xdr:cxnSp macro="">
      <xdr:nvCxnSpPr>
        <xdr:cNvPr id="13" name="Conector recto de flecha 12">
          <a:extLst>
            <a:ext uri="{FF2B5EF4-FFF2-40B4-BE49-F238E27FC236}">
              <a16:creationId xmlns:a16="http://schemas.microsoft.com/office/drawing/2014/main" id="{C56A1236-6403-954F-B7B7-5360BEB9F654}"/>
            </a:ext>
          </a:extLst>
        </xdr:cNvPr>
        <xdr:cNvCxnSpPr>
          <a:stCxn id="5" idx="4"/>
          <a:endCxn id="6" idx="0"/>
        </xdr:cNvCxnSpPr>
      </xdr:nvCxnSpPr>
      <xdr:spPr>
        <a:xfrm>
          <a:off x="4059238" y="2124075"/>
          <a:ext cx="77788" cy="752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47626</xdr:colOff>
      <xdr:row>61</xdr:row>
      <xdr:rowOff>38100</xdr:rowOff>
    </xdr:from>
    <xdr:to>
      <xdr:col>22</xdr:col>
      <xdr:colOff>419100</xdr:colOff>
      <xdr:row>63</xdr:row>
      <xdr:rowOff>142875</xdr:rowOff>
    </xdr:to>
    <xdr:cxnSp macro="">
      <xdr:nvCxnSpPr>
        <xdr:cNvPr id="14" name="Conector: angular 32">
          <a:extLst>
            <a:ext uri="{FF2B5EF4-FFF2-40B4-BE49-F238E27FC236}">
              <a16:creationId xmlns:a16="http://schemas.microsoft.com/office/drawing/2014/main" id="{D0C4044E-5F1A-7047-AC3E-6F05297B6282}"/>
            </a:ext>
          </a:extLst>
        </xdr:cNvPr>
        <xdr:cNvCxnSpPr>
          <a:stCxn id="6" idx="3"/>
          <a:endCxn id="9" idx="0"/>
        </xdr:cNvCxnSpPr>
      </xdr:nvCxnSpPr>
      <xdr:spPr>
        <a:xfrm>
          <a:off x="5000626" y="3467100"/>
          <a:ext cx="1196974" cy="485775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742950</xdr:colOff>
      <xdr:row>70</xdr:row>
      <xdr:rowOff>66675</xdr:rowOff>
    </xdr:from>
    <xdr:to>
      <xdr:col>26</xdr:col>
      <xdr:colOff>142875</xdr:colOff>
      <xdr:row>77</xdr:row>
      <xdr:rowOff>133350</xdr:rowOff>
    </xdr:to>
    <xdr:sp macro="" textlink="">
      <xdr:nvSpPr>
        <xdr:cNvPr id="15" name="Rombo 14">
          <a:extLst>
            <a:ext uri="{FF2B5EF4-FFF2-40B4-BE49-F238E27FC236}">
              <a16:creationId xmlns:a16="http://schemas.microsoft.com/office/drawing/2014/main" id="{C9A47AE9-4AB9-074B-AED7-F0BF4E650AF4}"/>
            </a:ext>
          </a:extLst>
        </xdr:cNvPr>
        <xdr:cNvSpPr/>
      </xdr:nvSpPr>
      <xdr:spPr>
        <a:xfrm>
          <a:off x="7346950" y="5210175"/>
          <a:ext cx="1876425" cy="1400175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AÑO=2023</a:t>
          </a:r>
        </a:p>
      </xdr:txBody>
    </xdr:sp>
    <xdr:clientData/>
  </xdr:twoCellAnchor>
  <xdr:twoCellAnchor>
    <xdr:from>
      <xdr:col>23</xdr:col>
      <xdr:colOff>533400</xdr:colOff>
      <xdr:row>67</xdr:row>
      <xdr:rowOff>19050</xdr:rowOff>
    </xdr:from>
    <xdr:to>
      <xdr:col>25</xdr:col>
      <xdr:colOff>61913</xdr:colOff>
      <xdr:row>70</xdr:row>
      <xdr:rowOff>66675</xdr:rowOff>
    </xdr:to>
    <xdr:cxnSp macro="">
      <xdr:nvCxnSpPr>
        <xdr:cNvPr id="16" name="Conector: angular 41">
          <a:extLst>
            <a:ext uri="{FF2B5EF4-FFF2-40B4-BE49-F238E27FC236}">
              <a16:creationId xmlns:a16="http://schemas.microsoft.com/office/drawing/2014/main" id="{56D548A7-992F-854F-B2F0-A1128CD93C08}"/>
            </a:ext>
          </a:extLst>
        </xdr:cNvPr>
        <xdr:cNvCxnSpPr>
          <a:stCxn id="9" idx="3"/>
          <a:endCxn id="15" idx="0"/>
        </xdr:cNvCxnSpPr>
      </xdr:nvCxnSpPr>
      <xdr:spPr>
        <a:xfrm>
          <a:off x="7137400" y="4591050"/>
          <a:ext cx="1179513" cy="619125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304799</xdr:colOff>
      <xdr:row>76</xdr:row>
      <xdr:rowOff>180975</xdr:rowOff>
    </xdr:from>
    <xdr:to>
      <xdr:col>23</xdr:col>
      <xdr:colOff>219074</xdr:colOff>
      <xdr:row>82</xdr:row>
      <xdr:rowOff>28575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45DD8A6B-2D55-634A-8879-7B959F3FF978}"/>
            </a:ext>
          </a:extLst>
        </xdr:cNvPr>
        <xdr:cNvSpPr/>
      </xdr:nvSpPr>
      <xdr:spPr>
        <a:xfrm>
          <a:off x="5257799" y="6467475"/>
          <a:ext cx="1565275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0,5429(X+24)+5,2667</a:t>
          </a:r>
          <a:endParaRPr lang="es-MX">
            <a:effectLst/>
          </a:endParaRPr>
        </a:p>
        <a:p>
          <a:pPr algn="ctr"/>
          <a:endParaRPr lang="es-MX" sz="1100"/>
        </a:p>
      </xdr:txBody>
    </xdr:sp>
    <xdr:clientData/>
  </xdr:twoCellAnchor>
  <xdr:twoCellAnchor>
    <xdr:from>
      <xdr:col>22</xdr:col>
      <xdr:colOff>261938</xdr:colOff>
      <xdr:row>74</xdr:row>
      <xdr:rowOff>4763</xdr:rowOff>
    </xdr:from>
    <xdr:to>
      <xdr:col>23</xdr:col>
      <xdr:colOff>742951</xdr:colOff>
      <xdr:row>76</xdr:row>
      <xdr:rowOff>180975</xdr:rowOff>
    </xdr:to>
    <xdr:cxnSp macro="">
      <xdr:nvCxnSpPr>
        <xdr:cNvPr id="18" name="Conector: angular 44">
          <a:extLst>
            <a:ext uri="{FF2B5EF4-FFF2-40B4-BE49-F238E27FC236}">
              <a16:creationId xmlns:a16="http://schemas.microsoft.com/office/drawing/2014/main" id="{1B1C4802-0BF0-9D44-AC8E-B086BC9A93D4}"/>
            </a:ext>
          </a:extLst>
        </xdr:cNvPr>
        <xdr:cNvCxnSpPr>
          <a:stCxn id="15" idx="1"/>
          <a:endCxn id="17" idx="0"/>
        </xdr:cNvCxnSpPr>
      </xdr:nvCxnSpPr>
      <xdr:spPr>
        <a:xfrm rot="10800000" flipV="1">
          <a:off x="6040438" y="5910263"/>
          <a:ext cx="1306513" cy="557212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485775</xdr:colOff>
      <xdr:row>86</xdr:row>
      <xdr:rowOff>171450</xdr:rowOff>
    </xdr:from>
    <xdr:to>
      <xdr:col>21</xdr:col>
      <xdr:colOff>695325</xdr:colOff>
      <xdr:row>91</xdr:row>
      <xdr:rowOff>76200</xdr:rowOff>
    </xdr:to>
    <xdr:sp macro="" textlink="">
      <xdr:nvSpPr>
        <xdr:cNvPr id="19" name="Paralelogramo 18">
          <a:extLst>
            <a:ext uri="{FF2B5EF4-FFF2-40B4-BE49-F238E27FC236}">
              <a16:creationId xmlns:a16="http://schemas.microsoft.com/office/drawing/2014/main" id="{28E3AEA8-AA20-1249-9A66-1C8BBF9EBA7C}"/>
            </a:ext>
          </a:extLst>
        </xdr:cNvPr>
        <xdr:cNvSpPr/>
      </xdr:nvSpPr>
      <xdr:spPr>
        <a:xfrm>
          <a:off x="3787775" y="8362950"/>
          <a:ext cx="1860550" cy="85725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Predicción</a:t>
          </a:r>
          <a:r>
            <a:rPr lang="es-MX" sz="1100" baseline="0"/>
            <a:t> de producción</a:t>
          </a:r>
          <a:endParaRPr lang="es-MX" sz="1100"/>
        </a:p>
      </xdr:txBody>
    </xdr:sp>
    <xdr:clientData/>
  </xdr:twoCellAnchor>
  <xdr:twoCellAnchor>
    <xdr:from>
      <xdr:col>26</xdr:col>
      <xdr:colOff>257175</xdr:colOff>
      <xdr:row>86</xdr:row>
      <xdr:rowOff>28575</xdr:rowOff>
    </xdr:from>
    <xdr:to>
      <xdr:col>28</xdr:col>
      <xdr:colOff>352425</xdr:colOff>
      <xdr:row>91</xdr:row>
      <xdr:rowOff>28575</xdr:rowOff>
    </xdr:to>
    <xdr:sp macro="" textlink="">
      <xdr:nvSpPr>
        <xdr:cNvPr id="20" name="Paralelogramo 19">
          <a:extLst>
            <a:ext uri="{FF2B5EF4-FFF2-40B4-BE49-F238E27FC236}">
              <a16:creationId xmlns:a16="http://schemas.microsoft.com/office/drawing/2014/main" id="{8A7AF328-E96F-E24B-BC4E-B9DE12A70E76}"/>
            </a:ext>
          </a:extLst>
        </xdr:cNvPr>
        <xdr:cNvSpPr/>
      </xdr:nvSpPr>
      <xdr:spPr>
        <a:xfrm>
          <a:off x="9337675" y="8220075"/>
          <a:ext cx="1746250" cy="9525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No hay predicción</a:t>
          </a:r>
        </a:p>
      </xdr:txBody>
    </xdr:sp>
    <xdr:clientData/>
  </xdr:twoCellAnchor>
  <xdr:twoCellAnchor>
    <xdr:from>
      <xdr:col>22</xdr:col>
      <xdr:colOff>733425</xdr:colOff>
      <xdr:row>94</xdr:row>
      <xdr:rowOff>171450</xdr:rowOff>
    </xdr:from>
    <xdr:to>
      <xdr:col>24</xdr:col>
      <xdr:colOff>714375</xdr:colOff>
      <xdr:row>98</xdr:row>
      <xdr:rowOff>152400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C44A26CE-D719-E542-B098-2B0642909A60}"/>
            </a:ext>
          </a:extLst>
        </xdr:cNvPr>
        <xdr:cNvSpPr/>
      </xdr:nvSpPr>
      <xdr:spPr>
        <a:xfrm>
          <a:off x="6511925" y="9886950"/>
          <a:ext cx="1631950" cy="742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FIN</a:t>
          </a:r>
        </a:p>
      </xdr:txBody>
    </xdr:sp>
    <xdr:clientData/>
  </xdr:twoCellAnchor>
  <xdr:twoCellAnchor>
    <xdr:from>
      <xdr:col>26</xdr:col>
      <xdr:colOff>142875</xdr:colOff>
      <xdr:row>74</xdr:row>
      <xdr:rowOff>4763</xdr:rowOff>
    </xdr:from>
    <xdr:to>
      <xdr:col>27</xdr:col>
      <xdr:colOff>304800</xdr:colOff>
      <xdr:row>86</xdr:row>
      <xdr:rowOff>28575</xdr:rowOff>
    </xdr:to>
    <xdr:cxnSp macro="">
      <xdr:nvCxnSpPr>
        <xdr:cNvPr id="22" name="Conector: angular 51">
          <a:extLst>
            <a:ext uri="{FF2B5EF4-FFF2-40B4-BE49-F238E27FC236}">
              <a16:creationId xmlns:a16="http://schemas.microsoft.com/office/drawing/2014/main" id="{890F820F-04D9-6E48-A22C-FD4CA8917DAC}"/>
            </a:ext>
          </a:extLst>
        </xdr:cNvPr>
        <xdr:cNvCxnSpPr>
          <a:stCxn id="15" idx="3"/>
          <a:endCxn id="20" idx="0"/>
        </xdr:cNvCxnSpPr>
      </xdr:nvCxnSpPr>
      <xdr:spPr>
        <a:xfrm>
          <a:off x="9223375" y="5910263"/>
          <a:ext cx="987425" cy="2309812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557213</xdr:colOff>
      <xdr:row>82</xdr:row>
      <xdr:rowOff>47624</xdr:rowOff>
    </xdr:from>
    <xdr:to>
      <xdr:col>20</xdr:col>
      <xdr:colOff>697706</xdr:colOff>
      <xdr:row>86</xdr:row>
      <xdr:rowOff>171449</xdr:rowOff>
    </xdr:to>
    <xdr:cxnSp macro="">
      <xdr:nvCxnSpPr>
        <xdr:cNvPr id="23" name="Conector: angular 53">
          <a:extLst>
            <a:ext uri="{FF2B5EF4-FFF2-40B4-BE49-F238E27FC236}">
              <a16:creationId xmlns:a16="http://schemas.microsoft.com/office/drawing/2014/main" id="{CB29D1C0-4891-1244-A114-C5E613988985}"/>
            </a:ext>
          </a:extLst>
        </xdr:cNvPr>
        <xdr:cNvCxnSpPr>
          <a:stCxn id="7" idx="2"/>
          <a:endCxn id="19" idx="1"/>
        </xdr:cNvCxnSpPr>
      </xdr:nvCxnSpPr>
      <xdr:spPr>
        <a:xfrm rot="16200000" flipH="1">
          <a:off x="3073797" y="6611540"/>
          <a:ext cx="885825" cy="261699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757239</xdr:colOff>
      <xdr:row>82</xdr:row>
      <xdr:rowOff>66674</xdr:rowOff>
    </xdr:from>
    <xdr:to>
      <xdr:col>20</xdr:col>
      <xdr:colOff>697707</xdr:colOff>
      <xdr:row>86</xdr:row>
      <xdr:rowOff>171449</xdr:rowOff>
    </xdr:to>
    <xdr:cxnSp macro="">
      <xdr:nvCxnSpPr>
        <xdr:cNvPr id="24" name="Conector: angular 55">
          <a:extLst>
            <a:ext uri="{FF2B5EF4-FFF2-40B4-BE49-F238E27FC236}">
              <a16:creationId xmlns:a16="http://schemas.microsoft.com/office/drawing/2014/main" id="{F8E9D4CE-BDB8-D347-AF2E-E67682D09FF2}"/>
            </a:ext>
          </a:extLst>
        </xdr:cNvPr>
        <xdr:cNvCxnSpPr>
          <a:stCxn id="10" idx="2"/>
          <a:endCxn id="19" idx="1"/>
        </xdr:cNvCxnSpPr>
      </xdr:nvCxnSpPr>
      <xdr:spPr>
        <a:xfrm rot="16200000" flipH="1">
          <a:off x="4008835" y="7546578"/>
          <a:ext cx="866775" cy="765968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697707</xdr:colOff>
      <xdr:row>82</xdr:row>
      <xdr:rowOff>28575</xdr:rowOff>
    </xdr:from>
    <xdr:to>
      <xdr:col>22</xdr:col>
      <xdr:colOff>261938</xdr:colOff>
      <xdr:row>86</xdr:row>
      <xdr:rowOff>171450</xdr:rowOff>
    </xdr:to>
    <xdr:cxnSp macro="">
      <xdr:nvCxnSpPr>
        <xdr:cNvPr id="25" name="Conector: angular 57">
          <a:extLst>
            <a:ext uri="{FF2B5EF4-FFF2-40B4-BE49-F238E27FC236}">
              <a16:creationId xmlns:a16="http://schemas.microsoft.com/office/drawing/2014/main" id="{90CF3AC8-8260-B049-A1B8-FCF4CBFBFA80}"/>
            </a:ext>
          </a:extLst>
        </xdr:cNvPr>
        <xdr:cNvCxnSpPr>
          <a:stCxn id="17" idx="2"/>
          <a:endCxn id="19" idx="1"/>
        </xdr:cNvCxnSpPr>
      </xdr:nvCxnSpPr>
      <xdr:spPr>
        <a:xfrm rot="5400000">
          <a:off x="4980385" y="7302897"/>
          <a:ext cx="904875" cy="121523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590550</xdr:colOff>
      <xdr:row>91</xdr:row>
      <xdr:rowOff>76200</xdr:rowOff>
    </xdr:from>
    <xdr:to>
      <xdr:col>23</xdr:col>
      <xdr:colOff>723900</xdr:colOff>
      <xdr:row>94</xdr:row>
      <xdr:rowOff>171450</xdr:rowOff>
    </xdr:to>
    <xdr:cxnSp macro="">
      <xdr:nvCxnSpPr>
        <xdr:cNvPr id="26" name="Conector: angular 59">
          <a:extLst>
            <a:ext uri="{FF2B5EF4-FFF2-40B4-BE49-F238E27FC236}">
              <a16:creationId xmlns:a16="http://schemas.microsoft.com/office/drawing/2014/main" id="{9B15145B-696F-3141-AD7B-B5F9CDFD183B}"/>
            </a:ext>
          </a:extLst>
        </xdr:cNvPr>
        <xdr:cNvCxnSpPr>
          <a:stCxn id="19" idx="4"/>
          <a:endCxn id="21" idx="0"/>
        </xdr:cNvCxnSpPr>
      </xdr:nvCxnSpPr>
      <xdr:spPr>
        <a:xfrm rot="16200000" flipH="1">
          <a:off x="5689600" y="8248650"/>
          <a:ext cx="666750" cy="260985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723901</xdr:colOff>
      <xdr:row>91</xdr:row>
      <xdr:rowOff>28574</xdr:rowOff>
    </xdr:from>
    <xdr:to>
      <xdr:col>27</xdr:col>
      <xdr:colOff>185739</xdr:colOff>
      <xdr:row>94</xdr:row>
      <xdr:rowOff>171449</xdr:rowOff>
    </xdr:to>
    <xdr:cxnSp macro="">
      <xdr:nvCxnSpPr>
        <xdr:cNvPr id="27" name="Conector: angular 61">
          <a:extLst>
            <a:ext uri="{FF2B5EF4-FFF2-40B4-BE49-F238E27FC236}">
              <a16:creationId xmlns:a16="http://schemas.microsoft.com/office/drawing/2014/main" id="{10EED73E-2305-C341-8BCC-937FDACFCF35}"/>
            </a:ext>
          </a:extLst>
        </xdr:cNvPr>
        <xdr:cNvCxnSpPr>
          <a:stCxn id="20" idx="3"/>
          <a:endCxn id="21" idx="0"/>
        </xdr:cNvCxnSpPr>
      </xdr:nvCxnSpPr>
      <xdr:spPr>
        <a:xfrm rot="5400000">
          <a:off x="8352632" y="8147843"/>
          <a:ext cx="714375" cy="2763838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47625</xdr:colOff>
      <xdr:row>60</xdr:row>
      <xdr:rowOff>85725</xdr:rowOff>
    </xdr:from>
    <xdr:to>
      <xdr:col>18</xdr:col>
      <xdr:colOff>504825</xdr:colOff>
      <xdr:row>61</xdr:row>
      <xdr:rowOff>171450</xdr:rowOff>
    </xdr:to>
    <xdr:sp macro="" textlink="">
      <xdr:nvSpPr>
        <xdr:cNvPr id="28" name="Rectángulo: esquinas redondeadas 62">
          <a:extLst>
            <a:ext uri="{FF2B5EF4-FFF2-40B4-BE49-F238E27FC236}">
              <a16:creationId xmlns:a16="http://schemas.microsoft.com/office/drawing/2014/main" id="{C1BE567F-0A86-F04E-9EEC-C6EA06F9A079}"/>
            </a:ext>
          </a:extLst>
        </xdr:cNvPr>
        <xdr:cNvSpPr/>
      </xdr:nvSpPr>
      <xdr:spPr>
        <a:xfrm>
          <a:off x="2524125" y="3324225"/>
          <a:ext cx="4572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SI</a:t>
          </a:r>
        </a:p>
      </xdr:txBody>
    </xdr:sp>
    <xdr:clientData/>
  </xdr:twoCellAnchor>
  <xdr:twoCellAnchor>
    <xdr:from>
      <xdr:col>21</xdr:col>
      <xdr:colOff>514350</xdr:colOff>
      <xdr:row>60</xdr:row>
      <xdr:rowOff>104775</xdr:rowOff>
    </xdr:from>
    <xdr:to>
      <xdr:col>22</xdr:col>
      <xdr:colOff>209550</xdr:colOff>
      <xdr:row>62</xdr:row>
      <xdr:rowOff>0</xdr:rowOff>
    </xdr:to>
    <xdr:sp macro="" textlink="">
      <xdr:nvSpPr>
        <xdr:cNvPr id="29" name="Rectángulo: esquinas redondeadas 63">
          <a:extLst>
            <a:ext uri="{FF2B5EF4-FFF2-40B4-BE49-F238E27FC236}">
              <a16:creationId xmlns:a16="http://schemas.microsoft.com/office/drawing/2014/main" id="{7D46ADAF-333F-6249-A528-902CE16B247B}"/>
            </a:ext>
          </a:extLst>
        </xdr:cNvPr>
        <xdr:cNvSpPr/>
      </xdr:nvSpPr>
      <xdr:spPr>
        <a:xfrm>
          <a:off x="5467350" y="3343275"/>
          <a:ext cx="5207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NO</a:t>
          </a:r>
        </a:p>
      </xdr:txBody>
    </xdr:sp>
    <xdr:clientData/>
  </xdr:twoCellAnchor>
  <xdr:twoCellAnchor>
    <xdr:from>
      <xdr:col>20</xdr:col>
      <xdr:colOff>352425</xdr:colOff>
      <xdr:row>66</xdr:row>
      <xdr:rowOff>66675</xdr:rowOff>
    </xdr:from>
    <xdr:to>
      <xdr:col>21</xdr:col>
      <xdr:colOff>47625</xdr:colOff>
      <xdr:row>67</xdr:row>
      <xdr:rowOff>152400</xdr:rowOff>
    </xdr:to>
    <xdr:sp macro="" textlink="">
      <xdr:nvSpPr>
        <xdr:cNvPr id="30" name="Rectángulo: esquinas redondeadas 64">
          <a:extLst>
            <a:ext uri="{FF2B5EF4-FFF2-40B4-BE49-F238E27FC236}">
              <a16:creationId xmlns:a16="http://schemas.microsoft.com/office/drawing/2014/main" id="{A612537E-3E9E-C240-BBCB-697943C6AF3A}"/>
            </a:ext>
          </a:extLst>
        </xdr:cNvPr>
        <xdr:cNvSpPr/>
      </xdr:nvSpPr>
      <xdr:spPr>
        <a:xfrm>
          <a:off x="4479925" y="4448175"/>
          <a:ext cx="5207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SI</a:t>
          </a:r>
        </a:p>
      </xdr:txBody>
    </xdr:sp>
    <xdr:clientData/>
  </xdr:twoCellAnchor>
  <xdr:twoCellAnchor>
    <xdr:from>
      <xdr:col>22</xdr:col>
      <xdr:colOff>600075</xdr:colOff>
      <xdr:row>73</xdr:row>
      <xdr:rowOff>66675</xdr:rowOff>
    </xdr:from>
    <xdr:to>
      <xdr:col>23</xdr:col>
      <xdr:colOff>295275</xdr:colOff>
      <xdr:row>74</xdr:row>
      <xdr:rowOff>152400</xdr:rowOff>
    </xdr:to>
    <xdr:sp macro="" textlink="">
      <xdr:nvSpPr>
        <xdr:cNvPr id="31" name="Rectángulo: esquinas redondeadas 65">
          <a:extLst>
            <a:ext uri="{FF2B5EF4-FFF2-40B4-BE49-F238E27FC236}">
              <a16:creationId xmlns:a16="http://schemas.microsoft.com/office/drawing/2014/main" id="{0EE29884-8AB6-2642-B83E-053CDEC9C5CD}"/>
            </a:ext>
          </a:extLst>
        </xdr:cNvPr>
        <xdr:cNvSpPr/>
      </xdr:nvSpPr>
      <xdr:spPr>
        <a:xfrm>
          <a:off x="6378575" y="5781675"/>
          <a:ext cx="5207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SI</a:t>
          </a:r>
        </a:p>
      </xdr:txBody>
    </xdr:sp>
    <xdr:clientData/>
  </xdr:twoCellAnchor>
  <xdr:twoCellAnchor>
    <xdr:from>
      <xdr:col>24</xdr:col>
      <xdr:colOff>95250</xdr:colOff>
      <xdr:row>66</xdr:row>
      <xdr:rowOff>76200</xdr:rowOff>
    </xdr:from>
    <xdr:to>
      <xdr:col>24</xdr:col>
      <xdr:colOff>552450</xdr:colOff>
      <xdr:row>67</xdr:row>
      <xdr:rowOff>161925</xdr:rowOff>
    </xdr:to>
    <xdr:sp macro="" textlink="">
      <xdr:nvSpPr>
        <xdr:cNvPr id="32" name="Rectángulo: esquinas redondeadas 66">
          <a:extLst>
            <a:ext uri="{FF2B5EF4-FFF2-40B4-BE49-F238E27FC236}">
              <a16:creationId xmlns:a16="http://schemas.microsoft.com/office/drawing/2014/main" id="{9DFCA62F-AEC5-F845-A7ED-DF8544BCCCE4}"/>
            </a:ext>
          </a:extLst>
        </xdr:cNvPr>
        <xdr:cNvSpPr/>
      </xdr:nvSpPr>
      <xdr:spPr>
        <a:xfrm>
          <a:off x="7524750" y="4457700"/>
          <a:ext cx="4572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NO</a:t>
          </a:r>
        </a:p>
      </xdr:txBody>
    </xdr:sp>
    <xdr:clientData/>
  </xdr:twoCellAnchor>
  <xdr:twoCellAnchor>
    <xdr:from>
      <xdr:col>26</xdr:col>
      <xdr:colOff>428625</xdr:colOff>
      <xdr:row>73</xdr:row>
      <xdr:rowOff>66675</xdr:rowOff>
    </xdr:from>
    <xdr:to>
      <xdr:col>27</xdr:col>
      <xdr:colOff>123825</xdr:colOff>
      <xdr:row>74</xdr:row>
      <xdr:rowOff>152400</xdr:rowOff>
    </xdr:to>
    <xdr:sp macro="" textlink="">
      <xdr:nvSpPr>
        <xdr:cNvPr id="33" name="Rectángulo: esquinas redondeadas 67">
          <a:extLst>
            <a:ext uri="{FF2B5EF4-FFF2-40B4-BE49-F238E27FC236}">
              <a16:creationId xmlns:a16="http://schemas.microsoft.com/office/drawing/2014/main" id="{DD289AD6-8278-0246-8338-C1F76F32C71A}"/>
            </a:ext>
          </a:extLst>
        </xdr:cNvPr>
        <xdr:cNvSpPr/>
      </xdr:nvSpPr>
      <xdr:spPr>
        <a:xfrm>
          <a:off x="9509125" y="5781675"/>
          <a:ext cx="5207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NO</a:t>
          </a:r>
        </a:p>
      </xdr:txBody>
    </xdr:sp>
    <xdr:clientData/>
  </xdr:twoCellAnchor>
  <xdr:twoCellAnchor>
    <xdr:from>
      <xdr:col>22</xdr:col>
      <xdr:colOff>761999</xdr:colOff>
      <xdr:row>53</xdr:row>
      <xdr:rowOff>95250</xdr:rowOff>
    </xdr:from>
    <xdr:to>
      <xdr:col>24</xdr:col>
      <xdr:colOff>695324</xdr:colOff>
      <xdr:row>57</xdr:row>
      <xdr:rowOff>85725</xdr:rowOff>
    </xdr:to>
    <xdr:sp macro="" textlink="">
      <xdr:nvSpPr>
        <xdr:cNvPr id="34" name="Rectángulo: esquinas redondeadas 68">
          <a:extLst>
            <a:ext uri="{FF2B5EF4-FFF2-40B4-BE49-F238E27FC236}">
              <a16:creationId xmlns:a16="http://schemas.microsoft.com/office/drawing/2014/main" id="{D3CD5C1A-1503-1A41-83F7-F1EB32A63FBA}"/>
            </a:ext>
          </a:extLst>
        </xdr:cNvPr>
        <xdr:cNvSpPr/>
      </xdr:nvSpPr>
      <xdr:spPr>
        <a:xfrm>
          <a:off x="6540499" y="2000250"/>
          <a:ext cx="158432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/>
            <a:t>X=NRO</a:t>
          </a:r>
          <a:r>
            <a:rPr lang="es-MX" sz="1100" baseline="0"/>
            <a:t> DEL MES</a:t>
          </a:r>
          <a:endParaRPr lang="es-MX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5CA96-19B7-6F49-8A56-B8E1E1951CD8}">
  <dimension ref="A1:U68"/>
  <sheetViews>
    <sheetView tabSelected="1" zoomScale="62" workbookViewId="0">
      <selection activeCell="F66" sqref="F66"/>
    </sheetView>
  </sheetViews>
  <sheetFormatPr baseColWidth="10" defaultRowHeight="16" x14ac:dyDescent="0.2"/>
  <cols>
    <col min="1" max="1" width="14" customWidth="1"/>
    <col min="2" max="2" width="16.83203125" customWidth="1"/>
    <col min="3" max="3" width="21.5" customWidth="1"/>
    <col min="4" max="4" width="19.33203125" customWidth="1"/>
  </cols>
  <sheetData>
    <row r="1" spans="1:12" ht="17" thickBot="1" x14ac:dyDescent="0.25">
      <c r="I1" s="58" t="s">
        <v>0</v>
      </c>
      <c r="J1" s="58"/>
      <c r="K1" s="58"/>
      <c r="L1" s="58"/>
    </row>
    <row r="2" spans="1:12" x14ac:dyDescent="0.2">
      <c r="A2" s="1" t="s">
        <v>1</v>
      </c>
      <c r="B2" s="2"/>
      <c r="C2" s="2"/>
      <c r="D2" s="3"/>
      <c r="E2" s="3"/>
      <c r="F2" s="3"/>
      <c r="G2" s="3"/>
      <c r="H2" s="3"/>
      <c r="I2" s="3"/>
      <c r="J2" s="4"/>
    </row>
    <row r="3" spans="1:12" x14ac:dyDescent="0.2">
      <c r="A3" s="5"/>
      <c r="B3" s="6"/>
      <c r="C3" s="6"/>
      <c r="D3" s="7"/>
      <c r="E3" s="7"/>
      <c r="F3" s="7"/>
      <c r="G3" s="7"/>
      <c r="H3" s="7"/>
      <c r="I3" s="7"/>
      <c r="J3" s="8"/>
    </row>
    <row r="4" spans="1:12" x14ac:dyDescent="0.2">
      <c r="A4" s="5"/>
      <c r="B4" s="6"/>
      <c r="C4" s="6"/>
      <c r="D4" s="7"/>
      <c r="E4" s="7"/>
      <c r="F4" s="7"/>
      <c r="G4" s="7"/>
      <c r="H4" s="7"/>
      <c r="I4" s="7"/>
      <c r="J4" s="8"/>
    </row>
    <row r="5" spans="1:12" x14ac:dyDescent="0.2">
      <c r="A5" s="5" t="s">
        <v>2</v>
      </c>
      <c r="B5" s="6"/>
      <c r="C5" s="6"/>
      <c r="D5" s="7" t="s">
        <v>3</v>
      </c>
      <c r="E5" s="7"/>
      <c r="F5" s="7"/>
      <c r="G5" s="7"/>
      <c r="H5" s="7"/>
      <c r="I5" s="7"/>
      <c r="J5" s="8"/>
    </row>
    <row r="6" spans="1:12" x14ac:dyDescent="0.2">
      <c r="A6" s="5" t="s">
        <v>4</v>
      </c>
      <c r="B6" s="6"/>
      <c r="C6" s="6">
        <v>6</v>
      </c>
      <c r="D6" s="7"/>
      <c r="E6" s="7"/>
      <c r="F6" s="7"/>
      <c r="G6" s="7"/>
      <c r="H6" s="7"/>
      <c r="I6" s="7"/>
      <c r="J6" s="8"/>
    </row>
    <row r="7" spans="1:12" x14ac:dyDescent="0.2">
      <c r="A7" s="5" t="s">
        <v>5</v>
      </c>
      <c r="B7" s="6"/>
      <c r="C7" s="6">
        <v>7</v>
      </c>
      <c r="D7" s="7"/>
      <c r="E7" s="7"/>
      <c r="F7" s="7"/>
      <c r="G7" s="7"/>
      <c r="H7" s="7"/>
      <c r="I7" s="7"/>
      <c r="J7" s="8"/>
    </row>
    <row r="8" spans="1:12" x14ac:dyDescent="0.2">
      <c r="A8" s="5" t="s">
        <v>6</v>
      </c>
      <c r="B8" s="6"/>
      <c r="C8" s="6">
        <v>6</v>
      </c>
      <c r="D8" s="7"/>
      <c r="E8" s="7"/>
      <c r="F8" s="7"/>
      <c r="G8" s="7"/>
      <c r="H8" s="7"/>
      <c r="I8" s="7"/>
      <c r="J8" s="8"/>
    </row>
    <row r="9" spans="1:12" x14ac:dyDescent="0.2">
      <c r="A9" s="5" t="s">
        <v>7</v>
      </c>
      <c r="B9" s="6"/>
      <c r="C9" s="6">
        <v>7</v>
      </c>
      <c r="D9" s="7"/>
      <c r="E9" s="7"/>
      <c r="F9" s="7"/>
      <c r="G9" s="7"/>
      <c r="H9" s="7"/>
      <c r="I9" s="7"/>
      <c r="J9" s="8"/>
    </row>
    <row r="10" spans="1:12" x14ac:dyDescent="0.2">
      <c r="A10" s="5" t="s">
        <v>8</v>
      </c>
      <c r="B10" s="6"/>
      <c r="C10" s="6">
        <v>8</v>
      </c>
      <c r="D10" s="7"/>
      <c r="E10" s="7"/>
      <c r="F10" s="7"/>
      <c r="G10" s="7"/>
      <c r="H10" s="7"/>
      <c r="I10" s="7"/>
      <c r="J10" s="8"/>
    </row>
    <row r="11" spans="1:12" x14ac:dyDescent="0.2">
      <c r="A11" s="5" t="s">
        <v>9</v>
      </c>
      <c r="B11" s="6"/>
      <c r="C11" s="6">
        <v>9</v>
      </c>
      <c r="D11" s="7"/>
      <c r="E11" s="7"/>
      <c r="F11" s="7"/>
      <c r="G11" s="7"/>
      <c r="H11" s="7"/>
      <c r="I11" s="7"/>
      <c r="J11" s="8"/>
    </row>
    <row r="12" spans="1:12" x14ac:dyDescent="0.2">
      <c r="A12" s="5"/>
      <c r="B12" s="6"/>
      <c r="C12" s="6"/>
      <c r="D12" s="7"/>
      <c r="E12" s="7"/>
      <c r="F12" s="7"/>
      <c r="G12" s="7"/>
      <c r="H12" s="7"/>
      <c r="I12" s="7"/>
      <c r="J12" s="8"/>
    </row>
    <row r="13" spans="1:12" x14ac:dyDescent="0.2">
      <c r="A13" s="9" t="s">
        <v>10</v>
      </c>
      <c r="B13" s="6"/>
      <c r="C13" s="6"/>
      <c r="D13" s="7"/>
      <c r="E13" s="7"/>
      <c r="F13" s="7"/>
      <c r="G13" s="7"/>
      <c r="H13" s="7"/>
      <c r="I13" s="7"/>
      <c r="J13" s="8"/>
    </row>
    <row r="14" spans="1:12" ht="17" thickBot="1" x14ac:dyDescent="0.25">
      <c r="A14" s="10" t="s">
        <v>11</v>
      </c>
      <c r="B14" s="11"/>
      <c r="C14" s="11"/>
      <c r="D14" s="12"/>
      <c r="E14" s="12"/>
      <c r="F14" s="12"/>
      <c r="G14" s="12"/>
      <c r="H14" s="12"/>
      <c r="I14" s="12"/>
      <c r="J14" s="13"/>
    </row>
    <row r="17" spans="1:16" ht="17" thickBot="1" x14ac:dyDescent="0.25"/>
    <row r="18" spans="1:16" ht="35" thickBot="1" x14ac:dyDescent="0.25">
      <c r="A18" s="37" t="s">
        <v>2</v>
      </c>
      <c r="B18" s="40" t="s">
        <v>33</v>
      </c>
      <c r="C18" s="45" t="s">
        <v>49</v>
      </c>
      <c r="D18" s="52" t="s">
        <v>34</v>
      </c>
      <c r="E18" s="53" t="s">
        <v>37</v>
      </c>
    </row>
    <row r="19" spans="1:16" ht="17" thickBot="1" x14ac:dyDescent="0.25">
      <c r="A19" s="38" t="s">
        <v>4</v>
      </c>
      <c r="B19" s="42">
        <v>1</v>
      </c>
      <c r="C19" s="46">
        <v>6</v>
      </c>
      <c r="D19" s="51">
        <f>(C19*$L$37)</f>
        <v>5100</v>
      </c>
      <c r="E19" s="51">
        <f>(C19*$L$38)</f>
        <v>5406</v>
      </c>
    </row>
    <row r="20" spans="1:16" ht="17" thickBot="1" x14ac:dyDescent="0.25">
      <c r="A20" s="39" t="s">
        <v>5</v>
      </c>
      <c r="B20" s="41">
        <v>2</v>
      </c>
      <c r="C20" s="47">
        <v>7</v>
      </c>
      <c r="D20" s="49">
        <f>(C20*$L$37)</f>
        <v>5950</v>
      </c>
      <c r="E20" s="49">
        <f>(C20*$L$38)</f>
        <v>6307</v>
      </c>
      <c r="K20" s="19" t="s">
        <v>12</v>
      </c>
      <c r="L20" s="20" t="s">
        <v>13</v>
      </c>
      <c r="M20" s="20" t="s">
        <v>14</v>
      </c>
      <c r="N20" s="21" t="s">
        <v>15</v>
      </c>
      <c r="P20" s="26"/>
    </row>
    <row r="21" spans="1:16" x14ac:dyDescent="0.2">
      <c r="A21" s="39" t="s">
        <v>6</v>
      </c>
      <c r="B21" s="41">
        <v>3</v>
      </c>
      <c r="C21" s="47">
        <v>6</v>
      </c>
      <c r="D21" s="49">
        <f t="shared" ref="D21:D40" si="0">(C21*$L$37)</f>
        <v>5100</v>
      </c>
      <c r="E21" s="49">
        <f t="shared" ref="E21:E40" si="1">(C21*$L$38)</f>
        <v>5406</v>
      </c>
      <c r="K21" s="17">
        <v>1</v>
      </c>
      <c r="L21" s="18">
        <v>6</v>
      </c>
      <c r="M21" s="17">
        <f>K21*L21</f>
        <v>6</v>
      </c>
      <c r="N21" s="17">
        <f>K21^2</f>
        <v>1</v>
      </c>
    </row>
    <row r="22" spans="1:16" x14ac:dyDescent="0.2">
      <c r="A22" s="39" t="s">
        <v>7</v>
      </c>
      <c r="B22" s="41">
        <v>4</v>
      </c>
      <c r="C22" s="47">
        <v>7</v>
      </c>
      <c r="D22" s="49">
        <f t="shared" si="0"/>
        <v>5950</v>
      </c>
      <c r="E22" s="51">
        <f t="shared" si="1"/>
        <v>6307</v>
      </c>
      <c r="K22" s="15">
        <v>2</v>
      </c>
      <c r="L22" s="16">
        <v>7</v>
      </c>
      <c r="M22" s="17">
        <f t="shared" ref="M22:M26" si="2">K22*L22</f>
        <v>14</v>
      </c>
      <c r="N22" s="17">
        <f t="shared" ref="N22:N26" si="3">K22^2</f>
        <v>4</v>
      </c>
    </row>
    <row r="23" spans="1:16" x14ac:dyDescent="0.2">
      <c r="A23" s="39" t="s">
        <v>8</v>
      </c>
      <c r="B23" s="42">
        <v>5</v>
      </c>
      <c r="C23" s="47">
        <v>8</v>
      </c>
      <c r="D23" s="49">
        <f t="shared" si="0"/>
        <v>6800</v>
      </c>
      <c r="E23" s="49">
        <f t="shared" si="1"/>
        <v>7208</v>
      </c>
      <c r="K23" s="15">
        <v>3</v>
      </c>
      <c r="L23" s="16">
        <v>6</v>
      </c>
      <c r="M23" s="17">
        <f t="shared" si="2"/>
        <v>18</v>
      </c>
      <c r="N23" s="17">
        <f t="shared" si="3"/>
        <v>9</v>
      </c>
    </row>
    <row r="24" spans="1:16" x14ac:dyDescent="0.2">
      <c r="A24" s="39" t="s">
        <v>9</v>
      </c>
      <c r="B24" s="41">
        <v>6</v>
      </c>
      <c r="C24" s="47">
        <v>9</v>
      </c>
      <c r="D24" s="49">
        <f t="shared" si="0"/>
        <v>7650</v>
      </c>
      <c r="E24" s="49">
        <f t="shared" si="1"/>
        <v>8109</v>
      </c>
      <c r="K24" s="15">
        <v>4</v>
      </c>
      <c r="L24" s="16">
        <v>7</v>
      </c>
      <c r="M24" s="17">
        <f t="shared" si="2"/>
        <v>28</v>
      </c>
      <c r="N24" s="17">
        <f t="shared" si="3"/>
        <v>16</v>
      </c>
    </row>
    <row r="25" spans="1:16" x14ac:dyDescent="0.2">
      <c r="A25" s="39" t="s">
        <v>16</v>
      </c>
      <c r="B25" s="41">
        <v>7</v>
      </c>
      <c r="C25" s="47">
        <f>($O$31*B25)+($O$32)</f>
        <v>9.0666666666666664</v>
      </c>
      <c r="D25" s="49">
        <f t="shared" si="0"/>
        <v>7706.6666666666661</v>
      </c>
      <c r="E25" s="51">
        <f t="shared" si="1"/>
        <v>8169.0666666666666</v>
      </c>
      <c r="K25" s="15">
        <v>5</v>
      </c>
      <c r="L25" s="16">
        <v>8</v>
      </c>
      <c r="M25" s="17">
        <f t="shared" si="2"/>
        <v>40</v>
      </c>
      <c r="N25" s="17">
        <f t="shared" si="3"/>
        <v>25</v>
      </c>
    </row>
    <row r="26" spans="1:16" ht="17" thickBot="1" x14ac:dyDescent="0.25">
      <c r="A26" s="39" t="s">
        <v>17</v>
      </c>
      <c r="B26" s="41">
        <v>8</v>
      </c>
      <c r="C26" s="47">
        <f>($O$31*B26)+($O$32)</f>
        <v>9.6095238095238091</v>
      </c>
      <c r="D26" s="49">
        <f t="shared" si="0"/>
        <v>8168.0952380952376</v>
      </c>
      <c r="E26" s="49">
        <f t="shared" si="1"/>
        <v>8658.1809523809516</v>
      </c>
      <c r="K26" s="22">
        <v>6</v>
      </c>
      <c r="L26" s="23">
        <v>9</v>
      </c>
      <c r="M26" s="24">
        <f t="shared" si="2"/>
        <v>54</v>
      </c>
      <c r="N26" s="24">
        <f t="shared" si="3"/>
        <v>36</v>
      </c>
    </row>
    <row r="27" spans="1:16" ht="17" thickBot="1" x14ac:dyDescent="0.25">
      <c r="A27" s="39" t="s">
        <v>18</v>
      </c>
      <c r="B27" s="42">
        <v>9</v>
      </c>
      <c r="C27" s="47">
        <f t="shared" ref="C27:C40" si="4">($O$31*B27)+($O$32)</f>
        <v>10.152380952380952</v>
      </c>
      <c r="D27" s="49">
        <f t="shared" si="0"/>
        <v>8629.5238095238092</v>
      </c>
      <c r="E27" s="49">
        <f t="shared" si="1"/>
        <v>9147.2952380952374</v>
      </c>
      <c r="J27" s="28" t="s">
        <v>22</v>
      </c>
      <c r="K27" s="27">
        <f>SUM(K21:K26)</f>
        <v>21</v>
      </c>
      <c r="L27" s="25">
        <f t="shared" ref="L27:N27" si="5">SUM(L21:L26)</f>
        <v>43</v>
      </c>
      <c r="M27" s="25">
        <f t="shared" si="5"/>
        <v>160</v>
      </c>
      <c r="N27" s="25">
        <f t="shared" si="5"/>
        <v>91</v>
      </c>
    </row>
    <row r="28" spans="1:16" x14ac:dyDescent="0.2">
      <c r="A28" s="39" t="s">
        <v>19</v>
      </c>
      <c r="B28" s="41">
        <v>10</v>
      </c>
      <c r="C28" s="47">
        <f t="shared" si="4"/>
        <v>10.695238095238095</v>
      </c>
      <c r="D28" s="49">
        <f t="shared" si="0"/>
        <v>9090.9523809523798</v>
      </c>
      <c r="E28" s="51">
        <f t="shared" si="1"/>
        <v>9636.4095238095233</v>
      </c>
    </row>
    <row r="29" spans="1:16" ht="17" thickBot="1" x14ac:dyDescent="0.25">
      <c r="A29" s="39" t="s">
        <v>20</v>
      </c>
      <c r="B29" s="41">
        <v>11</v>
      </c>
      <c r="C29" s="47">
        <f t="shared" si="4"/>
        <v>11.238095238095237</v>
      </c>
      <c r="D29" s="49">
        <f t="shared" si="0"/>
        <v>9552.3809523809523</v>
      </c>
      <c r="E29" s="49">
        <f t="shared" si="1"/>
        <v>10125.523809523809</v>
      </c>
    </row>
    <row r="30" spans="1:16" ht="17" thickBot="1" x14ac:dyDescent="0.25">
      <c r="A30" s="39" t="s">
        <v>21</v>
      </c>
      <c r="B30" s="41">
        <v>12</v>
      </c>
      <c r="C30" s="47">
        <f t="shared" si="4"/>
        <v>11.780952380952382</v>
      </c>
      <c r="D30" s="49">
        <f t="shared" si="0"/>
        <v>10013.809523809525</v>
      </c>
      <c r="E30" s="49">
        <f t="shared" si="1"/>
        <v>10614.638095238095</v>
      </c>
      <c r="K30" s="33" t="s">
        <v>23</v>
      </c>
      <c r="L30" s="34"/>
      <c r="N30" s="35" t="s">
        <v>30</v>
      </c>
      <c r="O30" s="36"/>
    </row>
    <row r="31" spans="1:16" x14ac:dyDescent="0.2">
      <c r="A31" s="39" t="s">
        <v>4</v>
      </c>
      <c r="B31" s="42">
        <v>13</v>
      </c>
      <c r="C31" s="47">
        <f t="shared" si="4"/>
        <v>12.323809523809523</v>
      </c>
      <c r="D31" s="49">
        <f t="shared" si="0"/>
        <v>10475.238095238094</v>
      </c>
      <c r="E31" s="51">
        <f t="shared" si="1"/>
        <v>11103.752380952379</v>
      </c>
      <c r="K31" s="17" t="s">
        <v>24</v>
      </c>
      <c r="L31" s="29">
        <f>K27</f>
        <v>21</v>
      </c>
      <c r="N31" s="17" t="s">
        <v>31</v>
      </c>
      <c r="O31" s="31">
        <f>((L36*M27)-(K27*L27))/((N27*L36)-(L35))</f>
        <v>0.54285714285714282</v>
      </c>
    </row>
    <row r="32" spans="1:16" x14ac:dyDescent="0.2">
      <c r="A32" s="39" t="s">
        <v>5</v>
      </c>
      <c r="B32" s="41">
        <v>14</v>
      </c>
      <c r="C32" s="47">
        <f t="shared" si="4"/>
        <v>12.866666666666667</v>
      </c>
      <c r="D32" s="49">
        <f t="shared" si="0"/>
        <v>10936.666666666668</v>
      </c>
      <c r="E32" s="49">
        <f t="shared" si="1"/>
        <v>11592.866666666667</v>
      </c>
      <c r="K32" s="15" t="s">
        <v>25</v>
      </c>
      <c r="L32" s="30">
        <f>L27</f>
        <v>43</v>
      </c>
      <c r="N32" s="15" t="s">
        <v>32</v>
      </c>
      <c r="O32" s="30">
        <f>((L27*N27)-(K27*M27))/((L36*N27)-(L35))</f>
        <v>5.2666666666666666</v>
      </c>
    </row>
    <row r="33" spans="1:21" x14ac:dyDescent="0.2">
      <c r="A33" s="43" t="s">
        <v>6</v>
      </c>
      <c r="B33" s="44">
        <v>15</v>
      </c>
      <c r="C33" s="48">
        <f t="shared" si="4"/>
        <v>13.409523809523808</v>
      </c>
      <c r="D33" s="50">
        <f t="shared" si="0"/>
        <v>11398.095238095237</v>
      </c>
      <c r="E33" s="49">
        <f t="shared" si="1"/>
        <v>12081.980952380951</v>
      </c>
      <c r="K33" s="15" t="s">
        <v>26</v>
      </c>
      <c r="L33" s="30">
        <f>N27</f>
        <v>91</v>
      </c>
    </row>
    <row r="34" spans="1:21" x14ac:dyDescent="0.2">
      <c r="A34" s="39" t="s">
        <v>7</v>
      </c>
      <c r="B34" s="41">
        <v>16</v>
      </c>
      <c r="C34" s="47">
        <f t="shared" si="4"/>
        <v>13.952380952380953</v>
      </c>
      <c r="D34" s="49">
        <f t="shared" si="0"/>
        <v>11859.523809523809</v>
      </c>
      <c r="E34" s="51">
        <f t="shared" si="1"/>
        <v>12571.095238095239</v>
      </c>
      <c r="K34" s="15" t="s">
        <v>27</v>
      </c>
      <c r="L34" s="30">
        <f>M27</f>
        <v>160</v>
      </c>
    </row>
    <row r="35" spans="1:21" x14ac:dyDescent="0.2">
      <c r="A35" s="39" t="s">
        <v>8</v>
      </c>
      <c r="B35" s="42">
        <v>17</v>
      </c>
      <c r="C35" s="47">
        <f t="shared" si="4"/>
        <v>14.495238095238093</v>
      </c>
      <c r="D35" s="49">
        <f t="shared" si="0"/>
        <v>12320.95238095238</v>
      </c>
      <c r="E35" s="49">
        <f t="shared" si="1"/>
        <v>13060.209523809523</v>
      </c>
      <c r="K35" s="15" t="s">
        <v>28</v>
      </c>
      <c r="L35" s="30">
        <f>L31^2</f>
        <v>441</v>
      </c>
    </row>
    <row r="36" spans="1:21" x14ac:dyDescent="0.2">
      <c r="A36" s="39" t="s">
        <v>9</v>
      </c>
      <c r="B36" s="41">
        <v>18</v>
      </c>
      <c r="C36" s="47">
        <f t="shared" si="4"/>
        <v>15.038095238095238</v>
      </c>
      <c r="D36" s="49">
        <f t="shared" si="0"/>
        <v>12782.380952380952</v>
      </c>
      <c r="E36" s="49">
        <f t="shared" si="1"/>
        <v>13549.32380952381</v>
      </c>
      <c r="K36" s="15" t="s">
        <v>29</v>
      </c>
      <c r="L36" s="30">
        <v>6</v>
      </c>
    </row>
    <row r="37" spans="1:21" x14ac:dyDescent="0.2">
      <c r="A37" s="39" t="s">
        <v>16</v>
      </c>
      <c r="B37" s="41">
        <v>19</v>
      </c>
      <c r="C37" s="47">
        <f t="shared" si="4"/>
        <v>15.580952380952379</v>
      </c>
      <c r="D37" s="49">
        <f t="shared" si="0"/>
        <v>13243.809523809523</v>
      </c>
      <c r="E37" s="51">
        <f t="shared" si="1"/>
        <v>14038.438095238093</v>
      </c>
      <c r="G37" s="14"/>
      <c r="K37" s="59" t="s">
        <v>35</v>
      </c>
      <c r="L37" s="30">
        <v>850</v>
      </c>
    </row>
    <row r="38" spans="1:21" x14ac:dyDescent="0.2">
      <c r="A38" s="39" t="s">
        <v>17</v>
      </c>
      <c r="B38" s="41">
        <v>20</v>
      </c>
      <c r="C38" s="47">
        <f t="shared" si="4"/>
        <v>16.123809523809523</v>
      </c>
      <c r="D38" s="49">
        <f t="shared" si="0"/>
        <v>13705.238095238095</v>
      </c>
      <c r="E38" s="49">
        <f t="shared" si="1"/>
        <v>14527.55238095238</v>
      </c>
      <c r="K38" s="59" t="s">
        <v>36</v>
      </c>
      <c r="L38" s="30">
        <v>901</v>
      </c>
    </row>
    <row r="39" spans="1:21" x14ac:dyDescent="0.2">
      <c r="A39" s="55" t="s">
        <v>18</v>
      </c>
      <c r="B39" s="56">
        <v>21</v>
      </c>
      <c r="C39" s="57">
        <f t="shared" si="4"/>
        <v>16.666666666666664</v>
      </c>
      <c r="D39" s="49">
        <f t="shared" si="0"/>
        <v>14166.666666666664</v>
      </c>
      <c r="E39" s="54">
        <f t="shared" si="1"/>
        <v>15016.666666666664</v>
      </c>
    </row>
    <row r="40" spans="1:21" x14ac:dyDescent="0.2">
      <c r="A40" s="39" t="s">
        <v>19</v>
      </c>
      <c r="B40" s="41">
        <v>22</v>
      </c>
      <c r="C40" s="47">
        <f t="shared" si="4"/>
        <v>17.209523809523809</v>
      </c>
      <c r="D40" s="49">
        <f t="shared" si="0"/>
        <v>14628.095238095237</v>
      </c>
      <c r="E40" s="51">
        <f t="shared" si="1"/>
        <v>15505.780952380952</v>
      </c>
    </row>
    <row r="41" spans="1:21" x14ac:dyDescent="0.2">
      <c r="C41" s="32" t="s">
        <v>10</v>
      </c>
      <c r="D41" s="32"/>
      <c r="E41" s="32"/>
      <c r="F41" s="32"/>
      <c r="G41" s="32"/>
      <c r="H41" s="32"/>
      <c r="I41" s="32"/>
      <c r="J41" s="32"/>
    </row>
    <row r="42" spans="1:21" ht="21" x14ac:dyDescent="0.25">
      <c r="B42" s="32" t="s">
        <v>38</v>
      </c>
      <c r="C42" s="32"/>
      <c r="D42" s="32"/>
      <c r="E42" s="32"/>
      <c r="F42" s="32"/>
      <c r="G42" s="32"/>
      <c r="H42" s="32"/>
      <c r="I42" s="32"/>
      <c r="J42" s="32"/>
      <c r="S42" s="77" t="s">
        <v>56</v>
      </c>
      <c r="T42" s="77"/>
      <c r="U42" s="77"/>
    </row>
    <row r="45" spans="1:21" x14ac:dyDescent="0.2">
      <c r="C45" s="32" t="s">
        <v>11</v>
      </c>
      <c r="D45" s="32"/>
      <c r="E45" s="32"/>
      <c r="F45" s="32"/>
      <c r="G45" s="32"/>
      <c r="H45" s="32"/>
      <c r="I45" s="32"/>
      <c r="J45" s="32"/>
      <c r="K45" s="32"/>
    </row>
    <row r="46" spans="1:21" x14ac:dyDescent="0.2">
      <c r="B46" s="32" t="s">
        <v>39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</row>
    <row r="48" spans="1:21" x14ac:dyDescent="0.2">
      <c r="C48" s="71" t="s">
        <v>46</v>
      </c>
    </row>
    <row r="49" spans="1:8" ht="17" thickBot="1" x14ac:dyDescent="0.25">
      <c r="B49" t="s">
        <v>47</v>
      </c>
      <c r="C49" s="69">
        <v>0.54290000000000005</v>
      </c>
      <c r="D49" t="s">
        <v>48</v>
      </c>
      <c r="E49" s="70">
        <v>5.2667000000000002</v>
      </c>
    </row>
    <row r="50" spans="1:8" ht="20" thickBot="1" x14ac:dyDescent="0.3">
      <c r="C50" s="73" t="s">
        <v>51</v>
      </c>
      <c r="D50" s="74" t="s">
        <v>52</v>
      </c>
      <c r="E50" s="74" t="s">
        <v>53</v>
      </c>
      <c r="F50" s="74" t="s">
        <v>54</v>
      </c>
      <c r="G50" s="75" t="s">
        <v>55</v>
      </c>
    </row>
    <row r="51" spans="1:8" x14ac:dyDescent="0.2">
      <c r="A51" s="72" t="s">
        <v>40</v>
      </c>
      <c r="B51" s="15">
        <v>1</v>
      </c>
      <c r="C51" s="17">
        <v>6</v>
      </c>
      <c r="D51" s="66">
        <f>$C$49*B51+$E$49</f>
        <v>5.8096000000000005</v>
      </c>
      <c r="E51" s="66">
        <f>D51/C51</f>
        <v>0.96826666666666672</v>
      </c>
      <c r="F51" s="67">
        <f>1-E51</f>
        <v>3.173333333333328E-2</v>
      </c>
      <c r="G51" s="68">
        <f>D51*1000</f>
        <v>5809.6</v>
      </c>
      <c r="H51" s="15"/>
    </row>
    <row r="52" spans="1:8" x14ac:dyDescent="0.2">
      <c r="A52" s="72" t="s">
        <v>41</v>
      </c>
      <c r="B52" s="15">
        <v>2</v>
      </c>
      <c r="C52" s="15">
        <v>7</v>
      </c>
      <c r="D52" s="62">
        <f t="shared" ref="D52:D56" si="6">$C$49*B52+$E$49</f>
        <v>6.3525</v>
      </c>
      <c r="E52" s="62">
        <f t="shared" ref="E52:E56" si="7">D52/C52</f>
        <v>0.90749999999999997</v>
      </c>
      <c r="F52" s="63">
        <f t="shared" ref="F52:F56" si="8">1-E52</f>
        <v>9.2500000000000027E-2</v>
      </c>
      <c r="G52" s="64">
        <f t="shared" ref="G52:G56" si="9">D52*1000</f>
        <v>6352.5</v>
      </c>
      <c r="H52" s="15"/>
    </row>
    <row r="53" spans="1:8" x14ac:dyDescent="0.2">
      <c r="A53" s="72" t="s">
        <v>42</v>
      </c>
      <c r="B53" s="15">
        <v>3</v>
      </c>
      <c r="C53" s="15">
        <v>6</v>
      </c>
      <c r="D53" s="62">
        <f t="shared" si="6"/>
        <v>6.8954000000000004</v>
      </c>
      <c r="E53" s="62">
        <f t="shared" si="7"/>
        <v>1.1492333333333333</v>
      </c>
      <c r="F53" s="63">
        <f t="shared" si="8"/>
        <v>-0.14923333333333333</v>
      </c>
      <c r="G53" s="64">
        <f t="shared" si="9"/>
        <v>6895.4000000000005</v>
      </c>
      <c r="H53" s="15"/>
    </row>
    <row r="54" spans="1:8" x14ac:dyDescent="0.2">
      <c r="A54" s="72" t="s">
        <v>43</v>
      </c>
      <c r="B54" s="15">
        <v>4</v>
      </c>
      <c r="C54" s="15">
        <v>7</v>
      </c>
      <c r="D54" s="62">
        <f t="shared" si="6"/>
        <v>7.4382999999999999</v>
      </c>
      <c r="E54" s="62">
        <f t="shared" si="7"/>
        <v>1.0626142857142857</v>
      </c>
      <c r="F54" s="63">
        <f t="shared" si="8"/>
        <v>-6.2614285714285733E-2</v>
      </c>
      <c r="G54" s="64">
        <f t="shared" si="9"/>
        <v>7438.3</v>
      </c>
      <c r="H54" s="15"/>
    </row>
    <row r="55" spans="1:8" x14ac:dyDescent="0.2">
      <c r="A55" s="72" t="s">
        <v>44</v>
      </c>
      <c r="B55" s="15">
        <v>5</v>
      </c>
      <c r="C55" s="15">
        <v>8</v>
      </c>
      <c r="D55" s="62">
        <f t="shared" si="6"/>
        <v>7.9812000000000003</v>
      </c>
      <c r="E55" s="62">
        <f t="shared" si="7"/>
        <v>0.99765000000000004</v>
      </c>
      <c r="F55" s="63">
        <f t="shared" si="8"/>
        <v>2.3499999999999632E-3</v>
      </c>
      <c r="G55" s="64">
        <f t="shared" si="9"/>
        <v>7981.2000000000007</v>
      </c>
      <c r="H55" s="15"/>
    </row>
    <row r="56" spans="1:8" x14ac:dyDescent="0.2">
      <c r="A56" s="72" t="s">
        <v>45</v>
      </c>
      <c r="B56" s="15">
        <v>6</v>
      </c>
      <c r="C56" s="15">
        <v>9</v>
      </c>
      <c r="D56" s="62">
        <f t="shared" si="6"/>
        <v>8.5241000000000007</v>
      </c>
      <c r="E56" s="62">
        <f t="shared" si="7"/>
        <v>0.94712222222222231</v>
      </c>
      <c r="F56" s="63">
        <f t="shared" si="8"/>
        <v>5.287777777777769E-2</v>
      </c>
      <c r="G56" s="64">
        <f t="shared" si="9"/>
        <v>8524.1</v>
      </c>
      <c r="H56" s="15"/>
    </row>
    <row r="57" spans="1:8" x14ac:dyDescent="0.2">
      <c r="A57" s="61"/>
      <c r="B57" s="61"/>
      <c r="C57" s="61"/>
      <c r="D57" s="61"/>
      <c r="E57" s="61"/>
      <c r="F57" s="61"/>
      <c r="G57" s="61"/>
      <c r="H57" s="61"/>
    </row>
    <row r="58" spans="1:8" x14ac:dyDescent="0.2">
      <c r="A58" s="61"/>
      <c r="B58" s="61"/>
      <c r="C58" s="61"/>
      <c r="D58" s="61"/>
      <c r="E58" s="61"/>
      <c r="F58" s="61"/>
      <c r="G58" s="61"/>
      <c r="H58" s="61"/>
    </row>
    <row r="59" spans="1:8" ht="19" x14ac:dyDescent="0.25">
      <c r="A59" s="61"/>
      <c r="B59" s="76" t="s">
        <v>50</v>
      </c>
      <c r="C59" s="65"/>
      <c r="D59" s="65"/>
      <c r="E59" s="65"/>
      <c r="F59" s="65"/>
      <c r="G59" s="65"/>
      <c r="H59" s="65"/>
    </row>
    <row r="60" spans="1:8" x14ac:dyDescent="0.2">
      <c r="A60" s="61"/>
      <c r="B60" s="61"/>
      <c r="C60" s="61"/>
      <c r="D60" s="61"/>
      <c r="E60" s="61"/>
      <c r="F60" s="61"/>
      <c r="G60" s="61"/>
      <c r="H60" s="61"/>
    </row>
    <row r="61" spans="1:8" x14ac:dyDescent="0.2">
      <c r="A61" s="61"/>
      <c r="B61" s="61"/>
      <c r="C61" s="61"/>
      <c r="D61" s="61"/>
      <c r="E61" s="61"/>
      <c r="F61" s="61"/>
      <c r="G61" s="61"/>
      <c r="H61" s="61"/>
    </row>
    <row r="62" spans="1:8" x14ac:dyDescent="0.2">
      <c r="A62" s="61"/>
      <c r="B62" s="61"/>
      <c r="C62" s="61"/>
      <c r="D62" s="61"/>
      <c r="E62" s="61"/>
      <c r="F62" s="61"/>
      <c r="G62" s="61"/>
      <c r="H62" s="61"/>
    </row>
    <row r="65" spans="2:10" x14ac:dyDescent="0.2">
      <c r="D65" s="60" t="s">
        <v>58</v>
      </c>
    </row>
    <row r="67" spans="2:10" x14ac:dyDescent="0.2">
      <c r="B67" s="78" t="s">
        <v>57</v>
      </c>
      <c r="C67" s="78"/>
      <c r="D67" s="78"/>
      <c r="E67" s="78"/>
      <c r="F67" s="78"/>
      <c r="G67" s="78"/>
      <c r="H67" s="78"/>
      <c r="I67" s="78"/>
      <c r="J67" s="78"/>
    </row>
    <row r="68" spans="2:10" x14ac:dyDescent="0.2">
      <c r="B68" s="78"/>
      <c r="C68" s="78"/>
      <c r="D68" s="78"/>
      <c r="E68" s="78"/>
      <c r="F68" s="78"/>
      <c r="G68" s="78"/>
      <c r="H68" s="78"/>
      <c r="I68" s="78"/>
      <c r="J68" s="78"/>
    </row>
  </sheetData>
  <mergeCells count="10">
    <mergeCell ref="C45:K45"/>
    <mergeCell ref="B46:L46"/>
    <mergeCell ref="B59:H59"/>
    <mergeCell ref="S42:U42"/>
    <mergeCell ref="B67:J68"/>
    <mergeCell ref="I1:L1"/>
    <mergeCell ref="K30:L30"/>
    <mergeCell ref="N30:O30"/>
    <mergeCell ref="C41:J41"/>
    <mergeCell ref="B42:J42"/>
  </mergeCells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2021-10-27T15:32:10Z</dcterms:created>
  <dcterms:modified xsi:type="dcterms:W3CDTF">2021-11-03T15:31:38Z</dcterms:modified>
</cp:coreProperties>
</file>