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3692879-1\Desktop\"/>
    </mc:Choice>
  </mc:AlternateContent>
  <bookViews>
    <workbookView xWindow="0" yWindow="0" windowWidth="28800" windowHeight="12180" activeTab="1"/>
  </bookViews>
  <sheets>
    <sheet name="Hoja2" sheetId="2" r:id="rId1"/>
    <sheet name="Hoja5" sheetId="5" r:id="rId2"/>
    <sheet name="29092025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5" l="1"/>
  <c r="E16" i="5"/>
  <c r="E17" i="5"/>
  <c r="F10" i="5"/>
  <c r="F3" i="5"/>
  <c r="F15" i="5" l="1"/>
  <c r="I5" i="2"/>
  <c r="E9" i="5" s="1"/>
  <c r="I6" i="2"/>
  <c r="E8" i="5" s="1"/>
  <c r="I7" i="2" l="1"/>
  <c r="F6" i="5"/>
  <c r="F14" i="5" s="1"/>
  <c r="F21" i="5" s="1"/>
  <c r="J6" i="4" l="1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N5" i="4"/>
  <c r="L5" i="4"/>
  <c r="H5" i="4"/>
  <c r="M28" i="4"/>
  <c r="M30" i="4" s="1"/>
  <c r="M31" i="4" s="1"/>
  <c r="K30" i="4" l="1"/>
  <c r="K31" i="4" s="1"/>
  <c r="E28" i="4"/>
  <c r="E30" i="4" s="1"/>
  <c r="E31" i="4" s="1"/>
  <c r="F28" i="4"/>
  <c r="F30" i="4" s="1"/>
  <c r="F31" i="4" s="1"/>
  <c r="G28" i="4"/>
  <c r="G30" i="4" s="1"/>
  <c r="I28" i="4"/>
  <c r="K28" i="4"/>
  <c r="O28" i="4"/>
  <c r="O30" i="4" s="1"/>
  <c r="O31" i="4" s="1"/>
  <c r="D28" i="4"/>
  <c r="C7" i="2"/>
  <c r="D7" i="2"/>
  <c r="D9" i="2" s="1"/>
  <c r="D10" i="2" s="1"/>
  <c r="E7" i="2"/>
  <c r="E9" i="2" s="1"/>
  <c r="E11" i="2" s="1"/>
  <c r="F7" i="2"/>
  <c r="F9" i="2" s="1"/>
  <c r="F10" i="2" s="1"/>
  <c r="G7" i="2"/>
  <c r="G9" i="2" s="1"/>
  <c r="G10" i="2" s="1"/>
  <c r="H7" i="2"/>
  <c r="H9" i="2" s="1"/>
  <c r="H10" i="2" s="1"/>
  <c r="B7" i="2"/>
  <c r="C8" i="2" l="1"/>
  <c r="C9" i="2"/>
  <c r="C10" i="2" s="1"/>
  <c r="D8" i="2"/>
  <c r="H8" i="2"/>
  <c r="G8" i="2"/>
  <c r="F8" i="2"/>
  <c r="E8" i="2"/>
  <c r="E10" i="2"/>
  <c r="I29" i="4"/>
  <c r="M29" i="4"/>
  <c r="E29" i="4"/>
  <c r="O29" i="4"/>
  <c r="I30" i="4"/>
  <c r="I31" i="4" s="1"/>
  <c r="G31" i="4"/>
  <c r="G29" i="4"/>
  <c r="K29" i="4"/>
  <c r="F29" i="4"/>
</calcChain>
</file>

<file path=xl/sharedStrings.xml><?xml version="1.0" encoding="utf-8"?>
<sst xmlns="http://schemas.openxmlformats.org/spreadsheetml/2006/main" count="104" uniqueCount="54">
  <si>
    <t>Descripción</t>
  </si>
  <si>
    <t>Presupuesto</t>
  </si>
  <si>
    <t>PreAfectado</t>
  </si>
  <si>
    <t>Afectado</t>
  </si>
  <si>
    <t>Compromiso</t>
  </si>
  <si>
    <t>Saldo Disponible</t>
  </si>
  <si>
    <t>Devengo</t>
  </si>
  <si>
    <t>Pagado</t>
  </si>
  <si>
    <t>ESCUELA NAVAL OTROS RECURSOS</t>
  </si>
  <si>
    <t>TOTALES</t>
  </si>
  <si>
    <t>ESCUELA NAVAL ASIG. ALUMNOS</t>
  </si>
  <si>
    <t>U.E.</t>
  </si>
  <si>
    <t>Deuda Exigible</t>
  </si>
  <si>
    <t>EDUCACIÓN ESNAVAL</t>
  </si>
  <si>
    <t>ACTIVIDADES FÍSICAS</t>
  </si>
  <si>
    <t>ACTIVIDADES PROFESIONALES</t>
  </si>
  <si>
    <t>ACTIV. MILITARES</t>
  </si>
  <si>
    <t>ACTIVIDADES ACADÉMICAS</t>
  </si>
  <si>
    <t>ALIMENTACIÓN</t>
  </si>
  <si>
    <t>ADMINO GASTO</t>
  </si>
  <si>
    <t>PRESUPUESTO AÑO ANTERIOR</t>
  </si>
  <si>
    <t>CAPITAL ESNAVAL</t>
  </si>
  <si>
    <t>CONTROL GEST.ESNAVAL</t>
  </si>
  <si>
    <t>DEPTO. EJECUT. ESNAVAL</t>
  </si>
  <si>
    <t>DEPTO. AB. Y FIN. ESNAVAL</t>
  </si>
  <si>
    <t>DEPTO. SANIDAD ESNAVAL</t>
  </si>
  <si>
    <t>MANT. Y SERV. ESNAVAL</t>
  </si>
  <si>
    <t>BRIGADA.PLANTA ESNAVAL</t>
  </si>
  <si>
    <t>DEPTO. MARINA ESNAVAL</t>
  </si>
  <si>
    <t>PUBLIC. ADMISIÓN ESNAVAL</t>
  </si>
  <si>
    <t>COMPLEJO DEPTIVO ESNAVAL</t>
  </si>
  <si>
    <t>ADMINOGASTO</t>
  </si>
  <si>
    <t>TELECOM E INFORM. ESNAVAL</t>
  </si>
  <si>
    <t>SUBDIRECCIÓN ESNAVAL</t>
  </si>
  <si>
    <t>DIRECCIÓN ESNAVAL</t>
  </si>
  <si>
    <t>SERVICIOS DE BIENESTAR</t>
  </si>
  <si>
    <t>PORCENTUAL</t>
  </si>
  <si>
    <t>$</t>
  </si>
  <si>
    <t>%</t>
  </si>
  <si>
    <t>SALDO AL 30-09-2025</t>
  </si>
  <si>
    <t>CENFIN 10</t>
  </si>
  <si>
    <t>CENFIN 3</t>
  </si>
  <si>
    <t>COMPROMISOS</t>
  </si>
  <si>
    <t>SALDO RESERVA</t>
  </si>
  <si>
    <t>POR DEVENGAR 10</t>
  </si>
  <si>
    <t>POR DEVENGAR 3</t>
  </si>
  <si>
    <t>INGRESOS POR PERCIBIR</t>
  </si>
  <si>
    <t>PROMEDIO OCTUBRE</t>
  </si>
  <si>
    <t>PROMEDIO NOVIEMBRE</t>
  </si>
  <si>
    <t>PROMEDIO DICIEMBRE</t>
  </si>
  <si>
    <t>SALDO DISPONIBLE POR INVERTIR</t>
  </si>
  <si>
    <t>SALDOS DISPONIBLES</t>
  </si>
  <si>
    <t>ADMINOGASTO RESERVADO</t>
  </si>
  <si>
    <t>PRESUPUESTO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</si>
</sst>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10"/>
      <color rgb="FFFFFFFF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897BA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right" vertical="center"/>
    </xf>
    <xf numFmtId="0" fontId="2" fillId="4" borderId="0" xfId="0" applyFont="1" applyFill="1" applyAlignment="1">
      <alignment horizontal="left" vertical="center"/>
    </xf>
    <xf numFmtId="10" fontId="0" fillId="0" borderId="0" xfId="2" applyNumberFormat="1" applyFont="1"/>
    <xf numFmtId="42" fontId="2" fillId="4" borderId="0" xfId="1" applyFont="1" applyFill="1" applyAlignment="1">
      <alignment horizontal="right" vertical="center"/>
    </xf>
    <xf numFmtId="42" fontId="0" fillId="0" borderId="0" xfId="1" applyFont="1"/>
    <xf numFmtId="42" fontId="0" fillId="0" borderId="0" xfId="0" applyNumberFormat="1"/>
    <xf numFmtId="0" fontId="5" fillId="0" borderId="0" xfId="0" applyFont="1"/>
    <xf numFmtId="42" fontId="5" fillId="0" borderId="0" xfId="1" applyFont="1"/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right" vertical="center"/>
    </xf>
    <xf numFmtId="42" fontId="6" fillId="4" borderId="1" xfId="1" applyFont="1" applyFill="1" applyBorder="1" applyAlignment="1">
      <alignment horizontal="left" vertical="center"/>
    </xf>
    <xf numFmtId="10" fontId="6" fillId="4" borderId="1" xfId="2" applyNumberFormat="1" applyFont="1" applyFill="1" applyBorder="1" applyAlignment="1">
      <alignment horizontal="left" vertical="center"/>
    </xf>
    <xf numFmtId="42" fontId="6" fillId="5" borderId="1" xfId="1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/>
    </xf>
    <xf numFmtId="10" fontId="6" fillId="4" borderId="1" xfId="2" applyNumberFormat="1" applyFont="1" applyFill="1" applyBorder="1" applyAlignment="1">
      <alignment horizontal="center" vertical="center"/>
    </xf>
    <xf numFmtId="10" fontId="6" fillId="5" borderId="1" xfId="2" applyNumberFormat="1" applyFont="1" applyFill="1" applyBorder="1" applyAlignment="1">
      <alignment horizontal="center" vertical="center"/>
    </xf>
    <xf numFmtId="42" fontId="5" fillId="0" borderId="1" xfId="1" applyFont="1" applyBorder="1" applyAlignment="1">
      <alignment horizontal="left"/>
    </xf>
    <xf numFmtId="42" fontId="5" fillId="5" borderId="1" xfId="1" applyFont="1" applyFill="1" applyBorder="1" applyAlignment="1">
      <alignment horizontal="left"/>
    </xf>
    <xf numFmtId="0" fontId="5" fillId="0" borderId="1" xfId="0" applyFont="1" applyBorder="1"/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/>
    <xf numFmtId="42" fontId="5" fillId="0" borderId="2" xfId="1" applyFont="1" applyBorder="1"/>
    <xf numFmtId="0" fontId="7" fillId="0" borderId="0" xfId="0" applyFont="1"/>
    <xf numFmtId="42" fontId="7" fillId="0" borderId="0" xfId="1" applyFont="1"/>
    <xf numFmtId="42" fontId="8" fillId="0" borderId="0" xfId="1" applyFont="1"/>
    <xf numFmtId="0" fontId="8" fillId="0" borderId="0" xfId="0" applyFont="1"/>
    <xf numFmtId="0" fontId="5" fillId="0" borderId="3" xfId="0" applyFont="1" applyBorder="1"/>
    <xf numFmtId="0" fontId="7" fillId="0" borderId="3" xfId="0" applyFont="1" applyBorder="1"/>
    <xf numFmtId="42" fontId="7" fillId="0" borderId="3" xfId="1" applyFont="1" applyBorder="1"/>
    <xf numFmtId="42" fontId="5" fillId="0" borderId="3" xfId="1" applyFont="1" applyBorder="1"/>
    <xf numFmtId="0" fontId="5" fillId="0" borderId="0" xfId="0" applyFont="1" applyBorder="1"/>
    <xf numFmtId="0" fontId="7" fillId="0" borderId="0" xfId="0" applyFont="1" applyBorder="1"/>
    <xf numFmtId="42" fontId="5" fillId="0" borderId="0" xfId="1" applyFont="1" applyBorder="1"/>
    <xf numFmtId="0" fontId="7" fillId="5" borderId="0" xfId="0" applyFont="1" applyFill="1"/>
    <xf numFmtId="42" fontId="7" fillId="5" borderId="0" xfId="1" applyFont="1" applyFill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"/>
  <sheetViews>
    <sheetView workbookViewId="0">
      <selection activeCell="H23" sqref="H23"/>
    </sheetView>
  </sheetViews>
  <sheetFormatPr baseColWidth="10" defaultRowHeight="15" x14ac:dyDescent="0.25"/>
  <cols>
    <col min="1" max="1" width="27.85546875" bestFit="1" customWidth="1"/>
    <col min="2" max="2" width="18.28515625" bestFit="1" customWidth="1"/>
    <col min="3" max="8" width="14.5703125" bestFit="1" customWidth="1"/>
    <col min="9" max="9" width="13" bestFit="1" customWidth="1"/>
  </cols>
  <sheetData>
    <row r="3" spans="1:9" x14ac:dyDescent="0.25">
      <c r="A3" s="1"/>
      <c r="B3" s="1"/>
      <c r="C3" s="1"/>
      <c r="D3" s="1"/>
      <c r="E3" s="1"/>
      <c r="F3" s="1"/>
      <c r="G3" s="1"/>
      <c r="H3" s="1"/>
    </row>
    <row r="4" spans="1:9" x14ac:dyDescent="0.25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</row>
    <row r="5" spans="1:9" x14ac:dyDescent="0.25">
      <c r="A5" s="4" t="s">
        <v>8</v>
      </c>
      <c r="B5" s="6">
        <v>3215961503</v>
      </c>
      <c r="C5" s="6">
        <v>2433239910</v>
      </c>
      <c r="D5" s="6">
        <v>2433239910</v>
      </c>
      <c r="E5" s="6">
        <v>2433239910</v>
      </c>
      <c r="F5" s="6">
        <v>782721593</v>
      </c>
      <c r="G5" s="6">
        <v>2031176598</v>
      </c>
      <c r="H5" s="6">
        <v>1941608692</v>
      </c>
      <c r="I5" s="8">
        <f>E5-G5</f>
        <v>402063312</v>
      </c>
    </row>
    <row r="6" spans="1:9" x14ac:dyDescent="0.25">
      <c r="A6" s="4" t="s">
        <v>10</v>
      </c>
      <c r="B6" s="6">
        <v>1259814352</v>
      </c>
      <c r="C6" s="6">
        <v>833398721</v>
      </c>
      <c r="D6" s="6">
        <v>833398721</v>
      </c>
      <c r="E6" s="6">
        <v>833398721</v>
      </c>
      <c r="F6" s="6">
        <v>426415631</v>
      </c>
      <c r="G6" s="6">
        <v>729532331</v>
      </c>
      <c r="H6" s="6">
        <v>695952970</v>
      </c>
      <c r="I6" s="8">
        <f>E6-G6</f>
        <v>103866390</v>
      </c>
    </row>
    <row r="7" spans="1:9" x14ac:dyDescent="0.25">
      <c r="A7" s="4" t="s">
        <v>9</v>
      </c>
      <c r="B7" s="6">
        <f>SUM(B5:B6)</f>
        <v>4475775855</v>
      </c>
      <c r="C7" s="6">
        <f t="shared" ref="C7:H7" si="0">SUM(C5:C6)</f>
        <v>3266638631</v>
      </c>
      <c r="D7" s="6">
        <f t="shared" si="0"/>
        <v>3266638631</v>
      </c>
      <c r="E7" s="6">
        <f t="shared" si="0"/>
        <v>3266638631</v>
      </c>
      <c r="F7" s="6">
        <f t="shared" si="0"/>
        <v>1209137224</v>
      </c>
      <c r="G7" s="6">
        <f t="shared" si="0"/>
        <v>2760708929</v>
      </c>
      <c r="H7" s="6">
        <f t="shared" si="0"/>
        <v>2637561662</v>
      </c>
      <c r="I7" s="8">
        <f>SUM(I5:I6)</f>
        <v>505929702</v>
      </c>
    </row>
    <row r="8" spans="1:9" x14ac:dyDescent="0.25">
      <c r="C8" s="5">
        <f>C7/$B$7</f>
        <v>0.72984857527008573</v>
      </c>
      <c r="D8" s="5">
        <f t="shared" ref="D8:H8" si="1">D7/$B$7</f>
        <v>0.72984857527008573</v>
      </c>
      <c r="E8" s="5">
        <f t="shared" si="1"/>
        <v>0.72984857527008573</v>
      </c>
      <c r="F8" s="5">
        <f t="shared" si="1"/>
        <v>0.27015142472991421</v>
      </c>
      <c r="G8" s="5">
        <f t="shared" si="1"/>
        <v>0.61681125651454227</v>
      </c>
      <c r="H8" s="5">
        <f t="shared" si="1"/>
        <v>0.58929708444928375</v>
      </c>
    </row>
    <row r="9" spans="1:9" x14ac:dyDescent="0.25">
      <c r="B9" s="7">
        <v>3300000000</v>
      </c>
      <c r="C9" s="7">
        <f>C7</f>
        <v>3266638631</v>
      </c>
      <c r="D9" s="7">
        <f t="shared" ref="D9:H9" si="2">D7</f>
        <v>3266638631</v>
      </c>
      <c r="E9" s="7">
        <f t="shared" si="2"/>
        <v>3266638631</v>
      </c>
      <c r="F9" s="7">
        <f t="shared" si="2"/>
        <v>1209137224</v>
      </c>
      <c r="G9" s="7">
        <f t="shared" si="2"/>
        <v>2760708929</v>
      </c>
      <c r="H9" s="7">
        <f t="shared" si="2"/>
        <v>2637561662</v>
      </c>
    </row>
    <row r="10" spans="1:9" x14ac:dyDescent="0.25">
      <c r="C10" s="5">
        <f>C9/$B$9</f>
        <v>0.98989049424242426</v>
      </c>
      <c r="D10" s="5">
        <f t="shared" ref="D10:H10" si="3">D9/$B$9</f>
        <v>0.98989049424242426</v>
      </c>
      <c r="E10" s="5">
        <f t="shared" si="3"/>
        <v>0.98989049424242426</v>
      </c>
      <c r="F10" s="5">
        <f t="shared" si="3"/>
        <v>0.36640521939393939</v>
      </c>
      <c r="G10" s="5">
        <f t="shared" si="3"/>
        <v>0.8365784633333333</v>
      </c>
      <c r="H10" s="5">
        <f t="shared" si="3"/>
        <v>0.79926110969696973</v>
      </c>
    </row>
    <row r="11" spans="1:9" x14ac:dyDescent="0.25">
      <c r="E11" s="8">
        <f>B9-E9</f>
        <v>33361369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21"/>
  <sheetViews>
    <sheetView tabSelected="1" zoomScale="130" zoomScaleNormal="130" workbookViewId="0">
      <selection activeCell="J17" sqref="J17"/>
    </sheetView>
  </sheetViews>
  <sheetFormatPr baseColWidth="10" defaultRowHeight="15" x14ac:dyDescent="0.25"/>
  <cols>
    <col min="4" max="4" width="23" bestFit="1" customWidth="1"/>
    <col min="5" max="5" width="13.28515625" bestFit="1" customWidth="1"/>
    <col min="6" max="6" width="14.85546875" bestFit="1" customWidth="1"/>
  </cols>
  <sheetData>
    <row r="3" spans="3:6" x14ac:dyDescent="0.25">
      <c r="C3" s="27" t="s">
        <v>39</v>
      </c>
      <c r="D3" s="27"/>
      <c r="E3" s="28"/>
      <c r="F3" s="28">
        <f>SUM(E4:E5)</f>
        <v>893040818</v>
      </c>
    </row>
    <row r="4" spans="3:6" x14ac:dyDescent="0.25">
      <c r="C4" s="9"/>
      <c r="D4" s="29" t="s">
        <v>40</v>
      </c>
      <c r="E4" s="30">
        <v>57287413</v>
      </c>
      <c r="F4" s="10"/>
    </row>
    <row r="5" spans="3:6" x14ac:dyDescent="0.25">
      <c r="C5" s="9"/>
      <c r="D5" s="29" t="s">
        <v>41</v>
      </c>
      <c r="E5" s="30">
        <v>835753405</v>
      </c>
      <c r="F5" s="10"/>
    </row>
    <row r="6" spans="3:6" x14ac:dyDescent="0.25">
      <c r="C6" s="9" t="s">
        <v>42</v>
      </c>
      <c r="D6" s="29"/>
      <c r="E6" s="30"/>
      <c r="F6" s="10">
        <f>SUM(E7:E9)</f>
        <v>1105929702</v>
      </c>
    </row>
    <row r="7" spans="3:6" x14ac:dyDescent="0.25">
      <c r="C7" s="9"/>
      <c r="D7" s="32" t="s">
        <v>43</v>
      </c>
      <c r="E7" s="31">
        <v>600000000</v>
      </c>
      <c r="F7" s="10"/>
    </row>
    <row r="8" spans="3:6" x14ac:dyDescent="0.25">
      <c r="C8" s="9"/>
      <c r="D8" s="40" t="s">
        <v>44</v>
      </c>
      <c r="E8" s="41">
        <f>Hoja2!$I$6</f>
        <v>103866390</v>
      </c>
      <c r="F8" s="10"/>
    </row>
    <row r="9" spans="3:6" x14ac:dyDescent="0.25">
      <c r="C9" s="9"/>
      <c r="D9" s="40" t="s">
        <v>45</v>
      </c>
      <c r="E9" s="41">
        <f>Hoja2!$I$5</f>
        <v>402063312</v>
      </c>
      <c r="F9" s="10"/>
    </row>
    <row r="10" spans="3:6" x14ac:dyDescent="0.25">
      <c r="C10" s="9" t="s">
        <v>46</v>
      </c>
      <c r="D10" s="29"/>
      <c r="E10" s="30"/>
      <c r="F10" s="10">
        <f>SUM(E11:E13)</f>
        <v>759666656.57142854</v>
      </c>
    </row>
    <row r="11" spans="3:6" x14ac:dyDescent="0.25">
      <c r="C11" s="9"/>
      <c r="D11" s="29" t="s">
        <v>47</v>
      </c>
      <c r="E11" s="30">
        <v>253222218.85714287</v>
      </c>
      <c r="F11" s="10"/>
    </row>
    <row r="12" spans="3:6" x14ac:dyDescent="0.25">
      <c r="C12" s="9"/>
      <c r="D12" s="29" t="s">
        <v>48</v>
      </c>
      <c r="E12" s="30">
        <v>253222218.85714287</v>
      </c>
      <c r="F12" s="10"/>
    </row>
    <row r="13" spans="3:6" x14ac:dyDescent="0.25">
      <c r="C13" s="37"/>
      <c r="D13" s="38" t="s">
        <v>49</v>
      </c>
      <c r="E13" s="30">
        <v>253222218.85714287</v>
      </c>
      <c r="F13" s="39"/>
    </row>
    <row r="14" spans="3:6" x14ac:dyDescent="0.25">
      <c r="C14" s="33" t="s">
        <v>50</v>
      </c>
      <c r="D14" s="34"/>
      <c r="E14" s="35"/>
      <c r="F14" s="36">
        <f>F3-F6+F10</f>
        <v>546777772.57142854</v>
      </c>
    </row>
    <row r="15" spans="3:6" x14ac:dyDescent="0.25">
      <c r="C15" s="9" t="s">
        <v>51</v>
      </c>
      <c r="D15" s="29"/>
      <c r="E15" s="30"/>
      <c r="F15" s="10">
        <f>SUM(E16:E17)</f>
        <v>1209137224</v>
      </c>
    </row>
    <row r="16" spans="3:6" x14ac:dyDescent="0.25">
      <c r="C16" s="9"/>
      <c r="D16" s="29" t="s">
        <v>40</v>
      </c>
      <c r="E16" s="30">
        <f>Hoja2!$F$6</f>
        <v>426415631</v>
      </c>
      <c r="F16" s="10"/>
    </row>
    <row r="17" spans="3:6" x14ac:dyDescent="0.25">
      <c r="C17" s="9"/>
      <c r="D17" s="29" t="s">
        <v>41</v>
      </c>
      <c r="E17" s="30">
        <f>Hoja2!$F$5</f>
        <v>782721593</v>
      </c>
    </row>
    <row r="18" spans="3:6" x14ac:dyDescent="0.25">
      <c r="C18" s="9" t="s">
        <v>52</v>
      </c>
      <c r="D18" s="29"/>
      <c r="E18" s="30"/>
      <c r="F18" s="10">
        <f>SUM(E19:E20)</f>
        <v>546980786</v>
      </c>
    </row>
    <row r="19" spans="3:6" x14ac:dyDescent="0.25">
      <c r="C19" s="9"/>
      <c r="D19" s="29" t="s">
        <v>40</v>
      </c>
      <c r="E19" s="30">
        <v>317190260</v>
      </c>
      <c r="F19" s="10"/>
    </row>
    <row r="20" spans="3:6" x14ac:dyDescent="0.25">
      <c r="C20" s="9"/>
      <c r="D20" s="29" t="s">
        <v>41</v>
      </c>
      <c r="E20" s="30">
        <v>229790526</v>
      </c>
      <c r="F20" s="10"/>
    </row>
    <row r="21" spans="3:6" x14ac:dyDescent="0.25">
      <c r="C21" s="33" t="s">
        <v>53</v>
      </c>
      <c r="D21" s="34"/>
      <c r="E21" s="35"/>
      <c r="F21" s="36">
        <f>F14-F15+F18</f>
        <v>-115378665.42857146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1"/>
  <sheetViews>
    <sheetView topLeftCell="B4" workbookViewId="0">
      <selection activeCell="K3" sqref="K3:L3"/>
    </sheetView>
  </sheetViews>
  <sheetFormatPr baseColWidth="10" defaultRowHeight="12.75" x14ac:dyDescent="0.2"/>
  <cols>
    <col min="1" max="1" width="35" style="9" hidden="1" customWidth="1"/>
    <col min="2" max="2" width="5" style="9" bestFit="1" customWidth="1"/>
    <col min="3" max="3" width="29.85546875" style="9" bestFit="1" customWidth="1"/>
    <col min="4" max="4" width="14.85546875" style="9" bestFit="1" customWidth="1"/>
    <col min="5" max="6" width="14.85546875" style="9" hidden="1" customWidth="1"/>
    <col min="7" max="7" width="14.85546875" style="9" bestFit="1" customWidth="1"/>
    <col min="8" max="8" width="8.28515625" style="9" bestFit="1" customWidth="1"/>
    <col min="9" max="9" width="14.85546875" style="9" bestFit="1" customWidth="1"/>
    <col min="10" max="10" width="7.28515625" style="9" bestFit="1" customWidth="1"/>
    <col min="11" max="11" width="14.85546875" style="9" bestFit="1" customWidth="1"/>
    <col min="12" max="12" width="7.28515625" style="9" bestFit="1" customWidth="1"/>
    <col min="13" max="13" width="14.85546875" style="9" bestFit="1" customWidth="1"/>
    <col min="14" max="14" width="7.28515625" style="9" bestFit="1" customWidth="1"/>
    <col min="15" max="15" width="13.42578125" style="9" bestFit="1" customWidth="1"/>
    <col min="16" max="16384" width="11.42578125" style="9"/>
  </cols>
  <sheetData>
    <row r="3" spans="1:15" x14ac:dyDescent="0.2">
      <c r="A3" s="24" t="s">
        <v>0</v>
      </c>
      <c r="B3" s="25" t="s">
        <v>11</v>
      </c>
      <c r="C3" s="25" t="s">
        <v>0</v>
      </c>
      <c r="D3" s="25" t="s">
        <v>1</v>
      </c>
      <c r="E3" s="25" t="s">
        <v>2</v>
      </c>
      <c r="F3" s="25" t="s">
        <v>3</v>
      </c>
      <c r="G3" s="25" t="s">
        <v>4</v>
      </c>
      <c r="H3" s="25"/>
      <c r="I3" s="25" t="s">
        <v>5</v>
      </c>
      <c r="J3" s="25"/>
      <c r="K3" s="25" t="s">
        <v>6</v>
      </c>
      <c r="L3" s="25"/>
      <c r="M3" s="25" t="s">
        <v>7</v>
      </c>
      <c r="N3" s="25"/>
      <c r="O3" s="25" t="s">
        <v>12</v>
      </c>
    </row>
    <row r="4" spans="1:15" x14ac:dyDescent="0.2">
      <c r="A4" s="24"/>
      <c r="B4" s="25" t="s">
        <v>11</v>
      </c>
      <c r="C4" s="25" t="s">
        <v>0</v>
      </c>
      <c r="D4" s="25" t="s">
        <v>1</v>
      </c>
      <c r="E4" s="25" t="s">
        <v>2</v>
      </c>
      <c r="F4" s="25" t="s">
        <v>3</v>
      </c>
      <c r="G4" s="26" t="s">
        <v>37</v>
      </c>
      <c r="H4" s="26" t="s">
        <v>38</v>
      </c>
      <c r="I4" s="26" t="s">
        <v>37</v>
      </c>
      <c r="J4" s="26" t="s">
        <v>38</v>
      </c>
      <c r="K4" s="26" t="s">
        <v>37</v>
      </c>
      <c r="L4" s="26" t="s">
        <v>38</v>
      </c>
      <c r="M4" s="26" t="s">
        <v>37</v>
      </c>
      <c r="N4" s="26" t="s">
        <v>38</v>
      </c>
      <c r="O4" s="25"/>
    </row>
    <row r="5" spans="1:15" x14ac:dyDescent="0.2">
      <c r="A5" s="11" t="s">
        <v>10</v>
      </c>
      <c r="B5" s="12">
        <v>1332</v>
      </c>
      <c r="C5" s="11" t="s">
        <v>13</v>
      </c>
      <c r="D5" s="13">
        <v>202761534</v>
      </c>
      <c r="E5" s="13">
        <v>163818260</v>
      </c>
      <c r="F5" s="13">
        <v>163818260</v>
      </c>
      <c r="G5" s="13">
        <v>163818260</v>
      </c>
      <c r="H5" s="14">
        <f>G5/D5</f>
        <v>0.80793559196489406</v>
      </c>
      <c r="I5" s="15">
        <v>38943274</v>
      </c>
      <c r="J5" s="14">
        <f>I5/D5</f>
        <v>0.19206440803510591</v>
      </c>
      <c r="K5" s="13">
        <v>110435660</v>
      </c>
      <c r="L5" s="14">
        <f>K5/D5</f>
        <v>0.54465784422404295</v>
      </c>
      <c r="M5" s="13">
        <v>95746460</v>
      </c>
      <c r="N5" s="14">
        <f>M5/D5</f>
        <v>0.47221215045650622</v>
      </c>
      <c r="O5" s="13">
        <v>14689200</v>
      </c>
    </row>
    <row r="6" spans="1:15" x14ac:dyDescent="0.2">
      <c r="A6" s="11" t="s">
        <v>10</v>
      </c>
      <c r="B6" s="12">
        <v>1346</v>
      </c>
      <c r="C6" s="11" t="s">
        <v>14</v>
      </c>
      <c r="D6" s="13">
        <v>94728881</v>
      </c>
      <c r="E6" s="13">
        <v>48472805</v>
      </c>
      <c r="F6" s="13">
        <v>48472805</v>
      </c>
      <c r="G6" s="13">
        <v>48472805</v>
      </c>
      <c r="H6" s="14">
        <f t="shared" ref="H6:H27" si="0">G6/D6</f>
        <v>0.51170038628451653</v>
      </c>
      <c r="I6" s="15">
        <v>46256076</v>
      </c>
      <c r="J6" s="14">
        <f t="shared" ref="J6:J31" si="1">I6/D6</f>
        <v>0.48829961371548347</v>
      </c>
      <c r="K6" s="13">
        <v>40533217</v>
      </c>
      <c r="L6" s="14">
        <f t="shared" ref="L6:L27" si="2">K6/D6</f>
        <v>0.4278865808622821</v>
      </c>
      <c r="M6" s="13">
        <v>38830117</v>
      </c>
      <c r="N6" s="14">
        <f t="shared" ref="N6:N27" si="3">M6/D6</f>
        <v>0.40990790337742933</v>
      </c>
      <c r="O6" s="13">
        <v>1703100</v>
      </c>
    </row>
    <row r="7" spans="1:15" x14ac:dyDescent="0.2">
      <c r="A7" s="11" t="s">
        <v>10</v>
      </c>
      <c r="B7" s="12">
        <v>1347</v>
      </c>
      <c r="C7" s="11" t="s">
        <v>15</v>
      </c>
      <c r="D7" s="13">
        <v>88914412</v>
      </c>
      <c r="E7" s="13">
        <v>67452817</v>
      </c>
      <c r="F7" s="13">
        <v>67452817</v>
      </c>
      <c r="G7" s="13">
        <v>67452817</v>
      </c>
      <c r="H7" s="14">
        <f t="shared" si="0"/>
        <v>0.75862636306924014</v>
      </c>
      <c r="I7" s="15">
        <v>21461595</v>
      </c>
      <c r="J7" s="14">
        <f t="shared" si="1"/>
        <v>0.24137363693075989</v>
      </c>
      <c r="K7" s="13">
        <v>66052817</v>
      </c>
      <c r="L7" s="14">
        <f t="shared" si="2"/>
        <v>0.74288088414733033</v>
      </c>
      <c r="M7" s="13">
        <v>63200993</v>
      </c>
      <c r="N7" s="14">
        <f t="shared" si="3"/>
        <v>0.71080707366090434</v>
      </c>
      <c r="O7" s="13">
        <v>2851824</v>
      </c>
    </row>
    <row r="8" spans="1:15" x14ac:dyDescent="0.2">
      <c r="A8" s="11" t="s">
        <v>10</v>
      </c>
      <c r="B8" s="12">
        <v>1348</v>
      </c>
      <c r="C8" s="11" t="s">
        <v>16</v>
      </c>
      <c r="D8" s="13">
        <v>3166000</v>
      </c>
      <c r="E8" s="13">
        <v>3061333</v>
      </c>
      <c r="F8" s="13">
        <v>3061333</v>
      </c>
      <c r="G8" s="13">
        <v>3061333</v>
      </c>
      <c r="H8" s="14">
        <f t="shared" si="0"/>
        <v>0.96694030322173086</v>
      </c>
      <c r="I8" s="15">
        <v>104667</v>
      </c>
      <c r="J8" s="14">
        <f t="shared" si="1"/>
        <v>3.3059696778269108E-2</v>
      </c>
      <c r="K8" s="13">
        <v>3061333</v>
      </c>
      <c r="L8" s="14">
        <f t="shared" si="2"/>
        <v>0.96694030322173086</v>
      </c>
      <c r="M8" s="13">
        <v>3061333</v>
      </c>
      <c r="N8" s="14">
        <f t="shared" si="3"/>
        <v>0.96694030322173086</v>
      </c>
      <c r="O8" s="13">
        <v>0</v>
      </c>
    </row>
    <row r="9" spans="1:15" x14ac:dyDescent="0.2">
      <c r="A9" s="11" t="s">
        <v>10</v>
      </c>
      <c r="B9" s="12">
        <v>1350</v>
      </c>
      <c r="C9" s="11" t="s">
        <v>17</v>
      </c>
      <c r="D9" s="13">
        <v>43380604</v>
      </c>
      <c r="E9" s="13">
        <v>21362429</v>
      </c>
      <c r="F9" s="13">
        <v>21362429</v>
      </c>
      <c r="G9" s="13">
        <v>21362429</v>
      </c>
      <c r="H9" s="14">
        <f t="shared" si="0"/>
        <v>0.49244194479173226</v>
      </c>
      <c r="I9" s="15">
        <v>22018175</v>
      </c>
      <c r="J9" s="14">
        <f t="shared" si="1"/>
        <v>0.50755805520826769</v>
      </c>
      <c r="K9" s="13">
        <v>18504413</v>
      </c>
      <c r="L9" s="14">
        <f t="shared" si="2"/>
        <v>0.42655959792537695</v>
      </c>
      <c r="M9" s="13">
        <v>15810363</v>
      </c>
      <c r="N9" s="14">
        <f t="shared" si="3"/>
        <v>0.36445695869057054</v>
      </c>
      <c r="O9" s="13">
        <v>2694050</v>
      </c>
    </row>
    <row r="10" spans="1:15" x14ac:dyDescent="0.2">
      <c r="A10" s="11" t="s">
        <v>10</v>
      </c>
      <c r="B10" s="12">
        <v>1351</v>
      </c>
      <c r="C10" s="11" t="s">
        <v>18</v>
      </c>
      <c r="D10" s="13">
        <v>550097292</v>
      </c>
      <c r="E10" s="13">
        <v>511827936</v>
      </c>
      <c r="F10" s="13">
        <v>511827936</v>
      </c>
      <c r="G10" s="13">
        <v>511827936</v>
      </c>
      <c r="H10" s="14">
        <f t="shared" si="0"/>
        <v>0.93043165898733415</v>
      </c>
      <c r="I10" s="15">
        <v>38269356</v>
      </c>
      <c r="J10" s="14">
        <f t="shared" si="1"/>
        <v>6.9568341012665805E-2</v>
      </c>
      <c r="K10" s="13">
        <v>454589082</v>
      </c>
      <c r="L10" s="14">
        <f t="shared" si="2"/>
        <v>0.82637942162420241</v>
      </c>
      <c r="M10" s="13">
        <v>451191089</v>
      </c>
      <c r="N10" s="14">
        <f t="shared" si="3"/>
        <v>0.82020234522441537</v>
      </c>
      <c r="O10" s="13">
        <v>3397993</v>
      </c>
    </row>
    <row r="11" spans="1:15" x14ac:dyDescent="0.2">
      <c r="A11" s="16" t="s">
        <v>10</v>
      </c>
      <c r="B11" s="17">
        <v>1353</v>
      </c>
      <c r="C11" s="16" t="s">
        <v>19</v>
      </c>
      <c r="D11" s="15">
        <v>276765629</v>
      </c>
      <c r="E11" s="15">
        <v>1273288</v>
      </c>
      <c r="F11" s="15">
        <v>1273288</v>
      </c>
      <c r="G11" s="15">
        <v>1273288</v>
      </c>
      <c r="H11" s="14">
        <f t="shared" si="0"/>
        <v>4.600600170623065E-3</v>
      </c>
      <c r="I11" s="15">
        <v>275492341</v>
      </c>
      <c r="J11" s="14">
        <f t="shared" si="1"/>
        <v>0.99539939982937697</v>
      </c>
      <c r="K11" s="15">
        <v>1273288</v>
      </c>
      <c r="L11" s="14">
        <f t="shared" si="2"/>
        <v>4.600600170623065E-3</v>
      </c>
      <c r="M11" s="15">
        <v>1273288</v>
      </c>
      <c r="N11" s="14">
        <f t="shared" si="3"/>
        <v>4.600600170623065E-3</v>
      </c>
      <c r="O11" s="15">
        <v>0</v>
      </c>
    </row>
    <row r="12" spans="1:15" x14ac:dyDescent="0.2">
      <c r="A12" s="11" t="s">
        <v>8</v>
      </c>
      <c r="B12" s="12">
        <v>1320</v>
      </c>
      <c r="C12" s="11" t="s">
        <v>20</v>
      </c>
      <c r="D12" s="13">
        <v>296994494</v>
      </c>
      <c r="E12" s="13">
        <v>269614440</v>
      </c>
      <c r="F12" s="13">
        <v>269614440</v>
      </c>
      <c r="G12" s="13">
        <v>269614440</v>
      </c>
      <c r="H12" s="14">
        <f t="shared" si="0"/>
        <v>0.90780955690040499</v>
      </c>
      <c r="I12" s="15">
        <v>27380054</v>
      </c>
      <c r="J12" s="14">
        <f t="shared" si="1"/>
        <v>9.2190443099594968E-2</v>
      </c>
      <c r="K12" s="13">
        <v>266796188</v>
      </c>
      <c r="L12" s="14">
        <f t="shared" si="2"/>
        <v>0.89832031700897463</v>
      </c>
      <c r="M12" s="13">
        <v>266796188</v>
      </c>
      <c r="N12" s="14">
        <f t="shared" si="3"/>
        <v>0.89832031700897463</v>
      </c>
      <c r="O12" s="13">
        <v>0</v>
      </c>
    </row>
    <row r="13" spans="1:15" x14ac:dyDescent="0.2">
      <c r="A13" s="11" t="s">
        <v>8</v>
      </c>
      <c r="B13" s="12">
        <v>1331</v>
      </c>
      <c r="C13" s="11" t="s">
        <v>21</v>
      </c>
      <c r="D13" s="13">
        <v>711118351</v>
      </c>
      <c r="E13" s="13">
        <v>552109848</v>
      </c>
      <c r="F13" s="13">
        <v>552109848</v>
      </c>
      <c r="G13" s="13">
        <v>552109848</v>
      </c>
      <c r="H13" s="14">
        <f t="shared" si="0"/>
        <v>0.776396569183742</v>
      </c>
      <c r="I13" s="15">
        <v>159008503</v>
      </c>
      <c r="J13" s="14">
        <f t="shared" si="1"/>
        <v>0.22360343081625803</v>
      </c>
      <c r="K13" s="13">
        <v>331307251</v>
      </c>
      <c r="L13" s="14">
        <f t="shared" si="2"/>
        <v>0.46589607838709818</v>
      </c>
      <c r="M13" s="13">
        <v>250675606</v>
      </c>
      <c r="N13" s="14">
        <f t="shared" si="3"/>
        <v>0.35250898201050646</v>
      </c>
      <c r="O13" s="13">
        <v>80631645</v>
      </c>
    </row>
    <row r="14" spans="1:15" x14ac:dyDescent="0.2">
      <c r="A14" s="11" t="s">
        <v>8</v>
      </c>
      <c r="B14" s="12">
        <v>1333</v>
      </c>
      <c r="C14" s="11" t="s">
        <v>22</v>
      </c>
      <c r="D14" s="13">
        <v>6030231</v>
      </c>
      <c r="E14" s="13">
        <v>4106129</v>
      </c>
      <c r="F14" s="13">
        <v>4106129</v>
      </c>
      <c r="G14" s="13">
        <v>4106129</v>
      </c>
      <c r="H14" s="14">
        <f t="shared" si="0"/>
        <v>0.68092399777056634</v>
      </c>
      <c r="I14" s="15">
        <v>1924102</v>
      </c>
      <c r="J14" s="14">
        <f t="shared" si="1"/>
        <v>0.31907600222943366</v>
      </c>
      <c r="K14" s="13">
        <v>3086129</v>
      </c>
      <c r="L14" s="14">
        <f t="shared" si="2"/>
        <v>0.51177624870423699</v>
      </c>
      <c r="M14" s="13">
        <v>3086129</v>
      </c>
      <c r="N14" s="14">
        <f t="shared" si="3"/>
        <v>0.51177624870423699</v>
      </c>
      <c r="O14" s="13">
        <v>0</v>
      </c>
    </row>
    <row r="15" spans="1:15" x14ac:dyDescent="0.2">
      <c r="A15" s="11" t="s">
        <v>8</v>
      </c>
      <c r="B15" s="12">
        <v>1334</v>
      </c>
      <c r="C15" s="11" t="s">
        <v>23</v>
      </c>
      <c r="D15" s="13">
        <v>182307401</v>
      </c>
      <c r="E15" s="13">
        <v>137640828</v>
      </c>
      <c r="F15" s="13">
        <v>137640828</v>
      </c>
      <c r="G15" s="13">
        <v>137640828</v>
      </c>
      <c r="H15" s="14">
        <f t="shared" si="0"/>
        <v>0.75499308994043524</v>
      </c>
      <c r="I15" s="15">
        <v>44666573</v>
      </c>
      <c r="J15" s="14">
        <f t="shared" si="1"/>
        <v>0.24500691005956474</v>
      </c>
      <c r="K15" s="13">
        <v>123511114</v>
      </c>
      <c r="L15" s="14">
        <f t="shared" si="2"/>
        <v>0.67748820575858026</v>
      </c>
      <c r="M15" s="13">
        <v>114705114</v>
      </c>
      <c r="N15" s="14">
        <f t="shared" si="3"/>
        <v>0.62918517498913829</v>
      </c>
      <c r="O15" s="13">
        <v>8806000</v>
      </c>
    </row>
    <row r="16" spans="1:15" x14ac:dyDescent="0.2">
      <c r="A16" s="11" t="s">
        <v>8</v>
      </c>
      <c r="B16" s="12">
        <v>1335</v>
      </c>
      <c r="C16" s="11" t="s">
        <v>24</v>
      </c>
      <c r="D16" s="13">
        <v>1146106390</v>
      </c>
      <c r="E16" s="13">
        <v>812885526</v>
      </c>
      <c r="F16" s="13">
        <v>812885526</v>
      </c>
      <c r="G16" s="13">
        <v>812885526</v>
      </c>
      <c r="H16" s="14">
        <f t="shared" si="0"/>
        <v>0.70925834904384399</v>
      </c>
      <c r="I16" s="15">
        <v>333220864</v>
      </c>
      <c r="J16" s="14">
        <f t="shared" si="1"/>
        <v>0.29074165095615601</v>
      </c>
      <c r="K16" s="13">
        <v>770865531</v>
      </c>
      <c r="L16" s="14">
        <f t="shared" si="2"/>
        <v>0.67259509040866616</v>
      </c>
      <c r="M16" s="13">
        <v>748959492</v>
      </c>
      <c r="N16" s="14">
        <f t="shared" si="3"/>
        <v>0.65348164754582683</v>
      </c>
      <c r="O16" s="13">
        <v>21906039</v>
      </c>
    </row>
    <row r="17" spans="1:15" x14ac:dyDescent="0.2">
      <c r="A17" s="11" t="s">
        <v>8</v>
      </c>
      <c r="B17" s="12">
        <v>1336</v>
      </c>
      <c r="C17" s="11" t="s">
        <v>25</v>
      </c>
      <c r="D17" s="13">
        <v>20430683</v>
      </c>
      <c r="E17" s="13">
        <v>16344351</v>
      </c>
      <c r="F17" s="13">
        <v>16344351</v>
      </c>
      <c r="G17" s="13">
        <v>16344351</v>
      </c>
      <c r="H17" s="14">
        <f t="shared" si="0"/>
        <v>0.79999043595360952</v>
      </c>
      <c r="I17" s="15">
        <v>4086332</v>
      </c>
      <c r="J17" s="14">
        <f t="shared" si="1"/>
        <v>0.20000956404639042</v>
      </c>
      <c r="K17" s="13">
        <v>9833253</v>
      </c>
      <c r="L17" s="14">
        <f t="shared" si="2"/>
        <v>0.48129830020856373</v>
      </c>
      <c r="M17" s="13">
        <v>9385915</v>
      </c>
      <c r="N17" s="14">
        <f t="shared" si="3"/>
        <v>0.45940289906118165</v>
      </c>
      <c r="O17" s="13">
        <v>447338</v>
      </c>
    </row>
    <row r="18" spans="1:15" x14ac:dyDescent="0.2">
      <c r="A18" s="11" t="s">
        <v>8</v>
      </c>
      <c r="B18" s="12">
        <v>1337</v>
      </c>
      <c r="C18" s="11" t="s">
        <v>26</v>
      </c>
      <c r="D18" s="13">
        <v>363282401</v>
      </c>
      <c r="E18" s="13">
        <v>275427020</v>
      </c>
      <c r="F18" s="13">
        <v>275427020</v>
      </c>
      <c r="G18" s="13">
        <v>275427020</v>
      </c>
      <c r="H18" s="14">
        <f t="shared" si="0"/>
        <v>0.75816229809602032</v>
      </c>
      <c r="I18" s="15">
        <v>87855381</v>
      </c>
      <c r="J18" s="14">
        <f t="shared" si="1"/>
        <v>0.24183770190397966</v>
      </c>
      <c r="K18" s="13">
        <v>198870432</v>
      </c>
      <c r="L18" s="14">
        <f t="shared" si="2"/>
        <v>0.5474265514998069</v>
      </c>
      <c r="M18" s="13">
        <v>197719810</v>
      </c>
      <c r="N18" s="14">
        <f t="shared" si="3"/>
        <v>0.5442592579649902</v>
      </c>
      <c r="O18" s="13">
        <v>1150622</v>
      </c>
    </row>
    <row r="19" spans="1:15" x14ac:dyDescent="0.2">
      <c r="A19" s="11" t="s">
        <v>8</v>
      </c>
      <c r="B19" s="12">
        <v>1338</v>
      </c>
      <c r="C19" s="11" t="s">
        <v>27</v>
      </c>
      <c r="D19" s="13">
        <v>13797845</v>
      </c>
      <c r="E19" s="13">
        <v>13060631</v>
      </c>
      <c r="F19" s="13">
        <v>13060631</v>
      </c>
      <c r="G19" s="13">
        <v>13060631</v>
      </c>
      <c r="H19" s="14">
        <f t="shared" si="0"/>
        <v>0.94657035210933305</v>
      </c>
      <c r="I19" s="15">
        <v>737214</v>
      </c>
      <c r="J19" s="14">
        <f t="shared" si="1"/>
        <v>5.3429647890666981E-2</v>
      </c>
      <c r="K19" s="13">
        <v>12051221</v>
      </c>
      <c r="L19" s="14">
        <f t="shared" si="2"/>
        <v>0.87341327576878858</v>
      </c>
      <c r="M19" s="13">
        <v>12051221</v>
      </c>
      <c r="N19" s="14">
        <f t="shared" si="3"/>
        <v>0.87341327576878858</v>
      </c>
      <c r="O19" s="13">
        <v>0</v>
      </c>
    </row>
    <row r="20" spans="1:15" x14ac:dyDescent="0.2">
      <c r="A20" s="11" t="s">
        <v>8</v>
      </c>
      <c r="B20" s="12">
        <v>1339</v>
      </c>
      <c r="C20" s="11" t="s">
        <v>28</v>
      </c>
      <c r="D20" s="13">
        <v>90862670</v>
      </c>
      <c r="E20" s="13">
        <v>64983802</v>
      </c>
      <c r="F20" s="13">
        <v>64983802</v>
      </c>
      <c r="G20" s="13">
        <v>64983802</v>
      </c>
      <c r="H20" s="14">
        <f t="shared" si="0"/>
        <v>0.71518701794697426</v>
      </c>
      <c r="I20" s="15">
        <v>25878868</v>
      </c>
      <c r="J20" s="14">
        <f t="shared" si="1"/>
        <v>0.28481298205302574</v>
      </c>
      <c r="K20" s="13">
        <v>59870172</v>
      </c>
      <c r="L20" s="14">
        <f t="shared" si="2"/>
        <v>0.65890835037094997</v>
      </c>
      <c r="M20" s="13">
        <v>56323002</v>
      </c>
      <c r="N20" s="14">
        <f t="shared" si="3"/>
        <v>0.61986954598626698</v>
      </c>
      <c r="O20" s="13">
        <v>3547170</v>
      </c>
    </row>
    <row r="21" spans="1:15" x14ac:dyDescent="0.2">
      <c r="A21" s="11" t="s">
        <v>8</v>
      </c>
      <c r="B21" s="12">
        <v>1340</v>
      </c>
      <c r="C21" s="11" t="s">
        <v>29</v>
      </c>
      <c r="D21" s="13">
        <v>41625675</v>
      </c>
      <c r="E21" s="13">
        <v>26844562</v>
      </c>
      <c r="F21" s="13">
        <v>26844562</v>
      </c>
      <c r="G21" s="13">
        <v>26844562</v>
      </c>
      <c r="H21" s="14">
        <f t="shared" si="0"/>
        <v>0.64490394450059974</v>
      </c>
      <c r="I21" s="15">
        <v>14781113</v>
      </c>
      <c r="J21" s="14">
        <f t="shared" si="1"/>
        <v>0.35509605549940032</v>
      </c>
      <c r="K21" s="13">
        <v>23173296</v>
      </c>
      <c r="L21" s="14">
        <f t="shared" si="2"/>
        <v>0.55670679214210939</v>
      </c>
      <c r="M21" s="13">
        <v>19211513</v>
      </c>
      <c r="N21" s="14">
        <f t="shared" si="3"/>
        <v>0.46153036557365135</v>
      </c>
      <c r="O21" s="13">
        <v>3961783</v>
      </c>
    </row>
    <row r="22" spans="1:15" x14ac:dyDescent="0.2">
      <c r="A22" s="11" t="s">
        <v>8</v>
      </c>
      <c r="B22" s="12">
        <v>1341</v>
      </c>
      <c r="C22" s="11" t="s">
        <v>30</v>
      </c>
      <c r="D22" s="13">
        <v>97232886</v>
      </c>
      <c r="E22" s="13">
        <v>61005376</v>
      </c>
      <c r="F22" s="13">
        <v>61005376</v>
      </c>
      <c r="G22" s="13">
        <v>61005376</v>
      </c>
      <c r="H22" s="14">
        <f t="shared" si="0"/>
        <v>0.62741504967773964</v>
      </c>
      <c r="I22" s="15">
        <v>36227510</v>
      </c>
      <c r="J22" s="14">
        <f t="shared" si="1"/>
        <v>0.3725849503222603</v>
      </c>
      <c r="K22" s="13">
        <v>56089345</v>
      </c>
      <c r="L22" s="14">
        <f t="shared" si="2"/>
        <v>0.57685570497208116</v>
      </c>
      <c r="M22" s="13">
        <v>52620065</v>
      </c>
      <c r="N22" s="14">
        <f t="shared" si="3"/>
        <v>0.54117559567243534</v>
      </c>
      <c r="O22" s="13">
        <v>3469280</v>
      </c>
    </row>
    <row r="23" spans="1:15" x14ac:dyDescent="0.2">
      <c r="A23" s="16" t="s">
        <v>8</v>
      </c>
      <c r="B23" s="17">
        <v>1342</v>
      </c>
      <c r="C23" s="16" t="s">
        <v>31</v>
      </c>
      <c r="D23" s="15">
        <v>119065815</v>
      </c>
      <c r="E23" s="15">
        <v>6282715</v>
      </c>
      <c r="F23" s="15">
        <v>6282715</v>
      </c>
      <c r="G23" s="15">
        <v>6282715</v>
      </c>
      <c r="H23" s="14">
        <f t="shared" si="0"/>
        <v>5.2766740814733433E-2</v>
      </c>
      <c r="I23" s="15">
        <v>112783100</v>
      </c>
      <c r="J23" s="14">
        <f t="shared" si="1"/>
        <v>0.94723325918526657</v>
      </c>
      <c r="K23" s="15">
        <v>6282715</v>
      </c>
      <c r="L23" s="14">
        <f t="shared" si="2"/>
        <v>5.2766740814733433E-2</v>
      </c>
      <c r="M23" s="15">
        <v>6282715</v>
      </c>
      <c r="N23" s="14">
        <f t="shared" si="3"/>
        <v>5.2766740814733433E-2</v>
      </c>
      <c r="O23" s="15">
        <v>0</v>
      </c>
    </row>
    <row r="24" spans="1:15" x14ac:dyDescent="0.2">
      <c r="A24" s="11" t="s">
        <v>8</v>
      </c>
      <c r="B24" s="12">
        <v>1343</v>
      </c>
      <c r="C24" s="11" t="s">
        <v>32</v>
      </c>
      <c r="D24" s="13">
        <v>50248310</v>
      </c>
      <c r="E24" s="13">
        <v>43992943</v>
      </c>
      <c r="F24" s="13">
        <v>43992943</v>
      </c>
      <c r="G24" s="13">
        <v>43992943</v>
      </c>
      <c r="H24" s="14">
        <f t="shared" si="0"/>
        <v>0.87551089777944768</v>
      </c>
      <c r="I24" s="15">
        <v>6255367</v>
      </c>
      <c r="J24" s="14">
        <f t="shared" si="1"/>
        <v>0.12448910222055229</v>
      </c>
      <c r="K24" s="13">
        <v>19812091</v>
      </c>
      <c r="L24" s="14">
        <f t="shared" si="2"/>
        <v>0.3942837281492651</v>
      </c>
      <c r="M24" s="13">
        <v>19374591</v>
      </c>
      <c r="N24" s="14">
        <f t="shared" si="3"/>
        <v>0.38557696766319105</v>
      </c>
      <c r="O24" s="13">
        <v>437500</v>
      </c>
    </row>
    <row r="25" spans="1:15" x14ac:dyDescent="0.2">
      <c r="A25" s="11" t="s">
        <v>8</v>
      </c>
      <c r="B25" s="12">
        <v>1344</v>
      </c>
      <c r="C25" s="11" t="s">
        <v>33</v>
      </c>
      <c r="D25" s="13">
        <v>33883558</v>
      </c>
      <c r="E25" s="13">
        <v>13210244</v>
      </c>
      <c r="F25" s="13">
        <v>13210244</v>
      </c>
      <c r="G25" s="13">
        <v>13210244</v>
      </c>
      <c r="H25" s="14">
        <f t="shared" si="0"/>
        <v>0.38987180744123745</v>
      </c>
      <c r="I25" s="15">
        <v>20673314</v>
      </c>
      <c r="J25" s="14">
        <f t="shared" si="1"/>
        <v>0.61012819255876261</v>
      </c>
      <c r="K25" s="13">
        <v>11385553</v>
      </c>
      <c r="L25" s="14">
        <f t="shared" si="2"/>
        <v>0.33601999530273652</v>
      </c>
      <c r="M25" s="13">
        <v>8929456</v>
      </c>
      <c r="N25" s="14">
        <f t="shared" si="3"/>
        <v>0.26353359939354659</v>
      </c>
      <c r="O25" s="13">
        <v>2456097</v>
      </c>
    </row>
    <row r="26" spans="1:15" x14ac:dyDescent="0.2">
      <c r="A26" s="11" t="s">
        <v>8</v>
      </c>
      <c r="B26" s="12">
        <v>1345</v>
      </c>
      <c r="C26" s="11" t="s">
        <v>34</v>
      </c>
      <c r="D26" s="13">
        <v>16698302</v>
      </c>
      <c r="E26" s="13">
        <v>16698302</v>
      </c>
      <c r="F26" s="13">
        <v>16698302</v>
      </c>
      <c r="G26" s="13">
        <v>16698302</v>
      </c>
      <c r="H26" s="14">
        <f t="shared" si="0"/>
        <v>1</v>
      </c>
      <c r="I26" s="15">
        <v>0</v>
      </c>
      <c r="J26" s="14">
        <f t="shared" si="1"/>
        <v>0</v>
      </c>
      <c r="K26" s="13">
        <v>13805492</v>
      </c>
      <c r="L26" s="14">
        <f t="shared" si="2"/>
        <v>0.82676022987247444</v>
      </c>
      <c r="M26" s="13">
        <v>13805492</v>
      </c>
      <c r="N26" s="14">
        <f t="shared" si="3"/>
        <v>0.82676022987247444</v>
      </c>
      <c r="O26" s="13">
        <v>0</v>
      </c>
    </row>
    <row r="27" spans="1:15" x14ac:dyDescent="0.2">
      <c r="A27" s="11" t="s">
        <v>8</v>
      </c>
      <c r="B27" s="12">
        <v>1349</v>
      </c>
      <c r="C27" s="11" t="s">
        <v>35</v>
      </c>
      <c r="D27" s="13">
        <v>26276491</v>
      </c>
      <c r="E27" s="13">
        <v>26276482</v>
      </c>
      <c r="F27" s="13">
        <v>26276482</v>
      </c>
      <c r="G27" s="13">
        <v>26276482</v>
      </c>
      <c r="H27" s="14">
        <f t="shared" si="0"/>
        <v>0.99999965748851316</v>
      </c>
      <c r="I27" s="15">
        <v>9</v>
      </c>
      <c r="J27" s="14">
        <f t="shared" si="1"/>
        <v>3.4251148678870404E-7</v>
      </c>
      <c r="K27" s="13">
        <v>19977962</v>
      </c>
      <c r="L27" s="14">
        <f t="shared" si="2"/>
        <v>0.76029794084758118</v>
      </c>
      <c r="M27" s="13">
        <v>19498002</v>
      </c>
      <c r="N27" s="14">
        <f t="shared" si="3"/>
        <v>0.74203218382545832</v>
      </c>
      <c r="O27" s="13">
        <v>479960</v>
      </c>
    </row>
    <row r="28" spans="1:15" x14ac:dyDescent="0.2">
      <c r="A28" s="18" t="s">
        <v>9</v>
      </c>
      <c r="B28" s="18"/>
      <c r="C28" s="18"/>
      <c r="D28" s="13">
        <f>SUM(D5:D27)</f>
        <v>4475775855</v>
      </c>
      <c r="E28" s="13">
        <f t="shared" ref="E28:O28" si="4">SUM(E5:E27)</f>
        <v>3157752067</v>
      </c>
      <c r="F28" s="13">
        <f t="shared" si="4"/>
        <v>3157752067</v>
      </c>
      <c r="G28" s="13">
        <f t="shared" si="4"/>
        <v>3157752067</v>
      </c>
      <c r="H28" s="13"/>
      <c r="I28" s="15">
        <f t="shared" si="4"/>
        <v>1318023788</v>
      </c>
      <c r="J28" s="14"/>
      <c r="K28" s="13">
        <f t="shared" si="4"/>
        <v>2621167555</v>
      </c>
      <c r="L28" s="13"/>
      <c r="M28" s="13">
        <f t="shared" si="4"/>
        <v>2468537954</v>
      </c>
      <c r="N28" s="13"/>
      <c r="O28" s="13">
        <f t="shared" si="4"/>
        <v>152629601</v>
      </c>
    </row>
    <row r="29" spans="1:15" x14ac:dyDescent="0.2">
      <c r="A29" s="18" t="s">
        <v>36</v>
      </c>
      <c r="B29" s="18"/>
      <c r="C29" s="18"/>
      <c r="D29" s="13"/>
      <c r="E29" s="19">
        <f>E28/$D$28</f>
        <v>0.70552060007035367</v>
      </c>
      <c r="F29" s="19">
        <f t="shared" ref="F29:O29" si="5">F28/$D$28</f>
        <v>0.70552060007035367</v>
      </c>
      <c r="G29" s="19">
        <f t="shared" si="5"/>
        <v>0.70552060007035367</v>
      </c>
      <c r="H29" s="19"/>
      <c r="I29" s="20">
        <f t="shared" si="5"/>
        <v>0.29447939992964639</v>
      </c>
      <c r="J29" s="14"/>
      <c r="K29" s="19">
        <f t="shared" si="5"/>
        <v>0.58563423190011377</v>
      </c>
      <c r="L29" s="19"/>
      <c r="M29" s="19">
        <f t="shared" si="5"/>
        <v>0.55153297081272179</v>
      </c>
      <c r="N29" s="19"/>
      <c r="O29" s="19">
        <f t="shared" si="5"/>
        <v>3.4101261087391962E-2</v>
      </c>
    </row>
    <row r="30" spans="1:15" x14ac:dyDescent="0.2">
      <c r="A30" s="18" t="s">
        <v>9</v>
      </c>
      <c r="B30" s="18"/>
      <c r="C30" s="18"/>
      <c r="D30" s="13">
        <v>3300000000</v>
      </c>
      <c r="E30" s="21">
        <f>E28</f>
        <v>3157752067</v>
      </c>
      <c r="F30" s="21">
        <f>F28</f>
        <v>3157752067</v>
      </c>
      <c r="G30" s="21">
        <f>G28</f>
        <v>3157752067</v>
      </c>
      <c r="H30" s="21"/>
      <c r="I30" s="22">
        <f>D30-G30</f>
        <v>142247933</v>
      </c>
      <c r="J30" s="14"/>
      <c r="K30" s="21">
        <f>K28</f>
        <v>2621167555</v>
      </c>
      <c r="L30" s="21"/>
      <c r="M30" s="21">
        <f>M28</f>
        <v>2468537954</v>
      </c>
      <c r="N30" s="21"/>
      <c r="O30" s="21">
        <f>O28</f>
        <v>152629601</v>
      </c>
    </row>
    <row r="31" spans="1:15" x14ac:dyDescent="0.2">
      <c r="A31" s="18" t="s">
        <v>36</v>
      </c>
      <c r="B31" s="18"/>
      <c r="C31" s="18"/>
      <c r="D31" s="23"/>
      <c r="E31" s="19">
        <f>E30/$D$30</f>
        <v>0.95689456575757581</v>
      </c>
      <c r="F31" s="19">
        <f t="shared" ref="F31:O31" si="6">F30/$D$30</f>
        <v>0.95689456575757581</v>
      </c>
      <c r="G31" s="19">
        <f t="shared" si="6"/>
        <v>0.95689456575757581</v>
      </c>
      <c r="H31" s="19"/>
      <c r="I31" s="20">
        <f t="shared" si="6"/>
        <v>4.3105434242424245E-2</v>
      </c>
      <c r="J31" s="14"/>
      <c r="K31" s="19">
        <f t="shared" si="6"/>
        <v>0.79429319848484847</v>
      </c>
      <c r="L31" s="19"/>
      <c r="M31" s="19">
        <f t="shared" si="6"/>
        <v>0.74804180424242428</v>
      </c>
      <c r="N31" s="19"/>
      <c r="O31" s="19">
        <f t="shared" si="6"/>
        <v>4.6251394242424242E-2</v>
      </c>
    </row>
  </sheetData>
  <mergeCells count="15">
    <mergeCell ref="O3:O4"/>
    <mergeCell ref="K3:L3"/>
    <mergeCell ref="M3:N3"/>
    <mergeCell ref="A3:A4"/>
    <mergeCell ref="B3:B4"/>
    <mergeCell ref="C3:C4"/>
    <mergeCell ref="D3:D4"/>
    <mergeCell ref="F3:F4"/>
    <mergeCell ref="E3:E4"/>
    <mergeCell ref="A28:C28"/>
    <mergeCell ref="A29:C29"/>
    <mergeCell ref="A30:C30"/>
    <mergeCell ref="A31:C31"/>
    <mergeCell ref="G3:H3"/>
    <mergeCell ref="I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Hoja2</vt:lpstr>
      <vt:lpstr>Hoja5</vt:lpstr>
      <vt:lpstr>29092025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13692879-1</dc:creator>
  <cp:lastModifiedBy>13692879-1</cp:lastModifiedBy>
  <dcterms:created xsi:type="dcterms:W3CDTF">2025-09-29T19:02:30Z</dcterms:created>
  <dcterms:modified xsi:type="dcterms:W3CDTF">2025-10-08T18:47:23Z</dcterms:modified>
</cp:coreProperties>
</file>