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6\PREGUNTAS PRUEBA\"/>
    </mc:Choice>
  </mc:AlternateContent>
  <xr:revisionPtr revIDLastSave="0" documentId="13_ncr:1_{09969DDA-3299-47FE-8C80-A4189FCD9217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Condiciones" sheetId="3" r:id="rId1"/>
    <sheet name="Pesos" sheetId="7" r:id="rId2"/>
    <sheet name="posiciones" sheetId="2" r:id="rId3"/>
    <sheet name="Plan de Estiba" sheetId="6" r:id="rId4"/>
    <sheet name="cuadro carga" sheetId="13" r:id="rId5"/>
    <sheet name="Callao" sheetId="8" r:id="rId6"/>
    <sheet name="Guayaquil" sheetId="9" r:id="rId7"/>
    <sheet name="Panama" sheetId="10" r:id="rId8"/>
    <sheet name="Cartagena" sheetId="11" r:id="rId9"/>
    <sheet name="Houston" sheetId="12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1" i="6" l="1"/>
  <c r="P81" i="6"/>
  <c r="Q81" i="6"/>
  <c r="R81" i="6"/>
  <c r="S81" i="6"/>
  <c r="T81" i="6"/>
  <c r="U81" i="6"/>
  <c r="V81" i="6"/>
  <c r="O82" i="6"/>
  <c r="P82" i="6"/>
  <c r="Q82" i="6"/>
  <c r="R82" i="6"/>
  <c r="S82" i="6"/>
  <c r="T82" i="6"/>
  <c r="U82" i="6"/>
  <c r="V82" i="6"/>
  <c r="O83" i="6"/>
  <c r="P83" i="6"/>
  <c r="Q83" i="6"/>
  <c r="R83" i="6"/>
  <c r="S83" i="6"/>
  <c r="T83" i="6"/>
  <c r="U83" i="6"/>
  <c r="V83" i="6"/>
  <c r="P84" i="6"/>
  <c r="Q84" i="6"/>
  <c r="R84" i="6"/>
  <c r="S84" i="6"/>
  <c r="T84" i="6"/>
  <c r="U84" i="6"/>
  <c r="V84" i="6"/>
  <c r="O84" i="6"/>
  <c r="AA24" i="3" l="1"/>
  <c r="AA29" i="3"/>
  <c r="AA19" i="3"/>
  <c r="AA14" i="3"/>
  <c r="AA9" i="3"/>
  <c r="AA4" i="3"/>
  <c r="Z29" i="3"/>
  <c r="Z24" i="3"/>
  <c r="Z19" i="3"/>
  <c r="Z14" i="3"/>
  <c r="Z9" i="3"/>
  <c r="Z4" i="3"/>
  <c r="Y29" i="3"/>
  <c r="Y24" i="3"/>
  <c r="Y19" i="3"/>
  <c r="Y14" i="3"/>
  <c r="Y9" i="3"/>
  <c r="Y4" i="3"/>
  <c r="R29" i="3"/>
  <c r="T29" i="3" s="1"/>
  <c r="V29" i="3" s="1"/>
  <c r="R24" i="3"/>
  <c r="R19" i="3"/>
  <c r="R14" i="3"/>
  <c r="R9" i="3"/>
  <c r="T9" i="3" s="1"/>
  <c r="V9" i="3" s="1"/>
  <c r="R4" i="3"/>
  <c r="T4" i="3" s="1"/>
  <c r="V4" i="3" s="1"/>
  <c r="P29" i="3"/>
  <c r="P24" i="3"/>
  <c r="P19" i="3"/>
  <c r="P14" i="3"/>
  <c r="P9" i="3"/>
  <c r="P4" i="3"/>
  <c r="L28" i="3"/>
  <c r="L23" i="3"/>
  <c r="L18" i="3"/>
  <c r="L13" i="3"/>
  <c r="L8" i="3"/>
  <c r="L3" i="3"/>
  <c r="J23" i="3"/>
  <c r="J18" i="3"/>
  <c r="J13" i="3"/>
  <c r="J8" i="3"/>
  <c r="J3" i="3"/>
  <c r="N29" i="3"/>
  <c r="L29" i="3"/>
  <c r="J2" i="3"/>
  <c r="J27" i="3"/>
  <c r="J29" i="3"/>
  <c r="N24" i="3"/>
  <c r="L24" i="3"/>
  <c r="T24" i="3"/>
  <c r="V24" i="3" s="1"/>
  <c r="J22" i="3"/>
  <c r="J24" i="3"/>
  <c r="N19" i="3"/>
  <c r="L19" i="3"/>
  <c r="T19" i="3"/>
  <c r="V19" i="3" s="1"/>
  <c r="J17" i="3"/>
  <c r="J19" i="3"/>
  <c r="N14" i="3"/>
  <c r="L14" i="3"/>
  <c r="T14" i="3"/>
  <c r="V14" i="3" s="1"/>
  <c r="J12" i="3"/>
  <c r="J14" i="3"/>
  <c r="N9" i="3"/>
  <c r="L9" i="3"/>
  <c r="J7" i="3"/>
  <c r="J9" i="3"/>
  <c r="N4" i="3"/>
  <c r="L4" i="3"/>
  <c r="J4" i="3"/>
  <c r="H138" i="13"/>
  <c r="F138" i="13"/>
  <c r="D138" i="13"/>
  <c r="B128" i="13"/>
  <c r="B129" i="13"/>
  <c r="B130" i="13"/>
  <c r="B131" i="13"/>
  <c r="B132" i="13"/>
  <c r="B133" i="13"/>
  <c r="B134" i="13"/>
  <c r="B135" i="13"/>
  <c r="B136" i="13"/>
  <c r="B137" i="13"/>
  <c r="B138" i="13"/>
  <c r="H136" i="13"/>
  <c r="F136" i="13"/>
  <c r="D136" i="13"/>
  <c r="H134" i="13"/>
  <c r="F134" i="13"/>
  <c r="D134" i="13"/>
  <c r="H132" i="13"/>
  <c r="F132" i="13"/>
  <c r="D132" i="13"/>
  <c r="H130" i="13"/>
  <c r="F130" i="13"/>
  <c r="D130" i="13"/>
  <c r="H128" i="13"/>
  <c r="F128" i="13"/>
  <c r="D128" i="13"/>
  <c r="H127" i="13"/>
  <c r="F127" i="13"/>
  <c r="D127" i="13"/>
  <c r="B12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5" i="13"/>
  <c r="H106" i="13"/>
  <c r="H107" i="13"/>
  <c r="H108" i="13"/>
  <c r="H109" i="13"/>
  <c r="H110" i="13"/>
  <c r="H111" i="13"/>
  <c r="H112" i="13"/>
  <c r="H113" i="13"/>
  <c r="H114" i="13"/>
  <c r="H115" i="13"/>
  <c r="H116" i="13"/>
  <c r="H117" i="13"/>
  <c r="H118" i="13"/>
  <c r="H119" i="13"/>
  <c r="H120" i="13"/>
  <c r="H121" i="13"/>
  <c r="H122" i="13"/>
  <c r="H123" i="13"/>
  <c r="H124" i="13"/>
  <c r="H125" i="13"/>
  <c r="H126" i="13"/>
  <c r="H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3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7" i="13"/>
  <c r="H5" i="13"/>
  <c r="F5" i="13"/>
  <c r="D5" i="13"/>
  <c r="J5" i="7"/>
  <c r="I5" i="7"/>
  <c r="H5" i="7"/>
  <c r="N7" i="12"/>
  <c r="S7" i="12"/>
  <c r="S5" i="12"/>
  <c r="U5" i="12"/>
  <c r="N5" i="12"/>
  <c r="P6" i="12"/>
  <c r="T5" i="12"/>
  <c r="B77" i="12"/>
  <c r="C77" i="12"/>
  <c r="D77" i="12"/>
  <c r="E77" i="12"/>
  <c r="F77" i="12"/>
  <c r="G77" i="12"/>
  <c r="H77" i="12"/>
  <c r="I77" i="12"/>
  <c r="G83" i="12"/>
  <c r="G85" i="12"/>
  <c r="L67" i="12"/>
  <c r="L68" i="12"/>
  <c r="L69" i="12"/>
  <c r="L70" i="12"/>
  <c r="L79" i="12"/>
  <c r="B76" i="11"/>
  <c r="C76" i="11"/>
  <c r="D76" i="11"/>
  <c r="E76" i="11"/>
  <c r="F76" i="11"/>
  <c r="G76" i="11"/>
  <c r="H76" i="11"/>
  <c r="I76" i="11"/>
  <c r="G82" i="11"/>
  <c r="G84" i="11"/>
  <c r="L66" i="11"/>
  <c r="L67" i="11"/>
  <c r="L68" i="11"/>
  <c r="L69" i="11"/>
  <c r="L78" i="11"/>
  <c r="W48" i="11"/>
  <c r="V48" i="11"/>
  <c r="U48" i="11"/>
  <c r="W47" i="11"/>
  <c r="V47" i="11"/>
  <c r="U47" i="11"/>
  <c r="W46" i="11"/>
  <c r="V46" i="11"/>
  <c r="U46" i="11"/>
  <c r="W45" i="11"/>
  <c r="V45" i="11"/>
  <c r="U45" i="11"/>
  <c r="W44" i="11"/>
  <c r="V44" i="11"/>
  <c r="U44" i="11"/>
  <c r="W43" i="11"/>
  <c r="V43" i="11"/>
  <c r="U43" i="11"/>
  <c r="W42" i="11"/>
  <c r="V42" i="11"/>
  <c r="U42" i="11"/>
  <c r="W41" i="11"/>
  <c r="V41" i="11"/>
  <c r="U41" i="11"/>
  <c r="W40" i="11"/>
  <c r="V40" i="11"/>
  <c r="U40" i="11"/>
  <c r="W39" i="11"/>
  <c r="V39" i="11"/>
  <c r="U39" i="11"/>
  <c r="W38" i="11"/>
  <c r="V38" i="11"/>
  <c r="U38" i="11"/>
  <c r="W37" i="11"/>
  <c r="V37" i="11"/>
  <c r="U37" i="11"/>
  <c r="W36" i="11"/>
  <c r="V36" i="11"/>
  <c r="U36" i="11"/>
  <c r="W35" i="11"/>
  <c r="V35" i="11"/>
  <c r="U35" i="11"/>
  <c r="W34" i="11"/>
  <c r="V34" i="11"/>
  <c r="U34" i="11"/>
  <c r="W33" i="11"/>
  <c r="V33" i="11"/>
  <c r="U33" i="11"/>
  <c r="W32" i="11"/>
  <c r="V32" i="11"/>
  <c r="U32" i="11"/>
  <c r="W31" i="11"/>
  <c r="V31" i="11"/>
  <c r="U31" i="11"/>
  <c r="W30" i="11"/>
  <c r="V30" i="11"/>
  <c r="U30" i="11"/>
  <c r="W29" i="11"/>
  <c r="V29" i="11"/>
  <c r="U29" i="11"/>
  <c r="W28" i="11"/>
  <c r="V28" i="11"/>
  <c r="U28" i="11"/>
  <c r="W27" i="11"/>
  <c r="V27" i="11"/>
  <c r="U27" i="11"/>
  <c r="W26" i="11"/>
  <c r="V26" i="11"/>
  <c r="U26" i="11"/>
  <c r="W25" i="11"/>
  <c r="V25" i="11"/>
  <c r="U25" i="11"/>
  <c r="W24" i="11"/>
  <c r="V24" i="11"/>
  <c r="U24" i="11"/>
  <c r="W23" i="11"/>
  <c r="V23" i="11"/>
  <c r="U23" i="11"/>
  <c r="W22" i="11"/>
  <c r="V22" i="11"/>
  <c r="U22" i="11"/>
  <c r="W21" i="11"/>
  <c r="V21" i="11"/>
  <c r="U21" i="11"/>
  <c r="W20" i="11"/>
  <c r="V20" i="11"/>
  <c r="U20" i="11"/>
  <c r="W19" i="11"/>
  <c r="V19" i="11"/>
  <c r="U19" i="11"/>
  <c r="W18" i="11"/>
  <c r="V18" i="11"/>
  <c r="U18" i="11"/>
  <c r="W17" i="11"/>
  <c r="V17" i="11"/>
  <c r="U17" i="11"/>
  <c r="W16" i="11"/>
  <c r="V16" i="11"/>
  <c r="U16" i="11"/>
  <c r="W15" i="11"/>
  <c r="V15" i="11"/>
  <c r="U15" i="11"/>
  <c r="W14" i="11"/>
  <c r="V14" i="11"/>
  <c r="U14" i="11"/>
  <c r="W13" i="11"/>
  <c r="V13" i="11"/>
  <c r="U13" i="11"/>
  <c r="W12" i="11"/>
  <c r="V12" i="11"/>
  <c r="U12" i="11"/>
  <c r="W11" i="11"/>
  <c r="V11" i="11"/>
  <c r="U11" i="11"/>
  <c r="W10" i="11"/>
  <c r="V10" i="11"/>
  <c r="U10" i="11"/>
  <c r="W9" i="11"/>
  <c r="V9" i="11"/>
  <c r="U9" i="11"/>
  <c r="W8" i="11"/>
  <c r="V8" i="11"/>
  <c r="U8" i="11"/>
  <c r="W7" i="11"/>
  <c r="V7" i="11"/>
  <c r="U7" i="11"/>
  <c r="P6" i="11"/>
  <c r="U6" i="11"/>
  <c r="U4" i="11"/>
  <c r="P4" i="11"/>
  <c r="R5" i="11"/>
  <c r="W4" i="11"/>
  <c r="V4" i="11"/>
  <c r="B77" i="10"/>
  <c r="C77" i="10"/>
  <c r="D77" i="10"/>
  <c r="E77" i="10"/>
  <c r="F77" i="10"/>
  <c r="G77" i="10"/>
  <c r="H77" i="10"/>
  <c r="I77" i="10"/>
  <c r="G83" i="10"/>
  <c r="G85" i="10"/>
  <c r="L67" i="10"/>
  <c r="L68" i="10"/>
  <c r="L69" i="10"/>
  <c r="L70" i="10"/>
  <c r="L79" i="10"/>
  <c r="AA56" i="10"/>
  <c r="Z56" i="10"/>
  <c r="Y56" i="10"/>
  <c r="AA55" i="10"/>
  <c r="Z55" i="10"/>
  <c r="Y55" i="10"/>
  <c r="AA54" i="10"/>
  <c r="Z54" i="10"/>
  <c r="Y54" i="10"/>
  <c r="AA53" i="10"/>
  <c r="Z53" i="10"/>
  <c r="Y53" i="10"/>
  <c r="AA52" i="10"/>
  <c r="Z52" i="10"/>
  <c r="Y52" i="10"/>
  <c r="AA51" i="10"/>
  <c r="Z51" i="10"/>
  <c r="Y51" i="10"/>
  <c r="AA50" i="10"/>
  <c r="Z50" i="10"/>
  <c r="Y50" i="10"/>
  <c r="AA49" i="10"/>
  <c r="Z49" i="10"/>
  <c r="Y49" i="10"/>
  <c r="AA48" i="10"/>
  <c r="Z48" i="10"/>
  <c r="Y48" i="10"/>
  <c r="AA47" i="10"/>
  <c r="Z47" i="10"/>
  <c r="Y47" i="10"/>
  <c r="AA46" i="10"/>
  <c r="Z46" i="10"/>
  <c r="Y46" i="10"/>
  <c r="AA45" i="10"/>
  <c r="Z45" i="10"/>
  <c r="Y45" i="10"/>
  <c r="AA44" i="10"/>
  <c r="Z44" i="10"/>
  <c r="Y44" i="10"/>
  <c r="AA43" i="10"/>
  <c r="Z43" i="10"/>
  <c r="Y43" i="10"/>
  <c r="AA42" i="10"/>
  <c r="Z42" i="10"/>
  <c r="Y42" i="10"/>
  <c r="AA41" i="10"/>
  <c r="Z41" i="10"/>
  <c r="Y41" i="10"/>
  <c r="AA40" i="10"/>
  <c r="Z40" i="10"/>
  <c r="Y40" i="10"/>
  <c r="AA39" i="10"/>
  <c r="Z39" i="10"/>
  <c r="Y39" i="10"/>
  <c r="AA38" i="10"/>
  <c r="Z38" i="10"/>
  <c r="Y38" i="10"/>
  <c r="AA37" i="10"/>
  <c r="Z37" i="10"/>
  <c r="Y37" i="10"/>
  <c r="AA36" i="10"/>
  <c r="Z36" i="10"/>
  <c r="Y36" i="10"/>
  <c r="AA35" i="10"/>
  <c r="Z35" i="10"/>
  <c r="Y35" i="10"/>
  <c r="AA34" i="10"/>
  <c r="Z34" i="10"/>
  <c r="Y34" i="10"/>
  <c r="AA33" i="10"/>
  <c r="Z33" i="10"/>
  <c r="Y33" i="10"/>
  <c r="AA32" i="10"/>
  <c r="Z32" i="10"/>
  <c r="Y32" i="10"/>
  <c r="AA31" i="10"/>
  <c r="Z31" i="10"/>
  <c r="Y31" i="10"/>
  <c r="AA30" i="10"/>
  <c r="Z30" i="10"/>
  <c r="Y30" i="10"/>
  <c r="AA29" i="10"/>
  <c r="Z29" i="10"/>
  <c r="Y29" i="10"/>
  <c r="AA28" i="10"/>
  <c r="Z28" i="10"/>
  <c r="Y28" i="10"/>
  <c r="AA27" i="10"/>
  <c r="Z27" i="10"/>
  <c r="Y27" i="10"/>
  <c r="AA26" i="10"/>
  <c r="Z26" i="10"/>
  <c r="Y26" i="10"/>
  <c r="AA25" i="10"/>
  <c r="Z25" i="10"/>
  <c r="Y25" i="10"/>
  <c r="AA24" i="10"/>
  <c r="Z24" i="10"/>
  <c r="Y24" i="10"/>
  <c r="AA23" i="10"/>
  <c r="Z23" i="10"/>
  <c r="Y23" i="10"/>
  <c r="AA22" i="10"/>
  <c r="Z22" i="10"/>
  <c r="Y22" i="10"/>
  <c r="AA21" i="10"/>
  <c r="Z21" i="10"/>
  <c r="Y21" i="10"/>
  <c r="AA20" i="10"/>
  <c r="Z20" i="10"/>
  <c r="Y20" i="10"/>
  <c r="AA19" i="10"/>
  <c r="Z19" i="10"/>
  <c r="Y19" i="10"/>
  <c r="AA18" i="10"/>
  <c r="Z18" i="10"/>
  <c r="Y18" i="10"/>
  <c r="AA17" i="10"/>
  <c r="Z17" i="10"/>
  <c r="Y17" i="10"/>
  <c r="AA16" i="10"/>
  <c r="Z16" i="10"/>
  <c r="Y16" i="10"/>
  <c r="AA15" i="10"/>
  <c r="Z15" i="10"/>
  <c r="Y15" i="10"/>
  <c r="AA14" i="10"/>
  <c r="Z14" i="10"/>
  <c r="Y14" i="10"/>
  <c r="AA13" i="10"/>
  <c r="Z13" i="10"/>
  <c r="Y13" i="10"/>
  <c r="AA12" i="10"/>
  <c r="Z12" i="10"/>
  <c r="Y12" i="10"/>
  <c r="AA11" i="10"/>
  <c r="Z11" i="10"/>
  <c r="Y11" i="10"/>
  <c r="AA10" i="10"/>
  <c r="Z10" i="10"/>
  <c r="Y10" i="10"/>
  <c r="AA9" i="10"/>
  <c r="Z9" i="10"/>
  <c r="Y9" i="10"/>
  <c r="AA8" i="10"/>
  <c r="Z8" i="10"/>
  <c r="Y8" i="10"/>
  <c r="AA7" i="10"/>
  <c r="Z7" i="10"/>
  <c r="Y7" i="10"/>
  <c r="T6" i="10"/>
  <c r="Y6" i="10"/>
  <c r="Y4" i="10"/>
  <c r="T4" i="10"/>
  <c r="V5" i="10"/>
  <c r="AA4" i="10"/>
  <c r="Z4" i="10"/>
  <c r="B81" i="9"/>
  <c r="C81" i="9"/>
  <c r="D81" i="9"/>
  <c r="E81" i="9"/>
  <c r="F81" i="9"/>
  <c r="G81" i="9"/>
  <c r="H81" i="9"/>
  <c r="I81" i="9"/>
  <c r="G87" i="9"/>
  <c r="G89" i="9"/>
  <c r="L71" i="9"/>
  <c r="L72" i="9"/>
  <c r="L73" i="9"/>
  <c r="L74" i="9"/>
  <c r="L83" i="9"/>
  <c r="AA91" i="9"/>
  <c r="Z91" i="9"/>
  <c r="Y91" i="9"/>
  <c r="AA90" i="9"/>
  <c r="Z90" i="9"/>
  <c r="Y90" i="9"/>
  <c r="AA89" i="9"/>
  <c r="Z89" i="9"/>
  <c r="Y89" i="9"/>
  <c r="AA88" i="9"/>
  <c r="Z88" i="9"/>
  <c r="Y88" i="9"/>
  <c r="AA87" i="9"/>
  <c r="Z87" i="9"/>
  <c r="Y87" i="9"/>
  <c r="AA86" i="9"/>
  <c r="Z86" i="9"/>
  <c r="Y86" i="9"/>
  <c r="AA85" i="9"/>
  <c r="Z85" i="9"/>
  <c r="Y85" i="9"/>
  <c r="AA84" i="9"/>
  <c r="Z84" i="9"/>
  <c r="Y84" i="9"/>
  <c r="AA83" i="9"/>
  <c r="Z83" i="9"/>
  <c r="Y83" i="9"/>
  <c r="AA82" i="9"/>
  <c r="Z82" i="9"/>
  <c r="Y82" i="9"/>
  <c r="AA81" i="9"/>
  <c r="Z81" i="9"/>
  <c r="Y81" i="9"/>
  <c r="AA80" i="9"/>
  <c r="Z80" i="9"/>
  <c r="Y80" i="9"/>
  <c r="AA79" i="9"/>
  <c r="Z79" i="9"/>
  <c r="Y79" i="9"/>
  <c r="AA78" i="9"/>
  <c r="Z78" i="9"/>
  <c r="Y78" i="9"/>
  <c r="AA77" i="9"/>
  <c r="Z77" i="9"/>
  <c r="Y77" i="9"/>
  <c r="AA76" i="9"/>
  <c r="Z76" i="9"/>
  <c r="Y76" i="9"/>
  <c r="AA75" i="9"/>
  <c r="Z75" i="9"/>
  <c r="Y75" i="9"/>
  <c r="AA74" i="9"/>
  <c r="Z74" i="9"/>
  <c r="Y74" i="9"/>
  <c r="AA73" i="9"/>
  <c r="Z73" i="9"/>
  <c r="Y73" i="9"/>
  <c r="AA72" i="9"/>
  <c r="Z72" i="9"/>
  <c r="Y72" i="9"/>
  <c r="AA71" i="9"/>
  <c r="Z71" i="9"/>
  <c r="Y71" i="9"/>
  <c r="AA70" i="9"/>
  <c r="Z70" i="9"/>
  <c r="Y70" i="9"/>
  <c r="AA69" i="9"/>
  <c r="Z69" i="9"/>
  <c r="Y69" i="9"/>
  <c r="AA68" i="9"/>
  <c r="Z68" i="9"/>
  <c r="Y68" i="9"/>
  <c r="AA67" i="9"/>
  <c r="Z67" i="9"/>
  <c r="Y67" i="9"/>
  <c r="AA66" i="9"/>
  <c r="Z66" i="9"/>
  <c r="Y66" i="9"/>
  <c r="AA65" i="9"/>
  <c r="Z65" i="9"/>
  <c r="Y65" i="9"/>
  <c r="AA64" i="9"/>
  <c r="Z64" i="9"/>
  <c r="Y64" i="9"/>
  <c r="AA63" i="9"/>
  <c r="Z63" i="9"/>
  <c r="Y63" i="9"/>
  <c r="AA62" i="9"/>
  <c r="Z62" i="9"/>
  <c r="Y62" i="9"/>
  <c r="AA61" i="9"/>
  <c r="Z61" i="9"/>
  <c r="Y61" i="9"/>
  <c r="AA60" i="9"/>
  <c r="Z60" i="9"/>
  <c r="Y60" i="9"/>
  <c r="AA59" i="9"/>
  <c r="Z59" i="9"/>
  <c r="Y59" i="9"/>
  <c r="AA58" i="9"/>
  <c r="Z58" i="9"/>
  <c r="Y58" i="9"/>
  <c r="AA57" i="9"/>
  <c r="Z57" i="9"/>
  <c r="Y57" i="9"/>
  <c r="AA56" i="9"/>
  <c r="Z56" i="9"/>
  <c r="Y56" i="9"/>
  <c r="AA55" i="9"/>
  <c r="Z55" i="9"/>
  <c r="Y55" i="9"/>
  <c r="AA54" i="9"/>
  <c r="Z54" i="9"/>
  <c r="Y54" i="9"/>
  <c r="AA53" i="9"/>
  <c r="Z53" i="9"/>
  <c r="Y53" i="9"/>
  <c r="AA52" i="9"/>
  <c r="Z52" i="9"/>
  <c r="Y52" i="9"/>
  <c r="AA51" i="9"/>
  <c r="Z51" i="9"/>
  <c r="Y51" i="9"/>
  <c r="AA50" i="9"/>
  <c r="Z50" i="9"/>
  <c r="Y50" i="9"/>
  <c r="AA49" i="9"/>
  <c r="Z49" i="9"/>
  <c r="Y49" i="9"/>
  <c r="AA48" i="9"/>
  <c r="Z48" i="9"/>
  <c r="Y48" i="9"/>
  <c r="AA47" i="9"/>
  <c r="Z47" i="9"/>
  <c r="Y47" i="9"/>
  <c r="AA46" i="9"/>
  <c r="Z46" i="9"/>
  <c r="Y46" i="9"/>
  <c r="AA45" i="9"/>
  <c r="Z45" i="9"/>
  <c r="Y45" i="9"/>
  <c r="AA44" i="9"/>
  <c r="Z44" i="9"/>
  <c r="Y44" i="9"/>
  <c r="AA43" i="9"/>
  <c r="Z43" i="9"/>
  <c r="Y43" i="9"/>
  <c r="AA42" i="9"/>
  <c r="Z42" i="9"/>
  <c r="Y42" i="9"/>
  <c r="AA41" i="9"/>
  <c r="Z41" i="9"/>
  <c r="Y41" i="9"/>
  <c r="AA40" i="9"/>
  <c r="Z40" i="9"/>
  <c r="Y40" i="9"/>
  <c r="AA39" i="9"/>
  <c r="Z39" i="9"/>
  <c r="Y39" i="9"/>
  <c r="AA38" i="9"/>
  <c r="Z38" i="9"/>
  <c r="Y38" i="9"/>
  <c r="AA37" i="9"/>
  <c r="Z37" i="9"/>
  <c r="Y37" i="9"/>
  <c r="AA36" i="9"/>
  <c r="Z36" i="9"/>
  <c r="Y36" i="9"/>
  <c r="AA35" i="9"/>
  <c r="Z35" i="9"/>
  <c r="Y35" i="9"/>
  <c r="AA34" i="9"/>
  <c r="Z34" i="9"/>
  <c r="Y34" i="9"/>
  <c r="AA33" i="9"/>
  <c r="Z33" i="9"/>
  <c r="Y33" i="9"/>
  <c r="AA32" i="9"/>
  <c r="Z32" i="9"/>
  <c r="Y32" i="9"/>
  <c r="AA31" i="9"/>
  <c r="Z31" i="9"/>
  <c r="Y31" i="9"/>
  <c r="AA30" i="9"/>
  <c r="Z30" i="9"/>
  <c r="Y30" i="9"/>
  <c r="AA29" i="9"/>
  <c r="Z29" i="9"/>
  <c r="Y29" i="9"/>
  <c r="AA28" i="9"/>
  <c r="Z28" i="9"/>
  <c r="Y28" i="9"/>
  <c r="AA27" i="9"/>
  <c r="Z27" i="9"/>
  <c r="Y27" i="9"/>
  <c r="AA26" i="9"/>
  <c r="Z26" i="9"/>
  <c r="Y26" i="9"/>
  <c r="AA25" i="9"/>
  <c r="Z25" i="9"/>
  <c r="Y25" i="9"/>
  <c r="AA24" i="9"/>
  <c r="Z24" i="9"/>
  <c r="Y24" i="9"/>
  <c r="AA23" i="9"/>
  <c r="Z23" i="9"/>
  <c r="Y23" i="9"/>
  <c r="AA22" i="9"/>
  <c r="Z22" i="9"/>
  <c r="Y22" i="9"/>
  <c r="AA21" i="9"/>
  <c r="Z21" i="9"/>
  <c r="Y21" i="9"/>
  <c r="AA20" i="9"/>
  <c r="Z20" i="9"/>
  <c r="Y20" i="9"/>
  <c r="AA19" i="9"/>
  <c r="Z19" i="9"/>
  <c r="Y19" i="9"/>
  <c r="AA18" i="9"/>
  <c r="Z18" i="9"/>
  <c r="Y18" i="9"/>
  <c r="AA17" i="9"/>
  <c r="Z17" i="9"/>
  <c r="Y17" i="9"/>
  <c r="AA16" i="9"/>
  <c r="Z16" i="9"/>
  <c r="Y16" i="9"/>
  <c r="AA15" i="9"/>
  <c r="Z15" i="9"/>
  <c r="Y15" i="9"/>
  <c r="AA14" i="9"/>
  <c r="Z14" i="9"/>
  <c r="Y14" i="9"/>
  <c r="AA13" i="9"/>
  <c r="Z13" i="9"/>
  <c r="Y13" i="9"/>
  <c r="AA12" i="9"/>
  <c r="Z12" i="9"/>
  <c r="Y12" i="9"/>
  <c r="AA11" i="9"/>
  <c r="Z11" i="9"/>
  <c r="Y11" i="9"/>
  <c r="AA10" i="9"/>
  <c r="Z10" i="9"/>
  <c r="Y10" i="9"/>
  <c r="AA9" i="9"/>
  <c r="Z9" i="9"/>
  <c r="Y9" i="9"/>
  <c r="AA8" i="9"/>
  <c r="Z8" i="9"/>
  <c r="Y8" i="9"/>
  <c r="AA7" i="9"/>
  <c r="Z7" i="9"/>
  <c r="Y7" i="9"/>
  <c r="AA6" i="9"/>
  <c r="Z6" i="9"/>
  <c r="Y6" i="9"/>
  <c r="T5" i="9"/>
  <c r="Y5" i="9"/>
  <c r="Y3" i="9"/>
  <c r="T3" i="9"/>
  <c r="V4" i="9"/>
  <c r="AA3" i="9"/>
  <c r="Z3" i="9"/>
  <c r="C76" i="8"/>
  <c r="D76" i="8"/>
  <c r="E76" i="8"/>
  <c r="F76" i="8"/>
  <c r="G76" i="8"/>
  <c r="H76" i="8"/>
  <c r="I76" i="8"/>
  <c r="J76" i="8"/>
  <c r="H82" i="8"/>
  <c r="H84" i="8"/>
  <c r="M66" i="8"/>
  <c r="M67" i="8"/>
  <c r="M68" i="8"/>
  <c r="M69" i="8"/>
  <c r="M78" i="8"/>
  <c r="H95" i="6"/>
  <c r="AA108" i="8"/>
  <c r="Z108" i="8"/>
  <c r="Y108" i="8"/>
  <c r="AA107" i="8"/>
  <c r="Z107" i="8"/>
  <c r="Y107" i="8"/>
  <c r="AA106" i="8"/>
  <c r="Z106" i="8"/>
  <c r="Y106" i="8"/>
  <c r="AA105" i="8"/>
  <c r="Z105" i="8"/>
  <c r="Y105" i="8"/>
  <c r="AA104" i="8"/>
  <c r="Z104" i="8"/>
  <c r="Y104" i="8"/>
  <c r="AA103" i="8"/>
  <c r="Z103" i="8"/>
  <c r="Y103" i="8"/>
  <c r="AA102" i="8"/>
  <c r="Z102" i="8"/>
  <c r="Y102" i="8"/>
  <c r="AA101" i="8"/>
  <c r="Z101" i="8"/>
  <c r="Y101" i="8"/>
  <c r="AA100" i="8"/>
  <c r="Z100" i="8"/>
  <c r="Y100" i="8"/>
  <c r="AA99" i="8"/>
  <c r="Z99" i="8"/>
  <c r="Y99" i="8"/>
  <c r="AA98" i="8"/>
  <c r="Z98" i="8"/>
  <c r="Y98" i="8"/>
  <c r="AA97" i="8"/>
  <c r="Z97" i="8"/>
  <c r="Y97" i="8"/>
  <c r="AA96" i="8"/>
  <c r="Z96" i="8"/>
  <c r="Y96" i="8"/>
  <c r="AA95" i="8"/>
  <c r="Z95" i="8"/>
  <c r="Y95" i="8"/>
  <c r="AA94" i="8"/>
  <c r="Z94" i="8"/>
  <c r="Y94" i="8"/>
  <c r="AA93" i="8"/>
  <c r="Z93" i="8"/>
  <c r="Y93" i="8"/>
  <c r="AA92" i="8"/>
  <c r="Z92" i="8"/>
  <c r="Y92" i="8"/>
  <c r="AA91" i="8"/>
  <c r="Z91" i="8"/>
  <c r="Y91" i="8"/>
  <c r="AA90" i="8"/>
  <c r="Z90" i="8"/>
  <c r="Y90" i="8"/>
  <c r="AA89" i="8"/>
  <c r="Z89" i="8"/>
  <c r="Y89" i="8"/>
  <c r="AA88" i="8"/>
  <c r="Z88" i="8"/>
  <c r="Y88" i="8"/>
  <c r="AA87" i="8"/>
  <c r="Z87" i="8"/>
  <c r="Y87" i="8"/>
  <c r="AA86" i="8"/>
  <c r="Z86" i="8"/>
  <c r="Y86" i="8"/>
  <c r="AA85" i="8"/>
  <c r="Z85" i="8"/>
  <c r="Y85" i="8"/>
  <c r="AA84" i="8"/>
  <c r="Z84" i="8"/>
  <c r="Y84" i="8"/>
  <c r="AA83" i="8"/>
  <c r="Z83" i="8"/>
  <c r="Y83" i="8"/>
  <c r="AA82" i="8"/>
  <c r="Z82" i="8"/>
  <c r="Y82" i="8"/>
  <c r="AA81" i="8"/>
  <c r="Z81" i="8"/>
  <c r="Y81" i="8"/>
  <c r="AA80" i="8"/>
  <c r="Z80" i="8"/>
  <c r="Y80" i="8"/>
  <c r="AA79" i="8"/>
  <c r="Z79" i="8"/>
  <c r="Y79" i="8"/>
  <c r="AA78" i="8"/>
  <c r="Z78" i="8"/>
  <c r="Y78" i="8"/>
  <c r="AA77" i="8"/>
  <c r="Z77" i="8"/>
  <c r="Y77" i="8"/>
  <c r="AA76" i="8"/>
  <c r="Z76" i="8"/>
  <c r="Y76" i="8"/>
  <c r="AA75" i="8"/>
  <c r="Z75" i="8"/>
  <c r="Y75" i="8"/>
  <c r="AA74" i="8"/>
  <c r="Z74" i="8"/>
  <c r="Y74" i="8"/>
  <c r="AA73" i="8"/>
  <c r="Z73" i="8"/>
  <c r="Y73" i="8"/>
  <c r="AA72" i="8"/>
  <c r="Z72" i="8"/>
  <c r="Y72" i="8"/>
  <c r="AA71" i="8"/>
  <c r="Z71" i="8"/>
  <c r="Y71" i="8"/>
  <c r="AA70" i="8"/>
  <c r="Z70" i="8"/>
  <c r="Y70" i="8"/>
  <c r="AA69" i="8"/>
  <c r="Z69" i="8"/>
  <c r="Y69" i="8"/>
  <c r="AA68" i="8"/>
  <c r="Z68" i="8"/>
  <c r="Y68" i="8"/>
  <c r="AA67" i="8"/>
  <c r="Z67" i="8"/>
  <c r="Y67" i="8"/>
  <c r="AA66" i="8"/>
  <c r="Z66" i="8"/>
  <c r="Y66" i="8"/>
  <c r="AA65" i="8"/>
  <c r="Z65" i="8"/>
  <c r="Y65" i="8"/>
  <c r="AA64" i="8"/>
  <c r="Z64" i="8"/>
  <c r="Y64" i="8"/>
  <c r="AA63" i="8"/>
  <c r="Z63" i="8"/>
  <c r="Y63" i="8"/>
  <c r="AA62" i="8"/>
  <c r="Z62" i="8"/>
  <c r="Y62" i="8"/>
  <c r="AA61" i="8"/>
  <c r="Z61" i="8"/>
  <c r="Y61" i="8"/>
  <c r="AA60" i="8"/>
  <c r="Z60" i="8"/>
  <c r="Y60" i="8"/>
  <c r="AA59" i="8"/>
  <c r="Z59" i="8"/>
  <c r="Y59" i="8"/>
  <c r="AA58" i="8"/>
  <c r="Z58" i="8"/>
  <c r="Y58" i="8"/>
  <c r="AA57" i="8"/>
  <c r="Z57" i="8"/>
  <c r="Y57" i="8"/>
  <c r="AA56" i="8"/>
  <c r="Z56" i="8"/>
  <c r="Y56" i="8"/>
  <c r="AA55" i="8"/>
  <c r="Z55" i="8"/>
  <c r="Y55" i="8"/>
  <c r="AA54" i="8"/>
  <c r="Z54" i="8"/>
  <c r="Y54" i="8"/>
  <c r="AA53" i="8"/>
  <c r="Z53" i="8"/>
  <c r="Y53" i="8"/>
  <c r="AA52" i="8"/>
  <c r="Z52" i="8"/>
  <c r="Y52" i="8"/>
  <c r="AA51" i="8"/>
  <c r="Z51" i="8"/>
  <c r="Y51" i="8"/>
  <c r="AA50" i="8"/>
  <c r="Z50" i="8"/>
  <c r="Y50" i="8"/>
  <c r="AA49" i="8"/>
  <c r="Z49" i="8"/>
  <c r="Y49" i="8"/>
  <c r="AA48" i="8"/>
  <c r="Z48" i="8"/>
  <c r="Y48" i="8"/>
  <c r="AA47" i="8"/>
  <c r="Z47" i="8"/>
  <c r="Y47" i="8"/>
  <c r="AA46" i="8"/>
  <c r="Z46" i="8"/>
  <c r="Y46" i="8"/>
  <c r="AA45" i="8"/>
  <c r="Z45" i="8"/>
  <c r="Y45" i="8"/>
  <c r="AA44" i="8"/>
  <c r="Z44" i="8"/>
  <c r="Y44" i="8"/>
  <c r="AA43" i="8"/>
  <c r="Z43" i="8"/>
  <c r="Y43" i="8"/>
  <c r="AA42" i="8"/>
  <c r="Z42" i="8"/>
  <c r="Y42" i="8"/>
  <c r="AA41" i="8"/>
  <c r="Z41" i="8"/>
  <c r="Y41" i="8"/>
  <c r="AA40" i="8"/>
  <c r="Z40" i="8"/>
  <c r="Y40" i="8"/>
  <c r="AA39" i="8"/>
  <c r="Z39" i="8"/>
  <c r="Y39" i="8"/>
  <c r="AA38" i="8"/>
  <c r="Z38" i="8"/>
  <c r="Y38" i="8"/>
  <c r="AA37" i="8"/>
  <c r="Z37" i="8"/>
  <c r="Y37" i="8"/>
  <c r="AA36" i="8"/>
  <c r="Z36" i="8"/>
  <c r="Y36" i="8"/>
  <c r="AA35" i="8"/>
  <c r="Z35" i="8"/>
  <c r="Y35" i="8"/>
  <c r="AA34" i="8"/>
  <c r="Z34" i="8"/>
  <c r="Y34" i="8"/>
  <c r="AA33" i="8"/>
  <c r="Z33" i="8"/>
  <c r="Y33" i="8"/>
  <c r="AA32" i="8"/>
  <c r="Z32" i="8"/>
  <c r="Y32" i="8"/>
  <c r="AA31" i="8"/>
  <c r="Z31" i="8"/>
  <c r="Y31" i="8"/>
  <c r="AA30" i="8"/>
  <c r="Z30" i="8"/>
  <c r="Y30" i="8"/>
  <c r="AA29" i="8"/>
  <c r="Z29" i="8"/>
  <c r="Y29" i="8"/>
  <c r="AA28" i="8"/>
  <c r="Z28" i="8"/>
  <c r="Y28" i="8"/>
  <c r="AA27" i="8"/>
  <c r="Z27" i="8"/>
  <c r="Y27" i="8"/>
  <c r="AA26" i="8"/>
  <c r="Z26" i="8"/>
  <c r="Y26" i="8"/>
  <c r="AA25" i="8"/>
  <c r="Z25" i="8"/>
  <c r="Y25" i="8"/>
  <c r="AA24" i="8"/>
  <c r="Z24" i="8"/>
  <c r="Y24" i="8"/>
  <c r="AA23" i="8"/>
  <c r="Z23" i="8"/>
  <c r="Y23" i="8"/>
  <c r="AA22" i="8"/>
  <c r="Z22" i="8"/>
  <c r="Y22" i="8"/>
  <c r="AA21" i="8"/>
  <c r="Z21" i="8"/>
  <c r="Y21" i="8"/>
  <c r="AA20" i="8"/>
  <c r="Z20" i="8"/>
  <c r="Y20" i="8"/>
  <c r="AA19" i="8"/>
  <c r="Z19" i="8"/>
  <c r="Y19" i="8"/>
  <c r="AA18" i="8"/>
  <c r="Z18" i="8"/>
  <c r="Y18" i="8"/>
  <c r="AA17" i="8"/>
  <c r="Z17" i="8"/>
  <c r="Y17" i="8"/>
  <c r="AA16" i="8"/>
  <c r="Z16" i="8"/>
  <c r="Y16" i="8"/>
  <c r="AA15" i="8"/>
  <c r="Z15" i="8"/>
  <c r="Y15" i="8"/>
  <c r="AA14" i="8"/>
  <c r="Z14" i="8"/>
  <c r="Y14" i="8"/>
  <c r="AA13" i="8"/>
  <c r="Z13" i="8"/>
  <c r="Y13" i="8"/>
  <c r="AA12" i="8"/>
  <c r="Z12" i="8"/>
  <c r="Y12" i="8"/>
  <c r="AA11" i="8"/>
  <c r="Z11" i="8"/>
  <c r="Y11" i="8"/>
  <c r="AA10" i="8"/>
  <c r="Z10" i="8"/>
  <c r="Y10" i="8"/>
  <c r="AA9" i="8"/>
  <c r="Z9" i="8"/>
  <c r="Y9" i="8"/>
  <c r="AA8" i="8"/>
  <c r="Z8" i="8"/>
  <c r="Y8" i="8"/>
  <c r="AA7" i="8"/>
  <c r="Z7" i="8"/>
  <c r="Y7" i="8"/>
  <c r="T6" i="8"/>
  <c r="Y6" i="8"/>
  <c r="Y4" i="8"/>
  <c r="T4" i="8"/>
  <c r="V5" i="8"/>
  <c r="AA4" i="8"/>
  <c r="Z4" i="8"/>
  <c r="H58" i="7"/>
  <c r="H51" i="7"/>
  <c r="C5" i="7"/>
  <c r="J127" i="7"/>
  <c r="I127" i="7"/>
  <c r="H127" i="7"/>
  <c r="J126" i="7"/>
  <c r="I126" i="7"/>
  <c r="H126" i="7"/>
  <c r="J125" i="7"/>
  <c r="I125" i="7"/>
  <c r="H125" i="7"/>
  <c r="J124" i="7"/>
  <c r="I124" i="7"/>
  <c r="H124" i="7"/>
  <c r="J123" i="7"/>
  <c r="I123" i="7"/>
  <c r="H123" i="7"/>
  <c r="J122" i="7"/>
  <c r="I122" i="7"/>
  <c r="H122" i="7"/>
  <c r="J121" i="7"/>
  <c r="I121" i="7"/>
  <c r="H121" i="7"/>
  <c r="J120" i="7"/>
  <c r="I120" i="7"/>
  <c r="H120" i="7"/>
  <c r="J119" i="7"/>
  <c r="I119" i="7"/>
  <c r="H119" i="7"/>
  <c r="J118" i="7"/>
  <c r="I118" i="7"/>
  <c r="H118" i="7"/>
  <c r="J117" i="7"/>
  <c r="I117" i="7"/>
  <c r="H117" i="7"/>
  <c r="J116" i="7"/>
  <c r="I116" i="7"/>
  <c r="H116" i="7"/>
  <c r="J115" i="7"/>
  <c r="I115" i="7"/>
  <c r="H115" i="7"/>
  <c r="J114" i="7"/>
  <c r="I114" i="7"/>
  <c r="H114" i="7"/>
  <c r="J113" i="7"/>
  <c r="I113" i="7"/>
  <c r="H113" i="7"/>
  <c r="J112" i="7"/>
  <c r="I112" i="7"/>
  <c r="H112" i="7"/>
  <c r="J111" i="7"/>
  <c r="I111" i="7"/>
  <c r="H111" i="7"/>
  <c r="J110" i="7"/>
  <c r="I110" i="7"/>
  <c r="H110" i="7"/>
  <c r="J109" i="7"/>
  <c r="I109" i="7"/>
  <c r="H109" i="7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78" i="7"/>
  <c r="I78" i="7"/>
  <c r="H78" i="7"/>
  <c r="J77" i="7"/>
  <c r="I77" i="7"/>
  <c r="H77" i="7"/>
  <c r="J76" i="7"/>
  <c r="I76" i="7"/>
  <c r="H76" i="7"/>
  <c r="J75" i="7"/>
  <c r="I75" i="7"/>
  <c r="H75" i="7"/>
  <c r="J74" i="7"/>
  <c r="I74" i="7"/>
  <c r="H74" i="7"/>
  <c r="J73" i="7"/>
  <c r="I73" i="7"/>
  <c r="H73" i="7"/>
  <c r="J72" i="7"/>
  <c r="I72" i="7"/>
  <c r="H72" i="7"/>
  <c r="J71" i="7"/>
  <c r="I71" i="7"/>
  <c r="H71" i="7"/>
  <c r="J70" i="7"/>
  <c r="I70" i="7"/>
  <c r="H70" i="7"/>
  <c r="J69" i="7"/>
  <c r="I69" i="7"/>
  <c r="H69" i="7"/>
  <c r="J68" i="7"/>
  <c r="I68" i="7"/>
  <c r="H68" i="7"/>
  <c r="J67" i="7"/>
  <c r="I67" i="7"/>
  <c r="H67" i="7"/>
  <c r="J66" i="7"/>
  <c r="I66" i="7"/>
  <c r="H66" i="7"/>
  <c r="J65" i="7"/>
  <c r="I65" i="7"/>
  <c r="H65" i="7"/>
  <c r="J64" i="7"/>
  <c r="I64" i="7"/>
  <c r="H64" i="7"/>
  <c r="J63" i="7"/>
  <c r="I63" i="7"/>
  <c r="H63" i="7"/>
  <c r="J62" i="7"/>
  <c r="I62" i="7"/>
  <c r="H62" i="7"/>
  <c r="J61" i="7"/>
  <c r="I61" i="7"/>
  <c r="H61" i="7"/>
  <c r="J60" i="7"/>
  <c r="I60" i="7"/>
  <c r="H60" i="7"/>
  <c r="J59" i="7"/>
  <c r="I59" i="7"/>
  <c r="H59" i="7"/>
  <c r="J58" i="7"/>
  <c r="I58" i="7"/>
  <c r="J57" i="7"/>
  <c r="I57" i="7"/>
  <c r="H57" i="7"/>
  <c r="J56" i="7"/>
  <c r="I56" i="7"/>
  <c r="H56" i="7"/>
  <c r="J55" i="7"/>
  <c r="I55" i="7"/>
  <c r="H55" i="7"/>
  <c r="J54" i="7"/>
  <c r="I54" i="7"/>
  <c r="H54" i="7"/>
  <c r="J53" i="7"/>
  <c r="I53" i="7"/>
  <c r="H53" i="7"/>
  <c r="J52" i="7"/>
  <c r="I52" i="7"/>
  <c r="H52" i="7"/>
  <c r="J51" i="7"/>
  <c r="I51" i="7"/>
  <c r="J50" i="7"/>
  <c r="I50" i="7"/>
  <c r="H50" i="7"/>
  <c r="J49" i="7"/>
  <c r="I49" i="7"/>
  <c r="H49" i="7"/>
  <c r="J48" i="7"/>
  <c r="I48" i="7"/>
  <c r="H48" i="7"/>
  <c r="J47" i="7"/>
  <c r="I47" i="7"/>
  <c r="H47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J23" i="7"/>
  <c r="I23" i="7"/>
  <c r="H23" i="7"/>
  <c r="J22" i="7"/>
  <c r="I22" i="7"/>
  <c r="H22" i="7"/>
  <c r="J21" i="7"/>
  <c r="I21" i="7"/>
  <c r="H21" i="7"/>
  <c r="J20" i="7"/>
  <c r="I20" i="7"/>
  <c r="H20" i="7"/>
  <c r="J19" i="7"/>
  <c r="I19" i="7"/>
  <c r="H19" i="7"/>
  <c r="J18" i="7"/>
  <c r="I18" i="7"/>
  <c r="H18" i="7"/>
  <c r="J17" i="7"/>
  <c r="I17" i="7"/>
  <c r="H17" i="7"/>
  <c r="J16" i="7"/>
  <c r="I16" i="7"/>
  <c r="H16" i="7"/>
  <c r="J15" i="7"/>
  <c r="I15" i="7"/>
  <c r="H15" i="7"/>
  <c r="J14" i="7"/>
  <c r="I14" i="7"/>
  <c r="H14" i="7"/>
  <c r="J13" i="7"/>
  <c r="I13" i="7"/>
  <c r="H13" i="7"/>
  <c r="J12" i="7"/>
  <c r="I12" i="7"/>
  <c r="H12" i="7"/>
  <c r="J11" i="7"/>
  <c r="I11" i="7"/>
  <c r="H11" i="7"/>
  <c r="J10" i="7"/>
  <c r="I10" i="7"/>
  <c r="H10" i="7"/>
  <c r="J9" i="7"/>
  <c r="I9" i="7"/>
  <c r="H9" i="7"/>
  <c r="J8" i="7"/>
  <c r="I8" i="7"/>
  <c r="H8" i="7"/>
  <c r="C7" i="7"/>
  <c r="J87" i="6"/>
  <c r="C87" i="6"/>
  <c r="D87" i="6"/>
  <c r="E87" i="6"/>
  <c r="F87" i="6"/>
  <c r="G87" i="6"/>
  <c r="H87" i="6"/>
  <c r="I87" i="6"/>
  <c r="H93" i="6"/>
  <c r="M77" i="6"/>
  <c r="M78" i="6"/>
  <c r="M80" i="6"/>
  <c r="M79" i="6"/>
  <c r="M89" i="6"/>
</calcChain>
</file>

<file path=xl/sharedStrings.xml><?xml version="1.0" encoding="utf-8"?>
<sst xmlns="http://schemas.openxmlformats.org/spreadsheetml/2006/main" count="2809" uniqueCount="399">
  <si>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</si>
  <si>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</si>
  <si>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</si>
  <si>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</si>
  <si>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</si>
  <si>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</si>
  <si>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</si>
  <si>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</si>
  <si>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</si>
  <si>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</si>
  <si>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</si>
  <si>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</si>
  <si>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</si>
  <si>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</si>
  <si>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</si>
  <si>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</si>
  <si>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</si>
  <si>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</si>
  <si>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</si>
  <si>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</si>
  <si>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</si>
  <si>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</si>
  <si>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</si>
  <si>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</si>
  <si>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</si>
  <si>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</si>
  <si>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</si>
  <si>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</si>
  <si>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</si>
  <si>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</si>
  <si>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</si>
  <si>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</si>
  <si>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</si>
  <si>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</si>
  <si>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</si>
  <si>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</si>
  <si>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</si>
  <si>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</si>
  <si>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</si>
  <si>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</si>
  <si>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</si>
  <si>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</si>
  <si>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</si>
  <si>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</si>
  <si>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</si>
  <si>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</si>
  <si>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</si>
  <si>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</si>
  <si>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</si>
  <si>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</si>
  <si>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</si>
  <si>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</si>
  <si>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</si>
  <si>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</si>
  <si>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</si>
  <si>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</si>
  <si>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</si>
  <si>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</si>
  <si>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</si>
  <si>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</si>
  <si>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</si>
  <si>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</si>
  <si>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</si>
  <si>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</si>
  <si>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</si>
  <si>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</si>
  <si>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</si>
  <si>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</si>
  <si>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</si>
  <si>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</si>
  <si>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</si>
  <si>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</si>
  <si>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</si>
  <si>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</si>
  <si>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</si>
  <si>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</si>
  <si>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</si>
  <si>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</si>
  <si>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</si>
  <si>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</si>
  <si>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</si>
  <si>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</si>
  <si>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</si>
  <si>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</si>
  <si>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</si>
  <si>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</si>
  <si>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</si>
  <si>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</si>
  <si>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</si>
  <si>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</si>
  <si>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</si>
  <si>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</si>
  <si>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</si>
  <si>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</si>
  <si>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</si>
  <si>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</si>
  <si>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</si>
  <si>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</si>
  <si>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</si>
  <si>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</si>
  <si>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</si>
  <si>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</si>
  <si>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</si>
  <si>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</si>
  <si>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</si>
  <si>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</si>
  <si>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</si>
  <si>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</si>
  <si>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</si>
  <si>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</si>
  <si>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</si>
  <si>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</si>
  <si>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</si>
  <si>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</si>
  <si>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</si>
  <si>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</si>
  <si>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</si>
  <si>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</si>
  <si>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</si>
  <si>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</si>
  <si>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</si>
  <si>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</si>
  <si>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</si>
  <si>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</si>
  <si>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</si>
  <si>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</si>
  <si>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</si>
  <si>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</si>
  <si>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</si>
  <si>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</si>
  <si>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</si>
  <si>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</si>
  <si>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</si>
  <si>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</si>
  <si>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</si>
  <si>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</si>
  <si>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</si>
  <si>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</si>
  <si>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</si>
  <si>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</si>
  <si>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</si>
  <si>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</si>
  <si>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</si>
  <si>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</si>
  <si>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</si>
  <si>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</si>
  <si>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</si>
  <si>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</si>
  <si>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</si>
  <si>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</si>
  <si>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</si>
  <si>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</si>
  <si>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</si>
  <si>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</si>
  <si>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</si>
  <si>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</si>
  <si>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</si>
  <si>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</si>
  <si>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</si>
  <si>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</si>
  <si>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</si>
  <si>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</si>
  <si>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</si>
  <si>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</si>
  <si>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</si>
  <si>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</si>
  <si>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</si>
  <si>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</si>
  <si>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</si>
  <si>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</si>
  <si>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</si>
  <si>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</si>
  <si>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</si>
  <si>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</si>
  <si>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</si>
  <si>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</si>
  <si>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</si>
  <si>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</si>
  <si>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</si>
  <si>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</si>
  <si>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</si>
  <si>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</si>
  <si>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</si>
  <si>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</si>
  <si>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</si>
  <si>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</si>
  <si>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</si>
  <si>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si</t>
  </si>
  <si>
    <t>General_26 (19 ton)</t>
  </si>
  <si>
    <t>General_30 (19 ton)</t>
  </si>
  <si>
    <t>General_21 (21 ton)</t>
  </si>
  <si>
    <t>General_31 (22 ton)</t>
  </si>
  <si>
    <t>General_28 (23 ton)</t>
  </si>
  <si>
    <t>General_24 (24 ton)</t>
  </si>
  <si>
    <t>General_29 (18 ton)</t>
  </si>
  <si>
    <t>General_22 (18 ton)</t>
  </si>
  <si>
    <t>General_25(15 ton)</t>
  </si>
  <si>
    <t>General_27 (15 ton)</t>
  </si>
  <si>
    <t>Alimentos_17 (22 ton)</t>
  </si>
  <si>
    <t>Alimentos_3 (22 ton)</t>
  </si>
  <si>
    <t>Alimentos_12 (20 ton)</t>
  </si>
  <si>
    <t>Alimentos_16(20 ton)</t>
  </si>
  <si>
    <t>Alimentos_13 (33 ton)</t>
  </si>
  <si>
    <t>Alimentos_9 (10 ton)</t>
  </si>
  <si>
    <t>Alimentos_8(29 ton)</t>
  </si>
  <si>
    <t>Alimentos_1(14 ton)</t>
  </si>
  <si>
    <t>Alimentos_7(23 ton)</t>
  </si>
  <si>
    <t>Alimentos_11(24 ton)</t>
  </si>
  <si>
    <t>Alimentos_10(15 ton)</t>
  </si>
  <si>
    <t>Alimentos_2(16 ton)</t>
  </si>
  <si>
    <t>Alimentos_18(20 ton)</t>
  </si>
  <si>
    <t>Alimentos_5(16 ton)</t>
  </si>
  <si>
    <t>General_23(17 ton)</t>
  </si>
  <si>
    <t>Alimentos_14(15 ton)</t>
  </si>
  <si>
    <t>Alimentos_4(15 ton)</t>
  </si>
  <si>
    <t>Cobre_4(40 ton)</t>
  </si>
  <si>
    <t>Cobre_3(40 ton)</t>
  </si>
  <si>
    <t>Cobre_2(40 ton)</t>
  </si>
  <si>
    <t>Cobre_1(40 ton)</t>
  </si>
  <si>
    <t>Cobre_8(40 ton)</t>
  </si>
  <si>
    <t>Cobre_7(40 ton)</t>
  </si>
  <si>
    <t>Cobre_6(40 ton)</t>
  </si>
  <si>
    <t>Cobre_5(40 ton)</t>
  </si>
  <si>
    <t>Cobre_12(40 ton)</t>
  </si>
  <si>
    <t>Cobre_11(40 ton)</t>
  </si>
  <si>
    <t>Cobre_10(40 ton)</t>
  </si>
  <si>
    <t>Cobre_9(40 ton)</t>
  </si>
  <si>
    <t>Cobre_16(40 ton)</t>
  </si>
  <si>
    <t>Cobre_15(40 ton)</t>
  </si>
  <si>
    <t>Cobre_14(40 ton)</t>
  </si>
  <si>
    <t>Cobre_13(40 ton)</t>
  </si>
  <si>
    <t>Cobre_20(40 ton)</t>
  </si>
  <si>
    <t>Cobre_19(40 ton)</t>
  </si>
  <si>
    <t>Cobre_18(40 ton)</t>
  </si>
  <si>
    <t>Cobre_17(40 ton)</t>
  </si>
  <si>
    <t>Cobre_24(40 ton)</t>
  </si>
  <si>
    <t>Cobre_23(40 ton)</t>
  </si>
  <si>
    <t>Cobre_22(40 ton)</t>
  </si>
  <si>
    <t>Cobre_21(40 ton)</t>
  </si>
  <si>
    <t>Cobre_28(40 ton)</t>
  </si>
  <si>
    <t>Cobre_27(40 ton)</t>
  </si>
  <si>
    <t>Cobre_26(40 ton)</t>
  </si>
  <si>
    <t>Cobre_25(40 ton)</t>
  </si>
  <si>
    <t>Cobre_30(40 ton)</t>
  </si>
  <si>
    <t>Cobre_29(40 ton)</t>
  </si>
  <si>
    <t>Alimentos_6(18 ton)</t>
  </si>
  <si>
    <t>General_17(18 ton)</t>
  </si>
  <si>
    <t>Alimentos_15(27 ton)</t>
  </si>
  <si>
    <t>General_15(26 ton)</t>
  </si>
  <si>
    <t>General_20(25 ton)</t>
  </si>
  <si>
    <t>General_19(24 ton)</t>
  </si>
  <si>
    <t>General_13(22 ton)</t>
  </si>
  <si>
    <t>General_11(22 ton)</t>
  </si>
  <si>
    <t>General_5(18 ton)</t>
  </si>
  <si>
    <t>General_10(17 ton)</t>
  </si>
  <si>
    <t>General_8(26 ton)</t>
  </si>
  <si>
    <t>General_12(12 ton)</t>
  </si>
  <si>
    <t>General_9(14 ton)</t>
  </si>
  <si>
    <t>General_14(17 ton)</t>
  </si>
  <si>
    <t>General_6(16 ton)</t>
  </si>
  <si>
    <t>General_18(19 ton)</t>
  </si>
  <si>
    <t>General_7(22 ton)</t>
  </si>
  <si>
    <t>General_16(15 ton)</t>
  </si>
  <si>
    <t>Lubricante_2(26 ton)</t>
  </si>
  <si>
    <t>Lubricante_5(26 ton)</t>
  </si>
  <si>
    <t>Lubricante_1(26 ton)</t>
  </si>
  <si>
    <t>Lubricante_3(26 ton)</t>
  </si>
  <si>
    <t>Lubricante_4(26 ton)</t>
  </si>
  <si>
    <t>Lubricante_6(26 ton)</t>
  </si>
  <si>
    <t>Lubricante_7(26 ton)</t>
  </si>
  <si>
    <t>Lubricante_8(26 ton)</t>
  </si>
  <si>
    <t>Químico_13(29 ton)</t>
  </si>
  <si>
    <t>Químico_15(30 ton)</t>
  </si>
  <si>
    <t>Químico_16(22 ton)</t>
  </si>
  <si>
    <t>Químico_14(20 ton)</t>
  </si>
  <si>
    <t>Lubricante_9(26 ton)</t>
  </si>
  <si>
    <t>Lubricante_10(26 ton)</t>
  </si>
  <si>
    <t>Lubricante_11(26 ton)</t>
  </si>
  <si>
    <t>Lubricante_12(26 ton)</t>
  </si>
  <si>
    <t>Lubricante_13(26 ton)</t>
  </si>
  <si>
    <t>Lubricante_14(26 ton)</t>
  </si>
  <si>
    <t>Lubricante_15(26 ton)</t>
  </si>
  <si>
    <t>Lubricante_16(26 ton)</t>
  </si>
  <si>
    <t>Químico_9(29 ton)</t>
  </si>
  <si>
    <t>Químico_8(25 ton)</t>
  </si>
  <si>
    <t>Químico_10(20 ton)</t>
  </si>
  <si>
    <t>Químico_12(27 ton)</t>
  </si>
  <si>
    <t>Químico_7(17 ton)</t>
  </si>
  <si>
    <t>Químico_11(13 ton)</t>
  </si>
  <si>
    <t>Químico_4(30 ton)</t>
  </si>
  <si>
    <t>Químico_5(30 ton)</t>
  </si>
  <si>
    <t>Químico_3(27 ton)</t>
  </si>
  <si>
    <t>Químico_2(20 ton)</t>
  </si>
  <si>
    <t>Químico_1(15 ton)</t>
  </si>
  <si>
    <t>Químico_6(12 ton)</t>
  </si>
  <si>
    <t>Lubricante_17(26 ton)</t>
  </si>
  <si>
    <t>Lubricante_18(26 ton)</t>
  </si>
  <si>
    <t>Lubricante_19(26 ton)</t>
  </si>
  <si>
    <t>Lubricante_20(26 ton)</t>
  </si>
  <si>
    <t>Lubricante_21(26 ton)</t>
  </si>
  <si>
    <t>Lubricante_22(26 ton)</t>
  </si>
  <si>
    <t>Lubricante_23(26 ton)</t>
  </si>
  <si>
    <t>Lubricante_24(26 ton)</t>
  </si>
  <si>
    <t>General_4(22 ton)</t>
  </si>
  <si>
    <t>General_3(24 ton)</t>
  </si>
  <si>
    <t>General_2(23 ton)</t>
  </si>
  <si>
    <t>General_1(18 ton)</t>
  </si>
  <si>
    <t>Panama</t>
  </si>
  <si>
    <t>total</t>
  </si>
  <si>
    <t>General_32(19,7372 ton)</t>
  </si>
  <si>
    <t>lastre</t>
  </si>
  <si>
    <t>Desplazamiento( tabla)= 4200 tons</t>
  </si>
  <si>
    <t>Operaciones:</t>
  </si>
  <si>
    <t>distancia vertical</t>
  </si>
  <si>
    <t>distancia lateral</t>
  </si>
  <si>
    <t xml:space="preserve">Observacion: Buque levemente escorado a estribor, </t>
  </si>
  <si>
    <t>pero con los estanques de lastre no deberia haber problemas para adrizarlo</t>
  </si>
  <si>
    <t>Tambien quedo mas pesado al centro, podria llegar a pasar un arrufo pero si la estructura del buque esta buena, no deberia tener problemas</t>
  </si>
  <si>
    <t>Calado Medio= 3 mts</t>
  </si>
  <si>
    <t>Lub._17</t>
  </si>
  <si>
    <t>Lub._18</t>
  </si>
  <si>
    <t>Lub._19</t>
  </si>
  <si>
    <t>Lub._20</t>
  </si>
  <si>
    <t>Quím.o_2</t>
  </si>
  <si>
    <t>Quím._7</t>
  </si>
  <si>
    <t>Quím._6</t>
  </si>
  <si>
    <t>Quím._4</t>
  </si>
  <si>
    <t>Quím._5</t>
  </si>
  <si>
    <t>Quím._3</t>
  </si>
  <si>
    <t>Quím._11</t>
  </si>
  <si>
    <t>Quím._1</t>
  </si>
  <si>
    <t>Lub._21</t>
  </si>
  <si>
    <t>Lub._22</t>
  </si>
  <si>
    <t>Lub.e_23</t>
  </si>
  <si>
    <t>Lub._24</t>
  </si>
  <si>
    <t>Lub._13</t>
  </si>
  <si>
    <t>Lub._14</t>
  </si>
  <si>
    <t>Lub._15</t>
  </si>
  <si>
    <t>Lub._16</t>
  </si>
  <si>
    <t>Lub._5</t>
  </si>
  <si>
    <t>Lub._6</t>
  </si>
  <si>
    <t>Lub._7</t>
  </si>
  <si>
    <t>Lub._8</t>
  </si>
  <si>
    <t>Gen.l_4</t>
  </si>
  <si>
    <t>Gen._2</t>
  </si>
  <si>
    <t>Item</t>
  </si>
  <si>
    <t>Pesos</t>
  </si>
  <si>
    <t>LCG</t>
  </si>
  <si>
    <t>Mto(long)</t>
  </si>
  <si>
    <t>TCG</t>
  </si>
  <si>
    <t>Mto(trans)</t>
  </si>
  <si>
    <t>VCG</t>
  </si>
  <si>
    <t>Mto(vert)</t>
  </si>
  <si>
    <t>Desplazamiento Liviano MAS LASTRE</t>
  </si>
  <si>
    <t>CONDICION PRIMER ZARPE</t>
  </si>
  <si>
    <t>DESCARGA EN CALLAO</t>
  </si>
  <si>
    <t>CONDICION SEGUNDO ZARPE</t>
  </si>
  <si>
    <t>DESCARGA EN GUAYAQUIL</t>
  </si>
  <si>
    <t>TERCER ZARPE</t>
  </si>
  <si>
    <t>DESCARGA PANAMÁ</t>
  </si>
  <si>
    <t>CUARTO ZARPE</t>
  </si>
  <si>
    <t>DESCARGA CARTAGENA</t>
  </si>
  <si>
    <t>QUINTO   ZARPE</t>
  </si>
  <si>
    <t>DESCARGA HOUSTON</t>
  </si>
  <si>
    <t>ULTIMA CONDICIÓN</t>
  </si>
  <si>
    <t>Total</t>
  </si>
  <si>
    <t>Quí</t>
  </si>
  <si>
    <t>Gen</t>
  </si>
  <si>
    <t>Lub</t>
  </si>
  <si>
    <t>Ali</t>
  </si>
  <si>
    <t>Cob</t>
  </si>
  <si>
    <t>1er zarpe</t>
  </si>
  <si>
    <t>carga</t>
  </si>
  <si>
    <t>unidad</t>
  </si>
  <si>
    <t>Calado medio</t>
  </si>
  <si>
    <t>KB</t>
  </si>
  <si>
    <t>KG</t>
  </si>
  <si>
    <t>BM</t>
  </si>
  <si>
    <t>KM</t>
  </si>
  <si>
    <t>GM</t>
  </si>
  <si>
    <t>estabilidad</t>
  </si>
  <si>
    <t>CG(X)</t>
  </si>
  <si>
    <t>CG(Y)</t>
  </si>
  <si>
    <t>CG(Z)</t>
  </si>
  <si>
    <t>desplazamiento</t>
  </si>
  <si>
    <t>tn</t>
  </si>
  <si>
    <t>-</t>
  </si>
  <si>
    <t>estable</t>
  </si>
  <si>
    <t>zarpe de callao</t>
  </si>
  <si>
    <t>zarpe de guayaquil</t>
  </si>
  <si>
    <t>zarpe de panama</t>
  </si>
  <si>
    <t>zarpe de cartagena</t>
  </si>
  <si>
    <t>recalada de houston</t>
  </si>
  <si>
    <t>toneladas por centimetros de inmersión</t>
  </si>
  <si>
    <t>MANGA</t>
  </si>
  <si>
    <t>MTS</t>
  </si>
  <si>
    <t>Kevin Curutchet</t>
  </si>
  <si>
    <t>Ralf Follert</t>
  </si>
  <si>
    <t>Deivid Fuentealba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</si>
</sst>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6" borderId="26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12" borderId="1" xfId="0" applyFill="1" applyBorder="1"/>
    <xf numFmtId="0" fontId="0" fillId="13" borderId="0" xfId="0" applyFill="1" applyBorder="1" applyAlignment="1">
      <alignment horizontal="center"/>
    </xf>
    <xf numFmtId="0" fontId="0" fillId="13" borderId="0" xfId="0" applyFill="1"/>
    <xf numFmtId="0" fontId="0" fillId="9" borderId="27" xfId="0" applyFill="1" applyBorder="1"/>
    <xf numFmtId="0" fontId="0" fillId="8" borderId="27" xfId="0" applyFill="1" applyBorder="1"/>
    <xf numFmtId="0" fontId="0" fillId="14" borderId="0" xfId="0" applyFill="1"/>
    <xf numFmtId="0" fontId="0" fillId="14" borderId="1" xfId="0" applyFill="1" applyBorder="1"/>
    <xf numFmtId="0" fontId="0" fillId="0" borderId="1" xfId="0" applyFill="1" applyBorder="1" applyAlignment="1">
      <alignment horizontal="right"/>
    </xf>
    <xf numFmtId="0" fontId="0" fillId="12" borderId="28" xfId="0" applyFill="1" applyBorder="1"/>
    <xf numFmtId="0" fontId="0" fillId="12" borderId="29" xfId="0" applyFill="1" applyBorder="1"/>
    <xf numFmtId="0" fontId="0" fillId="12" borderId="0" xfId="0" applyFill="1" applyBorder="1"/>
    <xf numFmtId="0" fontId="0" fillId="12" borderId="31" xfId="0" applyFill="1" applyBorder="1"/>
    <xf numFmtId="0" fontId="2" fillId="12" borderId="30" xfId="0" applyFont="1" applyFill="1" applyBorder="1"/>
    <xf numFmtId="0" fontId="2" fillId="7" borderId="30" xfId="0" applyFont="1" applyFill="1" applyBorder="1"/>
    <xf numFmtId="0" fontId="0" fillId="7" borderId="0" xfId="0" applyFill="1" applyBorder="1"/>
    <xf numFmtId="0" fontId="0" fillId="7" borderId="3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32" xfId="0" applyFill="1" applyBorder="1"/>
    <xf numFmtId="0" fontId="0" fillId="0" borderId="0" xfId="0" applyFill="1"/>
    <xf numFmtId="0" fontId="0" fillId="5" borderId="33" xfId="0" applyFill="1" applyBorder="1" applyAlignment="1">
      <alignment horizontal="center"/>
    </xf>
    <xf numFmtId="0" fontId="0" fillId="5" borderId="33" xfId="0" applyFill="1" applyBorder="1"/>
    <xf numFmtId="0" fontId="0" fillId="2" borderId="33" xfId="0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0" xfId="0" applyFill="1" applyBorder="1" applyAlignment="1">
      <alignment horizontal="right"/>
    </xf>
    <xf numFmtId="0" fontId="0" fillId="0" borderId="39" xfId="0" applyFill="1" applyBorder="1"/>
    <xf numFmtId="0" fontId="0" fillId="0" borderId="40" xfId="0" applyFill="1" applyBorder="1"/>
    <xf numFmtId="0" fontId="0" fillId="5" borderId="39" xfId="0" applyFill="1" applyBorder="1"/>
    <xf numFmtId="0" fontId="0" fillId="0" borderId="41" xfId="0" applyBorder="1"/>
    <xf numFmtId="0" fontId="0" fillId="0" borderId="33" xfId="0" applyFill="1" applyBorder="1"/>
    <xf numFmtId="0" fontId="0" fillId="0" borderId="33" xfId="0" applyBorder="1"/>
    <xf numFmtId="0" fontId="0" fillId="0" borderId="33" xfId="0" applyBorder="1" applyAlignment="1">
      <alignment horizontal="center"/>
    </xf>
    <xf numFmtId="0" fontId="0" fillId="15" borderId="1" xfId="0" applyFill="1" applyBorder="1"/>
    <xf numFmtId="0" fontId="0" fillId="1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14" borderId="42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14" borderId="26" xfId="0" applyFill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14" borderId="26" xfId="0" applyNumberFormat="1" applyFill="1" applyBorder="1" applyAlignment="1">
      <alignment horizontal="center" vertical="center"/>
    </xf>
    <xf numFmtId="2" fontId="0" fillId="0" borderId="43" xfId="0" applyNumberFormat="1" applyBorder="1" applyAlignment="1">
      <alignment horizontal="center" vertical="center"/>
    </xf>
    <xf numFmtId="0" fontId="0" fillId="4" borderId="44" xfId="0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0" borderId="45" xfId="0" applyNumberFormat="1" applyBorder="1" applyAlignment="1">
      <alignment horizontal="center" vertical="center"/>
    </xf>
    <xf numFmtId="0" fontId="0" fillId="14" borderId="44" xfId="0" applyFill="1" applyBorder="1" applyAlignment="1">
      <alignment horizontal="center" vertical="center" wrapText="1"/>
    </xf>
    <xf numFmtId="2" fontId="0" fillId="14" borderId="1" xfId="0" applyNumberForma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14" borderId="46" xfId="0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2" borderId="27" xfId="0" applyFill="1" applyBorder="1"/>
    <xf numFmtId="0" fontId="0" fillId="0" borderId="49" xfId="0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2" fontId="0" fillId="0" borderId="0" xfId="0" applyNumberFormat="1"/>
    <xf numFmtId="1" fontId="0" fillId="0" borderId="1" xfId="0" applyNumberFormat="1" applyBorder="1"/>
    <xf numFmtId="0" fontId="3" fillId="0" borderId="3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4" borderId="39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454705" y="4096615"/>
          <a:ext cx="303808" cy="165167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30</xdr:row>
      <xdr:rowOff>113394</xdr:rowOff>
    </xdr:from>
    <xdr:to>
      <xdr:col>10</xdr:col>
      <xdr:colOff>385536</xdr:colOff>
      <xdr:row>30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27</xdr:row>
      <xdr:rowOff>107044</xdr:rowOff>
    </xdr:from>
    <xdr:to>
      <xdr:col>10</xdr:col>
      <xdr:colOff>367847</xdr:colOff>
      <xdr:row>27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30</xdr:row>
      <xdr:rowOff>89353</xdr:rowOff>
    </xdr:from>
    <xdr:to>
      <xdr:col>10</xdr:col>
      <xdr:colOff>361496</xdr:colOff>
      <xdr:row>30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29</xdr:row>
      <xdr:rowOff>107044</xdr:rowOff>
    </xdr:from>
    <xdr:to>
      <xdr:col>10</xdr:col>
      <xdr:colOff>367847</xdr:colOff>
      <xdr:row>29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45</xdr:row>
      <xdr:rowOff>102054</xdr:rowOff>
    </xdr:from>
    <xdr:to>
      <xdr:col>10</xdr:col>
      <xdr:colOff>408215</xdr:colOff>
      <xdr:row>45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36</xdr:row>
      <xdr:rowOff>77675</xdr:rowOff>
    </xdr:from>
    <xdr:to>
      <xdr:col>8</xdr:col>
      <xdr:colOff>540317</xdr:colOff>
      <xdr:row>36</xdr:row>
      <xdr:rowOff>77675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8810625" y="7149988"/>
          <a:ext cx="1314223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45</xdr:row>
      <xdr:rowOff>107044</xdr:rowOff>
    </xdr:from>
    <xdr:to>
      <xdr:col>10</xdr:col>
      <xdr:colOff>367847</xdr:colOff>
      <xdr:row>45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70</xdr:row>
      <xdr:rowOff>113394</xdr:rowOff>
    </xdr:from>
    <xdr:to>
      <xdr:col>8</xdr:col>
      <xdr:colOff>385536</xdr:colOff>
      <xdr:row>70</xdr:row>
      <xdr:rowOff>113394</xdr:rowOff>
    </xdr:to>
    <xdr:cxnSp macro="">
      <xdr:nvCxnSpPr>
        <xdr:cNvPr id="26" name="16 Conector recto">
          <a:extLst>
            <a:ext uri="{FF2B5EF4-FFF2-40B4-BE49-F238E27FC236}">
              <a16:creationId xmlns:a16="http://schemas.microsoft.com/office/drawing/2014/main" id="{4CA078DF-A21A-496A-9880-6A4DFABCF4E1}"/>
            </a:ext>
          </a:extLst>
        </xdr:cNvPr>
        <xdr:cNvCxnSpPr/>
      </xdr:nvCxnSpPr>
      <xdr:spPr>
        <a:xfrm flipH="1">
          <a:off x="8655844" y="6995207"/>
          <a:ext cx="1314223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76</xdr:row>
      <xdr:rowOff>77675</xdr:rowOff>
    </xdr:from>
    <xdr:to>
      <xdr:col>8</xdr:col>
      <xdr:colOff>540317</xdr:colOff>
      <xdr:row>76</xdr:row>
      <xdr:rowOff>77675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19DF35F8-6E23-469F-9045-AEE0DCE51665}"/>
            </a:ext>
          </a:extLst>
        </xdr:cNvPr>
        <xdr:cNvCxnSpPr/>
      </xdr:nvCxnSpPr>
      <xdr:spPr>
        <a:xfrm flipH="1">
          <a:off x="8810625" y="7149988"/>
          <a:ext cx="1314223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526144</xdr:colOff>
      <xdr:row>78</xdr:row>
      <xdr:rowOff>115661</xdr:rowOff>
    </xdr:from>
    <xdr:to>
      <xdr:col>10</xdr:col>
      <xdr:colOff>435430</xdr:colOff>
      <xdr:row>78</xdr:row>
      <xdr:rowOff>115661</xdr:rowOff>
    </xdr:to>
    <xdr:cxnSp macro="">
      <xdr:nvCxnSpPr>
        <xdr:cNvPr id="28" name="15 Conector recto">
          <a:extLst>
            <a:ext uri="{FF2B5EF4-FFF2-40B4-BE49-F238E27FC236}">
              <a16:creationId xmlns:a16="http://schemas.microsoft.com/office/drawing/2014/main" id="{B1DBEDE3-2B95-4FFC-8D01-EE7CB940F095}"/>
            </a:ext>
          </a:extLst>
        </xdr:cNvPr>
        <xdr:cNvCxnSpPr/>
      </xdr:nvCxnSpPr>
      <xdr:spPr>
        <a:xfrm flipH="1">
          <a:off x="11493501" y="14552840"/>
          <a:ext cx="1324429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77</xdr:row>
      <xdr:rowOff>113394</xdr:rowOff>
    </xdr:from>
    <xdr:to>
      <xdr:col>10</xdr:col>
      <xdr:colOff>385536</xdr:colOff>
      <xdr:row>77</xdr:row>
      <xdr:rowOff>113394</xdr:rowOff>
    </xdr:to>
    <xdr:cxnSp macro="">
      <xdr:nvCxnSpPr>
        <xdr:cNvPr id="29" name="16 Conector recto">
          <a:extLst>
            <a:ext uri="{FF2B5EF4-FFF2-40B4-BE49-F238E27FC236}">
              <a16:creationId xmlns:a16="http://schemas.microsoft.com/office/drawing/2014/main" id="{58F4C241-07C3-455B-8EC4-29064ABDC7DD}"/>
            </a:ext>
          </a:extLst>
        </xdr:cNvPr>
        <xdr:cNvCxnSpPr/>
      </xdr:nvCxnSpPr>
      <xdr:spPr>
        <a:xfrm flipH="1">
          <a:off x="11430000" y="14956519"/>
          <a:ext cx="13221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72</xdr:row>
      <xdr:rowOff>107044</xdr:rowOff>
    </xdr:from>
    <xdr:to>
      <xdr:col>10</xdr:col>
      <xdr:colOff>367847</xdr:colOff>
      <xdr:row>72</xdr:row>
      <xdr:rowOff>107044</xdr:rowOff>
    </xdr:to>
    <xdr:cxnSp macro="">
      <xdr:nvCxnSpPr>
        <xdr:cNvPr id="30" name="17 Conector recto">
          <a:extLst>
            <a:ext uri="{FF2B5EF4-FFF2-40B4-BE49-F238E27FC236}">
              <a16:creationId xmlns:a16="http://schemas.microsoft.com/office/drawing/2014/main" id="{4D5A19E6-AAF6-4D39-8F5B-F9A98619368F}"/>
            </a:ext>
          </a:extLst>
        </xdr:cNvPr>
        <xdr:cNvCxnSpPr/>
      </xdr:nvCxnSpPr>
      <xdr:spPr>
        <a:xfrm flipH="1">
          <a:off x="11459936" y="7179357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75</xdr:row>
      <xdr:rowOff>89353</xdr:rowOff>
    </xdr:from>
    <xdr:to>
      <xdr:col>10</xdr:col>
      <xdr:colOff>361496</xdr:colOff>
      <xdr:row>75</xdr:row>
      <xdr:rowOff>89353</xdr:rowOff>
    </xdr:to>
    <xdr:cxnSp macro="">
      <xdr:nvCxnSpPr>
        <xdr:cNvPr id="51" name="18 Conector recto">
          <a:extLst>
            <a:ext uri="{FF2B5EF4-FFF2-40B4-BE49-F238E27FC236}">
              <a16:creationId xmlns:a16="http://schemas.microsoft.com/office/drawing/2014/main" id="{1EF466DB-70CA-40C2-AE27-2CA5EEFA5889}"/>
            </a:ext>
          </a:extLst>
        </xdr:cNvPr>
        <xdr:cNvCxnSpPr/>
      </xdr:nvCxnSpPr>
      <xdr:spPr>
        <a:xfrm flipH="1">
          <a:off x="11453585" y="6971166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73</xdr:row>
      <xdr:rowOff>102054</xdr:rowOff>
    </xdr:from>
    <xdr:to>
      <xdr:col>10</xdr:col>
      <xdr:colOff>408215</xdr:colOff>
      <xdr:row>73</xdr:row>
      <xdr:rowOff>102054</xdr:rowOff>
    </xdr:to>
    <xdr:cxnSp macro="">
      <xdr:nvCxnSpPr>
        <xdr:cNvPr id="52" name="15 Conector recto">
          <a:extLst>
            <a:ext uri="{FF2B5EF4-FFF2-40B4-BE49-F238E27FC236}">
              <a16:creationId xmlns:a16="http://schemas.microsoft.com/office/drawing/2014/main" id="{A3AB62C9-37EA-413C-AAD4-0CAAD52EE952}"/>
            </a:ext>
          </a:extLst>
        </xdr:cNvPr>
        <xdr:cNvCxnSpPr/>
      </xdr:nvCxnSpPr>
      <xdr:spPr>
        <a:xfrm flipH="1">
          <a:off x="11500304" y="6019460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73</xdr:row>
      <xdr:rowOff>113394</xdr:rowOff>
    </xdr:from>
    <xdr:to>
      <xdr:col>10</xdr:col>
      <xdr:colOff>385536</xdr:colOff>
      <xdr:row>73</xdr:row>
      <xdr:rowOff>113394</xdr:rowOff>
    </xdr:to>
    <xdr:cxnSp macro="">
      <xdr:nvCxnSpPr>
        <xdr:cNvPr id="53" name="16 Conector recto">
          <a:extLst>
            <a:ext uri="{FF2B5EF4-FFF2-40B4-BE49-F238E27FC236}">
              <a16:creationId xmlns:a16="http://schemas.microsoft.com/office/drawing/2014/main" id="{7239E2D6-0EBC-4124-A04E-CBBB9DBB45D4}"/>
            </a:ext>
          </a:extLst>
        </xdr:cNvPr>
        <xdr:cNvCxnSpPr/>
      </xdr:nvCxnSpPr>
      <xdr:spPr>
        <a:xfrm flipH="1">
          <a:off x="11477625" y="5816488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70</xdr:row>
      <xdr:rowOff>107044</xdr:rowOff>
    </xdr:from>
    <xdr:to>
      <xdr:col>10</xdr:col>
      <xdr:colOff>367847</xdr:colOff>
      <xdr:row>70</xdr:row>
      <xdr:rowOff>107044</xdr:rowOff>
    </xdr:to>
    <xdr:cxnSp macro="">
      <xdr:nvCxnSpPr>
        <xdr:cNvPr id="54" name="17 Conector recto">
          <a:extLst>
            <a:ext uri="{FF2B5EF4-FFF2-40B4-BE49-F238E27FC236}">
              <a16:creationId xmlns:a16="http://schemas.microsoft.com/office/drawing/2014/main" id="{AA0E6715-7DC7-4A0C-A547-A314E74AAA8F}"/>
            </a:ext>
          </a:extLst>
        </xdr:cNvPr>
        <xdr:cNvCxnSpPr/>
      </xdr:nvCxnSpPr>
      <xdr:spPr>
        <a:xfrm flipH="1">
          <a:off x="11459936" y="5595825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73</xdr:row>
      <xdr:rowOff>89353</xdr:rowOff>
    </xdr:from>
    <xdr:to>
      <xdr:col>10</xdr:col>
      <xdr:colOff>361496</xdr:colOff>
      <xdr:row>73</xdr:row>
      <xdr:rowOff>89353</xdr:rowOff>
    </xdr:to>
    <xdr:cxnSp macro="">
      <xdr:nvCxnSpPr>
        <xdr:cNvPr id="55" name="18 Conector recto">
          <a:extLst>
            <a:ext uri="{FF2B5EF4-FFF2-40B4-BE49-F238E27FC236}">
              <a16:creationId xmlns:a16="http://schemas.microsoft.com/office/drawing/2014/main" id="{35086C97-FDB8-4D47-80D3-FD7F4F2E4D15}"/>
            </a:ext>
          </a:extLst>
        </xdr:cNvPr>
        <xdr:cNvCxnSpPr/>
      </xdr:nvCxnSpPr>
      <xdr:spPr>
        <a:xfrm flipH="1">
          <a:off x="11453585" y="5375728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68</xdr:row>
      <xdr:rowOff>102054</xdr:rowOff>
    </xdr:from>
    <xdr:to>
      <xdr:col>10</xdr:col>
      <xdr:colOff>408215</xdr:colOff>
      <xdr:row>68</xdr:row>
      <xdr:rowOff>102054</xdr:rowOff>
    </xdr:to>
    <xdr:cxnSp macro="">
      <xdr:nvCxnSpPr>
        <xdr:cNvPr id="56" name="15 Conector recto">
          <a:extLst>
            <a:ext uri="{FF2B5EF4-FFF2-40B4-BE49-F238E27FC236}">
              <a16:creationId xmlns:a16="http://schemas.microsoft.com/office/drawing/2014/main" id="{33A185B2-2EBF-4496-A74C-84147D5CB328}"/>
            </a:ext>
          </a:extLst>
        </xdr:cNvPr>
        <xdr:cNvCxnSpPr/>
      </xdr:nvCxnSpPr>
      <xdr:spPr>
        <a:xfrm flipH="1">
          <a:off x="11500304" y="4435929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67</xdr:row>
      <xdr:rowOff>113394</xdr:rowOff>
    </xdr:from>
    <xdr:to>
      <xdr:col>10</xdr:col>
      <xdr:colOff>385536</xdr:colOff>
      <xdr:row>67</xdr:row>
      <xdr:rowOff>113394</xdr:rowOff>
    </xdr:to>
    <xdr:cxnSp macro="">
      <xdr:nvCxnSpPr>
        <xdr:cNvPr id="57" name="16 Conector recto">
          <a:extLst>
            <a:ext uri="{FF2B5EF4-FFF2-40B4-BE49-F238E27FC236}">
              <a16:creationId xmlns:a16="http://schemas.microsoft.com/office/drawing/2014/main" id="{5B82D4FF-3422-4FE3-92FD-B45B31C31B67}"/>
            </a:ext>
          </a:extLst>
        </xdr:cNvPr>
        <xdr:cNvCxnSpPr/>
      </xdr:nvCxnSpPr>
      <xdr:spPr>
        <a:xfrm flipH="1">
          <a:off x="11477625" y="4256769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66</xdr:row>
      <xdr:rowOff>107044</xdr:rowOff>
    </xdr:from>
    <xdr:to>
      <xdr:col>10</xdr:col>
      <xdr:colOff>367847</xdr:colOff>
      <xdr:row>66</xdr:row>
      <xdr:rowOff>107044</xdr:rowOff>
    </xdr:to>
    <xdr:cxnSp macro="">
      <xdr:nvCxnSpPr>
        <xdr:cNvPr id="58" name="17 Conector recto">
          <a:extLst>
            <a:ext uri="{FF2B5EF4-FFF2-40B4-BE49-F238E27FC236}">
              <a16:creationId xmlns:a16="http://schemas.microsoft.com/office/drawing/2014/main" id="{FEE73B76-239D-4694-9ADA-495BB454E44E}"/>
            </a:ext>
          </a:extLst>
        </xdr:cNvPr>
        <xdr:cNvCxnSpPr/>
      </xdr:nvCxnSpPr>
      <xdr:spPr>
        <a:xfrm flipH="1">
          <a:off x="11459936" y="4059919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65</xdr:row>
      <xdr:rowOff>89353</xdr:rowOff>
    </xdr:from>
    <xdr:to>
      <xdr:col>10</xdr:col>
      <xdr:colOff>361496</xdr:colOff>
      <xdr:row>65</xdr:row>
      <xdr:rowOff>89353</xdr:rowOff>
    </xdr:to>
    <xdr:cxnSp macro="">
      <xdr:nvCxnSpPr>
        <xdr:cNvPr id="59" name="18 Conector recto">
          <a:extLst>
            <a:ext uri="{FF2B5EF4-FFF2-40B4-BE49-F238E27FC236}">
              <a16:creationId xmlns:a16="http://schemas.microsoft.com/office/drawing/2014/main" id="{FFCF9C09-12D8-43F1-8B6C-B824A99D2D36}"/>
            </a:ext>
          </a:extLst>
        </xdr:cNvPr>
        <xdr:cNvCxnSpPr/>
      </xdr:nvCxnSpPr>
      <xdr:spPr>
        <a:xfrm flipH="1">
          <a:off x="11453585" y="3851728"/>
          <a:ext cx="1314224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158750</xdr:colOff>
      <xdr:row>52</xdr:row>
      <xdr:rowOff>142875</xdr:rowOff>
    </xdr:from>
    <xdr:to>
      <xdr:col>4</xdr:col>
      <xdr:colOff>1143000</xdr:colOff>
      <xdr:row>57</xdr:row>
      <xdr:rowOff>15875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C03F4740-09BB-4C87-859C-7F61981E7700}"/>
            </a:ext>
          </a:extLst>
        </xdr:cNvPr>
        <xdr:cNvSpPr txBox="1"/>
      </xdr:nvSpPr>
      <xdr:spPr>
        <a:xfrm>
          <a:off x="1238250" y="10588625"/>
          <a:ext cx="3587750" cy="82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2800"/>
            <a:t>PESOS</a:t>
          </a:r>
          <a:r>
            <a:rPr lang="es-CL" sz="2800" baseline="0"/>
            <a:t> POR COLUMNA</a:t>
          </a:r>
          <a:endParaRPr lang="es-CL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498929</xdr:colOff>
      <xdr:row>28</xdr:row>
      <xdr:rowOff>102054</xdr:rowOff>
    </xdr:from>
    <xdr:to>
      <xdr:col>17</xdr:col>
      <xdr:colOff>408215</xdr:colOff>
      <xdr:row>28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D839FAFD-721E-4E57-BE85-1AF156C9DD0E}"/>
            </a:ext>
          </a:extLst>
        </xdr:cNvPr>
        <xdr:cNvCxnSpPr/>
      </xdr:nvCxnSpPr>
      <xdr:spPr>
        <a:xfrm flipH="1">
          <a:off x="5832929" y="5803447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476250</xdr:colOff>
      <xdr:row>27</xdr:row>
      <xdr:rowOff>113394</xdr:rowOff>
    </xdr:from>
    <xdr:to>
      <xdr:col>17</xdr:col>
      <xdr:colOff>385536</xdr:colOff>
      <xdr:row>27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D87A9F6-865F-48DE-9523-8EC2BCE48016}"/>
            </a:ext>
          </a:extLst>
        </xdr:cNvPr>
        <xdr:cNvCxnSpPr/>
      </xdr:nvCxnSpPr>
      <xdr:spPr>
        <a:xfrm flipH="1">
          <a:off x="5810250" y="5624287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452210</xdr:colOff>
      <xdr:row>25</xdr:row>
      <xdr:rowOff>89353</xdr:rowOff>
    </xdr:from>
    <xdr:to>
      <xdr:col>17</xdr:col>
      <xdr:colOff>361496</xdr:colOff>
      <xdr:row>25</xdr:row>
      <xdr:rowOff>89353</xdr:rowOff>
    </xdr:to>
    <xdr:cxnSp macro="">
      <xdr:nvCxnSpPr>
        <xdr:cNvPr id="37" name="18 Conector recto">
          <a:extLst>
            <a:ext uri="{FF2B5EF4-FFF2-40B4-BE49-F238E27FC236}">
              <a16:creationId xmlns:a16="http://schemas.microsoft.com/office/drawing/2014/main" id="{50F7A6A1-5910-4FCF-9B28-23EF3FFA49FE}"/>
            </a:ext>
          </a:extLst>
        </xdr:cNvPr>
        <xdr:cNvCxnSpPr/>
      </xdr:nvCxnSpPr>
      <xdr:spPr>
        <a:xfrm flipH="1">
          <a:off x="5786210" y="5219246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631031</xdr:colOff>
      <xdr:row>26</xdr:row>
      <xdr:rowOff>77675</xdr:rowOff>
    </xdr:from>
    <xdr:to>
      <xdr:col>15</xdr:col>
      <xdr:colOff>540317</xdr:colOff>
      <xdr:row>26</xdr:row>
      <xdr:rowOff>77675</xdr:rowOff>
    </xdr:to>
    <xdr:cxnSp macro="">
      <xdr:nvCxnSpPr>
        <xdr:cNvPr id="38" name="16 Conector recto">
          <a:extLst>
            <a:ext uri="{FF2B5EF4-FFF2-40B4-BE49-F238E27FC236}">
              <a16:creationId xmlns:a16="http://schemas.microsoft.com/office/drawing/2014/main" id="{E049534D-6E64-48F2-883F-B9E0C17F2BF4}"/>
            </a:ext>
          </a:extLst>
        </xdr:cNvPr>
        <xdr:cNvCxnSpPr/>
      </xdr:nvCxnSpPr>
      <xdr:spPr>
        <a:xfrm flipH="1">
          <a:off x="4441031" y="5398068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498929</xdr:colOff>
      <xdr:row>32</xdr:row>
      <xdr:rowOff>102054</xdr:rowOff>
    </xdr:from>
    <xdr:to>
      <xdr:col>17</xdr:col>
      <xdr:colOff>408215</xdr:colOff>
      <xdr:row>32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D97C54A2-1F3A-4A0F-B8C7-25481EE55856}"/>
            </a:ext>
          </a:extLst>
        </xdr:cNvPr>
        <xdr:cNvCxnSpPr/>
      </xdr:nvCxnSpPr>
      <xdr:spPr>
        <a:xfrm flipH="1">
          <a:off x="5832929" y="6755947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458561</xdr:colOff>
      <xdr:row>32</xdr:row>
      <xdr:rowOff>107044</xdr:rowOff>
    </xdr:from>
    <xdr:to>
      <xdr:col>17</xdr:col>
      <xdr:colOff>367847</xdr:colOff>
      <xdr:row>32</xdr:row>
      <xdr:rowOff>107044</xdr:rowOff>
    </xdr:to>
    <xdr:cxnSp macro="">
      <xdr:nvCxnSpPr>
        <xdr:cNvPr id="40" name="17 Conector recto">
          <a:extLst>
            <a:ext uri="{FF2B5EF4-FFF2-40B4-BE49-F238E27FC236}">
              <a16:creationId xmlns:a16="http://schemas.microsoft.com/office/drawing/2014/main" id="{F9EA380A-8437-4788-97BA-A166215A1CF2}"/>
            </a:ext>
          </a:extLst>
        </xdr:cNvPr>
        <xdr:cNvCxnSpPr/>
      </xdr:nvCxnSpPr>
      <xdr:spPr>
        <a:xfrm flipH="1">
          <a:off x="5792561" y="6760937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452210</xdr:colOff>
      <xdr:row>30</xdr:row>
      <xdr:rowOff>89353</xdr:rowOff>
    </xdr:from>
    <xdr:to>
      <xdr:col>17</xdr:col>
      <xdr:colOff>361496</xdr:colOff>
      <xdr:row>30</xdr:row>
      <xdr:rowOff>89353</xdr:rowOff>
    </xdr:to>
    <xdr:cxnSp macro="">
      <xdr:nvCxnSpPr>
        <xdr:cNvPr id="41" name="18 Conector recto">
          <a:extLst>
            <a:ext uri="{FF2B5EF4-FFF2-40B4-BE49-F238E27FC236}">
              <a16:creationId xmlns:a16="http://schemas.microsoft.com/office/drawing/2014/main" id="{4E440F7D-B5B4-43D6-B2B1-83FC01FCC458}"/>
            </a:ext>
          </a:extLst>
        </xdr:cNvPr>
        <xdr:cNvCxnSpPr/>
      </xdr:nvCxnSpPr>
      <xdr:spPr>
        <a:xfrm flipH="1">
          <a:off x="5786210" y="6362246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498929</xdr:colOff>
      <xdr:row>119</xdr:row>
      <xdr:rowOff>102054</xdr:rowOff>
    </xdr:from>
    <xdr:to>
      <xdr:col>17</xdr:col>
      <xdr:colOff>408215</xdr:colOff>
      <xdr:row>119</xdr:row>
      <xdr:rowOff>102054</xdr:rowOff>
    </xdr:to>
    <xdr:cxnSp macro="">
      <xdr:nvCxnSpPr>
        <xdr:cNvPr id="42" name="15 Conector recto">
          <a:extLst>
            <a:ext uri="{FF2B5EF4-FFF2-40B4-BE49-F238E27FC236}">
              <a16:creationId xmlns:a16="http://schemas.microsoft.com/office/drawing/2014/main" id="{FA23023A-CE38-43A7-B06D-BEE752075905}"/>
            </a:ext>
          </a:extLst>
        </xdr:cNvPr>
        <xdr:cNvCxnSpPr/>
      </xdr:nvCxnSpPr>
      <xdr:spPr>
        <a:xfrm flipH="1">
          <a:off x="13589000" y="9531804"/>
          <a:ext cx="127000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476250</xdr:colOff>
      <xdr:row>118</xdr:row>
      <xdr:rowOff>113394</xdr:rowOff>
    </xdr:from>
    <xdr:to>
      <xdr:col>17</xdr:col>
      <xdr:colOff>385536</xdr:colOff>
      <xdr:row>118</xdr:row>
      <xdr:rowOff>113394</xdr:rowOff>
    </xdr:to>
    <xdr:cxnSp macro="">
      <xdr:nvCxnSpPr>
        <xdr:cNvPr id="43" name="16 Conector recto">
          <a:extLst>
            <a:ext uri="{FF2B5EF4-FFF2-40B4-BE49-F238E27FC236}">
              <a16:creationId xmlns:a16="http://schemas.microsoft.com/office/drawing/2014/main" id="{D82FACC5-7845-4E75-BCC2-7A7CA719C2C3}"/>
            </a:ext>
          </a:extLst>
        </xdr:cNvPr>
        <xdr:cNvCxnSpPr/>
      </xdr:nvCxnSpPr>
      <xdr:spPr>
        <a:xfrm flipH="1">
          <a:off x="13566321" y="9352644"/>
          <a:ext cx="127000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452210</xdr:colOff>
      <xdr:row>116</xdr:row>
      <xdr:rowOff>89353</xdr:rowOff>
    </xdr:from>
    <xdr:to>
      <xdr:col>17</xdr:col>
      <xdr:colOff>361496</xdr:colOff>
      <xdr:row>116</xdr:row>
      <xdr:rowOff>89353</xdr:rowOff>
    </xdr:to>
    <xdr:cxnSp macro="">
      <xdr:nvCxnSpPr>
        <xdr:cNvPr id="44" name="18 Conector recto">
          <a:extLst>
            <a:ext uri="{FF2B5EF4-FFF2-40B4-BE49-F238E27FC236}">
              <a16:creationId xmlns:a16="http://schemas.microsoft.com/office/drawing/2014/main" id="{FA4F15B7-B945-4DDE-8779-AD0116AECBE1}"/>
            </a:ext>
          </a:extLst>
        </xdr:cNvPr>
        <xdr:cNvCxnSpPr/>
      </xdr:nvCxnSpPr>
      <xdr:spPr>
        <a:xfrm flipH="1">
          <a:off x="13542281" y="8947603"/>
          <a:ext cx="127000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631031</xdr:colOff>
      <xdr:row>117</xdr:row>
      <xdr:rowOff>77675</xdr:rowOff>
    </xdr:from>
    <xdr:to>
      <xdr:col>15</xdr:col>
      <xdr:colOff>540317</xdr:colOff>
      <xdr:row>117</xdr:row>
      <xdr:rowOff>77675</xdr:rowOff>
    </xdr:to>
    <xdr:cxnSp macro="">
      <xdr:nvCxnSpPr>
        <xdr:cNvPr id="45" name="16 Conector recto">
          <a:extLst>
            <a:ext uri="{FF2B5EF4-FFF2-40B4-BE49-F238E27FC236}">
              <a16:creationId xmlns:a16="http://schemas.microsoft.com/office/drawing/2014/main" id="{1F673EDD-0365-422D-B8D4-DE59A6A9E504}"/>
            </a:ext>
          </a:extLst>
        </xdr:cNvPr>
        <xdr:cNvCxnSpPr/>
      </xdr:nvCxnSpPr>
      <xdr:spPr>
        <a:xfrm flipH="1">
          <a:off x="11598388" y="9126425"/>
          <a:ext cx="929822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498929</xdr:colOff>
      <xdr:row>123</xdr:row>
      <xdr:rowOff>102054</xdr:rowOff>
    </xdr:from>
    <xdr:to>
      <xdr:col>17</xdr:col>
      <xdr:colOff>408215</xdr:colOff>
      <xdr:row>123</xdr:row>
      <xdr:rowOff>102054</xdr:rowOff>
    </xdr:to>
    <xdr:cxnSp macro="">
      <xdr:nvCxnSpPr>
        <xdr:cNvPr id="46" name="15 Conector recto">
          <a:extLst>
            <a:ext uri="{FF2B5EF4-FFF2-40B4-BE49-F238E27FC236}">
              <a16:creationId xmlns:a16="http://schemas.microsoft.com/office/drawing/2014/main" id="{B587752C-F810-4445-AF99-6DC41BB52572}"/>
            </a:ext>
          </a:extLst>
        </xdr:cNvPr>
        <xdr:cNvCxnSpPr/>
      </xdr:nvCxnSpPr>
      <xdr:spPr>
        <a:xfrm flipH="1">
          <a:off x="13589000" y="10293804"/>
          <a:ext cx="127000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458561</xdr:colOff>
      <xdr:row>123</xdr:row>
      <xdr:rowOff>107044</xdr:rowOff>
    </xdr:from>
    <xdr:to>
      <xdr:col>17</xdr:col>
      <xdr:colOff>367847</xdr:colOff>
      <xdr:row>123</xdr:row>
      <xdr:rowOff>107044</xdr:rowOff>
    </xdr:to>
    <xdr:cxnSp macro="">
      <xdr:nvCxnSpPr>
        <xdr:cNvPr id="47" name="17 Conector recto">
          <a:extLst>
            <a:ext uri="{FF2B5EF4-FFF2-40B4-BE49-F238E27FC236}">
              <a16:creationId xmlns:a16="http://schemas.microsoft.com/office/drawing/2014/main" id="{C3697A32-337A-491C-8B9E-B45006DF5CE4}"/>
            </a:ext>
          </a:extLst>
        </xdr:cNvPr>
        <xdr:cNvCxnSpPr/>
      </xdr:nvCxnSpPr>
      <xdr:spPr>
        <a:xfrm flipH="1">
          <a:off x="13548632" y="10298794"/>
          <a:ext cx="127000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452210</xdr:colOff>
      <xdr:row>121</xdr:row>
      <xdr:rowOff>89353</xdr:rowOff>
    </xdr:from>
    <xdr:to>
      <xdr:col>17</xdr:col>
      <xdr:colOff>361496</xdr:colOff>
      <xdr:row>121</xdr:row>
      <xdr:rowOff>89353</xdr:rowOff>
    </xdr:to>
    <xdr:cxnSp macro="">
      <xdr:nvCxnSpPr>
        <xdr:cNvPr id="48" name="18 Conector recto">
          <a:extLst>
            <a:ext uri="{FF2B5EF4-FFF2-40B4-BE49-F238E27FC236}">
              <a16:creationId xmlns:a16="http://schemas.microsoft.com/office/drawing/2014/main" id="{D8D630EE-F676-48D7-897E-E09F68E1864D}"/>
            </a:ext>
          </a:extLst>
        </xdr:cNvPr>
        <xdr:cNvCxnSpPr/>
      </xdr:nvCxnSpPr>
      <xdr:spPr>
        <a:xfrm flipH="1">
          <a:off x="13542281" y="9900103"/>
          <a:ext cx="127000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5</xdr:row>
      <xdr:rowOff>102054</xdr:rowOff>
    </xdr:from>
    <xdr:to>
      <xdr:col>10</xdr:col>
      <xdr:colOff>408215</xdr:colOff>
      <xdr:row>5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0414B2C5-2F7B-40A8-B5E5-39666E0746D8}"/>
            </a:ext>
          </a:extLst>
        </xdr:cNvPr>
        <xdr:cNvCxnSpPr/>
      </xdr:nvCxnSpPr>
      <xdr:spPr>
        <a:xfrm flipH="1">
          <a:off x="11481254" y="129267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</xdr:row>
      <xdr:rowOff>113394</xdr:rowOff>
    </xdr:from>
    <xdr:to>
      <xdr:col>10</xdr:col>
      <xdr:colOff>385536</xdr:colOff>
      <xdr:row>4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C491E14F-71FC-435E-B0AB-64DEEBE1A042}"/>
            </a:ext>
          </a:extLst>
        </xdr:cNvPr>
        <xdr:cNvCxnSpPr/>
      </xdr:nvCxnSpPr>
      <xdr:spPr>
        <a:xfrm flipH="1">
          <a:off x="11458575" y="109446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</xdr:row>
      <xdr:rowOff>107044</xdr:rowOff>
    </xdr:from>
    <xdr:to>
      <xdr:col>10</xdr:col>
      <xdr:colOff>367847</xdr:colOff>
      <xdr:row>3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46D73B99-2DBF-480A-BB61-EC853AA554DF}"/>
            </a:ext>
          </a:extLst>
        </xdr:cNvPr>
        <xdr:cNvCxnSpPr/>
      </xdr:nvCxnSpPr>
      <xdr:spPr>
        <a:xfrm flipH="1">
          <a:off x="11440886" y="87856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</xdr:row>
      <xdr:rowOff>89353</xdr:rowOff>
    </xdr:from>
    <xdr:to>
      <xdr:col>10</xdr:col>
      <xdr:colOff>361496</xdr:colOff>
      <xdr:row>2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482A586C-B169-41EE-BB7D-CC788525258F}"/>
            </a:ext>
          </a:extLst>
        </xdr:cNvPr>
        <xdr:cNvCxnSpPr/>
      </xdr:nvCxnSpPr>
      <xdr:spPr>
        <a:xfrm flipH="1">
          <a:off x="11434535" y="6608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13</xdr:row>
      <xdr:rowOff>102054</xdr:rowOff>
    </xdr:from>
    <xdr:to>
      <xdr:col>10</xdr:col>
      <xdr:colOff>408215</xdr:colOff>
      <xdr:row>13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1433AF64-FBCB-4451-A615-851FF7C6084D}"/>
            </a:ext>
          </a:extLst>
        </xdr:cNvPr>
        <xdr:cNvCxnSpPr/>
      </xdr:nvCxnSpPr>
      <xdr:spPr>
        <a:xfrm flipH="1">
          <a:off x="11481254" y="287382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12</xdr:row>
      <xdr:rowOff>113394</xdr:rowOff>
    </xdr:from>
    <xdr:to>
      <xdr:col>10</xdr:col>
      <xdr:colOff>385536</xdr:colOff>
      <xdr:row>12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5BD0E852-AA1F-44FB-8786-0B2B41D49755}"/>
            </a:ext>
          </a:extLst>
        </xdr:cNvPr>
        <xdr:cNvCxnSpPr/>
      </xdr:nvCxnSpPr>
      <xdr:spPr>
        <a:xfrm flipH="1">
          <a:off x="11458575" y="267561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11</xdr:row>
      <xdr:rowOff>107044</xdr:rowOff>
    </xdr:from>
    <xdr:to>
      <xdr:col>10</xdr:col>
      <xdr:colOff>367847</xdr:colOff>
      <xdr:row>11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1EEBFCA2-CCE5-41D5-81AC-80997E238FE7}"/>
            </a:ext>
          </a:extLst>
        </xdr:cNvPr>
        <xdr:cNvCxnSpPr/>
      </xdr:nvCxnSpPr>
      <xdr:spPr>
        <a:xfrm flipH="1">
          <a:off x="11440886" y="245971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10</xdr:row>
      <xdr:rowOff>89353</xdr:rowOff>
    </xdr:from>
    <xdr:to>
      <xdr:col>10</xdr:col>
      <xdr:colOff>361496</xdr:colOff>
      <xdr:row>10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2D8F0D3E-BB2A-4C52-8878-8FD46745F53A}"/>
            </a:ext>
          </a:extLst>
        </xdr:cNvPr>
        <xdr:cNvCxnSpPr/>
      </xdr:nvCxnSpPr>
      <xdr:spPr>
        <a:xfrm flipH="1">
          <a:off x="11434535" y="224200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21</xdr:row>
      <xdr:rowOff>102054</xdr:rowOff>
    </xdr:from>
    <xdr:to>
      <xdr:col>10</xdr:col>
      <xdr:colOff>408215</xdr:colOff>
      <xdr:row>21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702EC33C-7EAC-42D0-9990-741D9A193AA5}"/>
            </a:ext>
          </a:extLst>
        </xdr:cNvPr>
        <xdr:cNvCxnSpPr/>
      </xdr:nvCxnSpPr>
      <xdr:spPr>
        <a:xfrm flipH="1">
          <a:off x="11481254" y="44073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20</xdr:row>
      <xdr:rowOff>113394</xdr:rowOff>
    </xdr:from>
    <xdr:to>
      <xdr:col>10</xdr:col>
      <xdr:colOff>385536</xdr:colOff>
      <xdr:row>20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FF208D08-9316-4BE0-9B3F-6D6EDBA185CE}"/>
            </a:ext>
          </a:extLst>
        </xdr:cNvPr>
        <xdr:cNvCxnSpPr/>
      </xdr:nvCxnSpPr>
      <xdr:spPr>
        <a:xfrm flipH="1">
          <a:off x="11458575" y="42281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19</xdr:row>
      <xdr:rowOff>107044</xdr:rowOff>
    </xdr:from>
    <xdr:to>
      <xdr:col>10</xdr:col>
      <xdr:colOff>367847</xdr:colOff>
      <xdr:row>19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B2EAEA72-E974-4ED8-AA66-FD33B824BF6B}"/>
            </a:ext>
          </a:extLst>
        </xdr:cNvPr>
        <xdr:cNvCxnSpPr/>
      </xdr:nvCxnSpPr>
      <xdr:spPr>
        <a:xfrm flipH="1">
          <a:off x="11440886" y="40313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18</xdr:row>
      <xdr:rowOff>89353</xdr:rowOff>
    </xdr:from>
    <xdr:to>
      <xdr:col>10</xdr:col>
      <xdr:colOff>361496</xdr:colOff>
      <xdr:row>18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E088F019-FCE7-4A84-83EA-D00066B2ACBD}"/>
            </a:ext>
          </a:extLst>
        </xdr:cNvPr>
        <xdr:cNvCxnSpPr/>
      </xdr:nvCxnSpPr>
      <xdr:spPr>
        <a:xfrm flipH="1">
          <a:off x="11434535" y="38231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29</xdr:row>
      <xdr:rowOff>102054</xdr:rowOff>
    </xdr:from>
    <xdr:to>
      <xdr:col>10</xdr:col>
      <xdr:colOff>408215</xdr:colOff>
      <xdr:row>29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9C210F09-C796-4D3C-89D2-7A60DE879E06}"/>
            </a:ext>
          </a:extLst>
        </xdr:cNvPr>
        <xdr:cNvCxnSpPr/>
      </xdr:nvCxnSpPr>
      <xdr:spPr>
        <a:xfrm flipH="1">
          <a:off x="11481254" y="5969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4D9E9AE5-2C94-4519-8653-4ABCAB97CC75}"/>
            </a:ext>
          </a:extLst>
        </xdr:cNvPr>
        <xdr:cNvCxnSpPr/>
      </xdr:nvCxnSpPr>
      <xdr:spPr>
        <a:xfrm flipH="1">
          <a:off x="11458575" y="59807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26</xdr:row>
      <xdr:rowOff>107044</xdr:rowOff>
    </xdr:from>
    <xdr:to>
      <xdr:col>10</xdr:col>
      <xdr:colOff>367847</xdr:colOff>
      <xdr:row>26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47B24E4D-32AC-4845-A28B-B2623554342F}"/>
            </a:ext>
          </a:extLst>
        </xdr:cNvPr>
        <xdr:cNvCxnSpPr/>
      </xdr:nvCxnSpPr>
      <xdr:spPr>
        <a:xfrm flipH="1">
          <a:off x="11440886" y="53648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29</xdr:row>
      <xdr:rowOff>89353</xdr:rowOff>
    </xdr:from>
    <xdr:to>
      <xdr:col>10</xdr:col>
      <xdr:colOff>361496</xdr:colOff>
      <xdr:row>29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1D425A94-1F7A-4E42-9C74-A3A81B449305}"/>
            </a:ext>
          </a:extLst>
        </xdr:cNvPr>
        <xdr:cNvCxnSpPr/>
      </xdr:nvCxnSpPr>
      <xdr:spPr>
        <a:xfrm flipH="1">
          <a:off x="11434535" y="59567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37</xdr:row>
      <xdr:rowOff>102054</xdr:rowOff>
    </xdr:from>
    <xdr:to>
      <xdr:col>10</xdr:col>
      <xdr:colOff>408215</xdr:colOff>
      <xdr:row>37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4AA2B966-5F5B-4E8F-B80C-4F1486CAB2F9}"/>
            </a:ext>
          </a:extLst>
        </xdr:cNvPr>
        <xdr:cNvCxnSpPr/>
      </xdr:nvCxnSpPr>
      <xdr:spPr>
        <a:xfrm flipH="1">
          <a:off x="11481254" y="7493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36</xdr:row>
      <xdr:rowOff>113394</xdr:rowOff>
    </xdr:from>
    <xdr:to>
      <xdr:col>10</xdr:col>
      <xdr:colOff>385536</xdr:colOff>
      <xdr:row>36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C5394888-3F13-473A-99B3-D0F04D6800B7}"/>
            </a:ext>
          </a:extLst>
        </xdr:cNvPr>
        <xdr:cNvCxnSpPr/>
      </xdr:nvCxnSpPr>
      <xdr:spPr>
        <a:xfrm flipH="1">
          <a:off x="11458575" y="7314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35</xdr:row>
      <xdr:rowOff>107044</xdr:rowOff>
    </xdr:from>
    <xdr:to>
      <xdr:col>10</xdr:col>
      <xdr:colOff>367847</xdr:colOff>
      <xdr:row>35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9D00C9F6-6530-4204-8651-DFE3A3522E4B}"/>
            </a:ext>
          </a:extLst>
        </xdr:cNvPr>
        <xdr:cNvCxnSpPr/>
      </xdr:nvCxnSpPr>
      <xdr:spPr>
        <a:xfrm flipH="1">
          <a:off x="11440886" y="7117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34</xdr:row>
      <xdr:rowOff>89353</xdr:rowOff>
    </xdr:from>
    <xdr:to>
      <xdr:col>10</xdr:col>
      <xdr:colOff>361496</xdr:colOff>
      <xdr:row>34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B6BFCC84-59A6-47BF-ADF1-E37DFE16388C}"/>
            </a:ext>
          </a:extLst>
        </xdr:cNvPr>
        <xdr:cNvCxnSpPr/>
      </xdr:nvCxnSpPr>
      <xdr:spPr>
        <a:xfrm flipH="1">
          <a:off x="11434535" y="6909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43</xdr:row>
      <xdr:rowOff>102054</xdr:rowOff>
    </xdr:from>
    <xdr:to>
      <xdr:col>10</xdr:col>
      <xdr:colOff>408215</xdr:colOff>
      <xdr:row>43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5331F314-492F-47A5-82FE-074BB3CB7241}"/>
            </a:ext>
          </a:extLst>
        </xdr:cNvPr>
        <xdr:cNvCxnSpPr/>
      </xdr:nvCxnSpPr>
      <xdr:spPr>
        <a:xfrm flipH="1">
          <a:off x="11481254" y="8636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35</xdr:row>
      <xdr:rowOff>77675</xdr:rowOff>
    </xdr:from>
    <xdr:to>
      <xdr:col>8</xdr:col>
      <xdr:colOff>540317</xdr:colOff>
      <xdr:row>35</xdr:row>
      <xdr:rowOff>77675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35F4B6D1-376D-4C89-86B0-C1BA984E99AE}"/>
            </a:ext>
          </a:extLst>
        </xdr:cNvPr>
        <xdr:cNvCxnSpPr/>
      </xdr:nvCxnSpPr>
      <xdr:spPr>
        <a:xfrm flipH="1">
          <a:off x="8793956" y="7088075"/>
          <a:ext cx="13094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43</xdr:row>
      <xdr:rowOff>107044</xdr:rowOff>
    </xdr:from>
    <xdr:to>
      <xdr:col>10</xdr:col>
      <xdr:colOff>367847</xdr:colOff>
      <xdr:row>43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DFAB16DA-A30D-4A61-9420-DB3474484CBE}"/>
            </a:ext>
          </a:extLst>
        </xdr:cNvPr>
        <xdr:cNvCxnSpPr/>
      </xdr:nvCxnSpPr>
      <xdr:spPr>
        <a:xfrm flipH="1">
          <a:off x="11440886" y="8641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42</xdr:row>
      <xdr:rowOff>89353</xdr:rowOff>
    </xdr:from>
    <xdr:to>
      <xdr:col>10</xdr:col>
      <xdr:colOff>361496</xdr:colOff>
      <xdr:row>42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A88675AA-0C0D-4AFD-97BD-7B1F7C54F1A7}"/>
            </a:ext>
          </a:extLst>
        </xdr:cNvPr>
        <xdr:cNvCxnSpPr/>
      </xdr:nvCxnSpPr>
      <xdr:spPr>
        <a:xfrm flipH="1">
          <a:off x="11434535" y="8433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26" name="16 Conector recto">
          <a:extLst>
            <a:ext uri="{FF2B5EF4-FFF2-40B4-BE49-F238E27FC236}">
              <a16:creationId xmlns:a16="http://schemas.microsoft.com/office/drawing/2014/main" id="{E81BDE47-5910-4711-ABE5-12491D267182}"/>
            </a:ext>
          </a:extLst>
        </xdr:cNvPr>
        <xdr:cNvCxnSpPr/>
      </xdr:nvCxnSpPr>
      <xdr:spPr>
        <a:xfrm flipH="1">
          <a:off x="8639175" y="13981794"/>
          <a:ext cx="13094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631031</xdr:colOff>
      <xdr:row>67</xdr:row>
      <xdr:rowOff>77675</xdr:rowOff>
    </xdr:from>
    <xdr:to>
      <xdr:col>9</xdr:col>
      <xdr:colOff>540317</xdr:colOff>
      <xdr:row>67</xdr:row>
      <xdr:rowOff>77675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DEDD9848-7B2D-4C53-9DDD-41082A6AFF73}"/>
            </a:ext>
          </a:extLst>
        </xdr:cNvPr>
        <xdr:cNvCxnSpPr/>
      </xdr:nvCxnSpPr>
      <xdr:spPr>
        <a:xfrm flipH="1">
          <a:off x="8793956" y="14708075"/>
          <a:ext cx="13094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526144</xdr:colOff>
      <xdr:row>69</xdr:row>
      <xdr:rowOff>115661</xdr:rowOff>
    </xdr:from>
    <xdr:to>
      <xdr:col>11</xdr:col>
      <xdr:colOff>435430</xdr:colOff>
      <xdr:row>69</xdr:row>
      <xdr:rowOff>115661</xdr:rowOff>
    </xdr:to>
    <xdr:cxnSp macro="">
      <xdr:nvCxnSpPr>
        <xdr:cNvPr id="28" name="15 Conector recto">
          <a:extLst>
            <a:ext uri="{FF2B5EF4-FFF2-40B4-BE49-F238E27FC236}">
              <a16:creationId xmlns:a16="http://schemas.microsoft.com/office/drawing/2014/main" id="{2D06D5FE-CADC-4867-97AF-B49983204356}"/>
            </a:ext>
          </a:extLst>
        </xdr:cNvPr>
        <xdr:cNvCxnSpPr/>
      </xdr:nvCxnSpPr>
      <xdr:spPr>
        <a:xfrm flipH="1">
          <a:off x="11508469" y="15127061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476250</xdr:colOff>
      <xdr:row>68</xdr:row>
      <xdr:rowOff>113394</xdr:rowOff>
    </xdr:from>
    <xdr:to>
      <xdr:col>11</xdr:col>
      <xdr:colOff>385536</xdr:colOff>
      <xdr:row>68</xdr:row>
      <xdr:rowOff>113394</xdr:rowOff>
    </xdr:to>
    <xdr:cxnSp macro="">
      <xdr:nvCxnSpPr>
        <xdr:cNvPr id="29" name="16 Conector recto">
          <a:extLst>
            <a:ext uri="{FF2B5EF4-FFF2-40B4-BE49-F238E27FC236}">
              <a16:creationId xmlns:a16="http://schemas.microsoft.com/office/drawing/2014/main" id="{DE84D288-C8FA-4365-9ABF-A4F96DF0E047}"/>
            </a:ext>
          </a:extLst>
        </xdr:cNvPr>
        <xdr:cNvCxnSpPr/>
      </xdr:nvCxnSpPr>
      <xdr:spPr>
        <a:xfrm flipH="1">
          <a:off x="11458575" y="14934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458561</xdr:colOff>
      <xdr:row>67</xdr:row>
      <xdr:rowOff>107044</xdr:rowOff>
    </xdr:from>
    <xdr:to>
      <xdr:col>11</xdr:col>
      <xdr:colOff>367847</xdr:colOff>
      <xdr:row>67</xdr:row>
      <xdr:rowOff>107044</xdr:rowOff>
    </xdr:to>
    <xdr:cxnSp macro="">
      <xdr:nvCxnSpPr>
        <xdr:cNvPr id="30" name="17 Conector recto">
          <a:extLst>
            <a:ext uri="{FF2B5EF4-FFF2-40B4-BE49-F238E27FC236}">
              <a16:creationId xmlns:a16="http://schemas.microsoft.com/office/drawing/2014/main" id="{DA587EE1-C02A-4157-A672-6ECC44860372}"/>
            </a:ext>
          </a:extLst>
        </xdr:cNvPr>
        <xdr:cNvCxnSpPr/>
      </xdr:nvCxnSpPr>
      <xdr:spPr>
        <a:xfrm flipH="1">
          <a:off x="11440886" y="14737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452210</xdr:colOff>
      <xdr:row>66</xdr:row>
      <xdr:rowOff>89353</xdr:rowOff>
    </xdr:from>
    <xdr:to>
      <xdr:col>11</xdr:col>
      <xdr:colOff>361496</xdr:colOff>
      <xdr:row>66</xdr:row>
      <xdr:rowOff>89353</xdr:rowOff>
    </xdr:to>
    <xdr:cxnSp macro="">
      <xdr:nvCxnSpPr>
        <xdr:cNvPr id="31" name="18 Conector recto">
          <a:extLst>
            <a:ext uri="{FF2B5EF4-FFF2-40B4-BE49-F238E27FC236}">
              <a16:creationId xmlns:a16="http://schemas.microsoft.com/office/drawing/2014/main" id="{D25B01D8-CCD6-47EE-8E01-CB0755FAC8B6}"/>
            </a:ext>
          </a:extLst>
        </xdr:cNvPr>
        <xdr:cNvCxnSpPr/>
      </xdr:nvCxnSpPr>
      <xdr:spPr>
        <a:xfrm flipH="1">
          <a:off x="11434535" y="14529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498929</xdr:colOff>
      <xdr:row>64</xdr:row>
      <xdr:rowOff>102054</xdr:rowOff>
    </xdr:from>
    <xdr:to>
      <xdr:col>11</xdr:col>
      <xdr:colOff>408215</xdr:colOff>
      <xdr:row>64</xdr:row>
      <xdr:rowOff>102054</xdr:rowOff>
    </xdr:to>
    <xdr:cxnSp macro="">
      <xdr:nvCxnSpPr>
        <xdr:cNvPr id="32" name="15 Conector recto">
          <a:extLst>
            <a:ext uri="{FF2B5EF4-FFF2-40B4-BE49-F238E27FC236}">
              <a16:creationId xmlns:a16="http://schemas.microsoft.com/office/drawing/2014/main" id="{FEFAEE60-1D53-43D1-B1FB-547074D19B30}"/>
            </a:ext>
          </a:extLst>
        </xdr:cNvPr>
        <xdr:cNvCxnSpPr/>
      </xdr:nvCxnSpPr>
      <xdr:spPr>
        <a:xfrm flipH="1">
          <a:off x="11481254" y="141609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476250</xdr:colOff>
      <xdr:row>64</xdr:row>
      <xdr:rowOff>113394</xdr:rowOff>
    </xdr:from>
    <xdr:to>
      <xdr:col>11</xdr:col>
      <xdr:colOff>385536</xdr:colOff>
      <xdr:row>64</xdr:row>
      <xdr:rowOff>113394</xdr:rowOff>
    </xdr:to>
    <xdr:cxnSp macro="">
      <xdr:nvCxnSpPr>
        <xdr:cNvPr id="33" name="16 Conector recto">
          <a:extLst>
            <a:ext uri="{FF2B5EF4-FFF2-40B4-BE49-F238E27FC236}">
              <a16:creationId xmlns:a16="http://schemas.microsoft.com/office/drawing/2014/main" id="{33D40FF3-4DB3-4CDC-80E3-09357A0BD199}"/>
            </a:ext>
          </a:extLst>
        </xdr:cNvPr>
        <xdr:cNvCxnSpPr/>
      </xdr:nvCxnSpPr>
      <xdr:spPr>
        <a:xfrm flipH="1">
          <a:off x="11458575" y="14172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458561</xdr:colOff>
      <xdr:row>61</xdr:row>
      <xdr:rowOff>107044</xdr:rowOff>
    </xdr:from>
    <xdr:to>
      <xdr:col>11</xdr:col>
      <xdr:colOff>367847</xdr:colOff>
      <xdr:row>61</xdr:row>
      <xdr:rowOff>107044</xdr:rowOff>
    </xdr:to>
    <xdr:cxnSp macro="">
      <xdr:nvCxnSpPr>
        <xdr:cNvPr id="34" name="17 Conector recto">
          <a:extLst>
            <a:ext uri="{FF2B5EF4-FFF2-40B4-BE49-F238E27FC236}">
              <a16:creationId xmlns:a16="http://schemas.microsoft.com/office/drawing/2014/main" id="{5E8AD138-9588-4E98-A2AC-2DE46BE4CF89}"/>
            </a:ext>
          </a:extLst>
        </xdr:cNvPr>
        <xdr:cNvCxnSpPr/>
      </xdr:nvCxnSpPr>
      <xdr:spPr>
        <a:xfrm flipH="1">
          <a:off x="11440886" y="13594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452210</xdr:colOff>
      <xdr:row>64</xdr:row>
      <xdr:rowOff>89353</xdr:rowOff>
    </xdr:from>
    <xdr:to>
      <xdr:col>11</xdr:col>
      <xdr:colOff>361496</xdr:colOff>
      <xdr:row>64</xdr:row>
      <xdr:rowOff>89353</xdr:rowOff>
    </xdr:to>
    <xdr:cxnSp macro="">
      <xdr:nvCxnSpPr>
        <xdr:cNvPr id="35" name="18 Conector recto">
          <a:extLst>
            <a:ext uri="{FF2B5EF4-FFF2-40B4-BE49-F238E27FC236}">
              <a16:creationId xmlns:a16="http://schemas.microsoft.com/office/drawing/2014/main" id="{86705251-CCD5-4643-B89F-2DAE76E50AD2}"/>
            </a:ext>
          </a:extLst>
        </xdr:cNvPr>
        <xdr:cNvCxnSpPr/>
      </xdr:nvCxnSpPr>
      <xdr:spPr>
        <a:xfrm flipH="1">
          <a:off x="11434535" y="14148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498929</xdr:colOff>
      <xdr:row>59</xdr:row>
      <xdr:rowOff>102054</xdr:rowOff>
    </xdr:from>
    <xdr:to>
      <xdr:col>11</xdr:col>
      <xdr:colOff>408215</xdr:colOff>
      <xdr:row>59</xdr:row>
      <xdr:rowOff>102054</xdr:rowOff>
    </xdr:to>
    <xdr:cxnSp macro="">
      <xdr:nvCxnSpPr>
        <xdr:cNvPr id="36" name="15 Conector recto">
          <a:extLst>
            <a:ext uri="{FF2B5EF4-FFF2-40B4-BE49-F238E27FC236}">
              <a16:creationId xmlns:a16="http://schemas.microsoft.com/office/drawing/2014/main" id="{564D9EC2-273A-4EB6-B2BF-5073B30D9906}"/>
            </a:ext>
          </a:extLst>
        </xdr:cNvPr>
        <xdr:cNvCxnSpPr/>
      </xdr:nvCxnSpPr>
      <xdr:spPr>
        <a:xfrm flipH="1">
          <a:off x="11481254" y="13208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476250</xdr:colOff>
      <xdr:row>58</xdr:row>
      <xdr:rowOff>113394</xdr:rowOff>
    </xdr:from>
    <xdr:to>
      <xdr:col>11</xdr:col>
      <xdr:colOff>385536</xdr:colOff>
      <xdr:row>58</xdr:row>
      <xdr:rowOff>113394</xdr:rowOff>
    </xdr:to>
    <xdr:cxnSp macro="">
      <xdr:nvCxnSpPr>
        <xdr:cNvPr id="37" name="16 Conector recto">
          <a:extLst>
            <a:ext uri="{FF2B5EF4-FFF2-40B4-BE49-F238E27FC236}">
              <a16:creationId xmlns:a16="http://schemas.microsoft.com/office/drawing/2014/main" id="{285DA412-F2DF-4C65-8922-63AA47A03930}"/>
            </a:ext>
          </a:extLst>
        </xdr:cNvPr>
        <xdr:cNvCxnSpPr/>
      </xdr:nvCxnSpPr>
      <xdr:spPr>
        <a:xfrm flipH="1">
          <a:off x="11458575" y="13029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458561</xdr:colOff>
      <xdr:row>57</xdr:row>
      <xdr:rowOff>107044</xdr:rowOff>
    </xdr:from>
    <xdr:to>
      <xdr:col>11</xdr:col>
      <xdr:colOff>367847</xdr:colOff>
      <xdr:row>57</xdr:row>
      <xdr:rowOff>107044</xdr:rowOff>
    </xdr:to>
    <xdr:cxnSp macro="">
      <xdr:nvCxnSpPr>
        <xdr:cNvPr id="38" name="17 Conector recto">
          <a:extLst>
            <a:ext uri="{FF2B5EF4-FFF2-40B4-BE49-F238E27FC236}">
              <a16:creationId xmlns:a16="http://schemas.microsoft.com/office/drawing/2014/main" id="{655B3711-4866-4B29-BB01-5B6D4E93F88C}"/>
            </a:ext>
          </a:extLst>
        </xdr:cNvPr>
        <xdr:cNvCxnSpPr/>
      </xdr:nvCxnSpPr>
      <xdr:spPr>
        <a:xfrm flipH="1">
          <a:off x="11440886" y="12832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452210</xdr:colOff>
      <xdr:row>56</xdr:row>
      <xdr:rowOff>89353</xdr:rowOff>
    </xdr:from>
    <xdr:to>
      <xdr:col>11</xdr:col>
      <xdr:colOff>361496</xdr:colOff>
      <xdr:row>56</xdr:row>
      <xdr:rowOff>89353</xdr:rowOff>
    </xdr:to>
    <xdr:cxnSp macro="">
      <xdr:nvCxnSpPr>
        <xdr:cNvPr id="39" name="18 Conector recto">
          <a:extLst>
            <a:ext uri="{FF2B5EF4-FFF2-40B4-BE49-F238E27FC236}">
              <a16:creationId xmlns:a16="http://schemas.microsoft.com/office/drawing/2014/main" id="{2CCBAB12-9E2B-460D-8F70-C18033C0426A}"/>
            </a:ext>
          </a:extLst>
        </xdr:cNvPr>
        <xdr:cNvCxnSpPr/>
      </xdr:nvCxnSpPr>
      <xdr:spPr>
        <a:xfrm flipH="1">
          <a:off x="11434535" y="12624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5</xdr:row>
      <xdr:rowOff>102054</xdr:rowOff>
    </xdr:from>
    <xdr:to>
      <xdr:col>10</xdr:col>
      <xdr:colOff>408215</xdr:colOff>
      <xdr:row>5</xdr:row>
      <xdr:rowOff>102054</xdr:rowOff>
    </xdr:to>
    <xdr:cxnSp macro="">
      <xdr:nvCxnSpPr>
        <xdr:cNvPr id="40" name="15 Conector recto">
          <a:extLst>
            <a:ext uri="{FF2B5EF4-FFF2-40B4-BE49-F238E27FC236}">
              <a16:creationId xmlns:a16="http://schemas.microsoft.com/office/drawing/2014/main" id="{297963DE-6626-4A21-8D6B-32851208AE3C}"/>
            </a:ext>
          </a:extLst>
        </xdr:cNvPr>
        <xdr:cNvCxnSpPr/>
      </xdr:nvCxnSpPr>
      <xdr:spPr>
        <a:xfrm flipH="1">
          <a:off x="11481254" y="129267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</xdr:row>
      <xdr:rowOff>113394</xdr:rowOff>
    </xdr:from>
    <xdr:to>
      <xdr:col>10</xdr:col>
      <xdr:colOff>385536</xdr:colOff>
      <xdr:row>4</xdr:row>
      <xdr:rowOff>113394</xdr:rowOff>
    </xdr:to>
    <xdr:cxnSp macro="">
      <xdr:nvCxnSpPr>
        <xdr:cNvPr id="41" name="16 Conector recto">
          <a:extLst>
            <a:ext uri="{FF2B5EF4-FFF2-40B4-BE49-F238E27FC236}">
              <a16:creationId xmlns:a16="http://schemas.microsoft.com/office/drawing/2014/main" id="{99455E13-57D8-4D5A-B0C7-1BE050088955}"/>
            </a:ext>
          </a:extLst>
        </xdr:cNvPr>
        <xdr:cNvCxnSpPr/>
      </xdr:nvCxnSpPr>
      <xdr:spPr>
        <a:xfrm flipH="1">
          <a:off x="11458575" y="109446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</xdr:row>
      <xdr:rowOff>107044</xdr:rowOff>
    </xdr:from>
    <xdr:to>
      <xdr:col>10</xdr:col>
      <xdr:colOff>367847</xdr:colOff>
      <xdr:row>3</xdr:row>
      <xdr:rowOff>107044</xdr:rowOff>
    </xdr:to>
    <xdr:cxnSp macro="">
      <xdr:nvCxnSpPr>
        <xdr:cNvPr id="42" name="17 Conector recto">
          <a:extLst>
            <a:ext uri="{FF2B5EF4-FFF2-40B4-BE49-F238E27FC236}">
              <a16:creationId xmlns:a16="http://schemas.microsoft.com/office/drawing/2014/main" id="{192F2B00-B1A0-433A-902C-50B9EA417E2F}"/>
            </a:ext>
          </a:extLst>
        </xdr:cNvPr>
        <xdr:cNvCxnSpPr/>
      </xdr:nvCxnSpPr>
      <xdr:spPr>
        <a:xfrm flipH="1">
          <a:off x="11440886" y="87856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</xdr:row>
      <xdr:rowOff>89353</xdr:rowOff>
    </xdr:from>
    <xdr:to>
      <xdr:col>10</xdr:col>
      <xdr:colOff>361496</xdr:colOff>
      <xdr:row>2</xdr:row>
      <xdr:rowOff>89353</xdr:rowOff>
    </xdr:to>
    <xdr:cxnSp macro="">
      <xdr:nvCxnSpPr>
        <xdr:cNvPr id="43" name="18 Conector recto">
          <a:extLst>
            <a:ext uri="{FF2B5EF4-FFF2-40B4-BE49-F238E27FC236}">
              <a16:creationId xmlns:a16="http://schemas.microsoft.com/office/drawing/2014/main" id="{EA160DEA-892B-4077-8015-1F9F2E4E243D}"/>
            </a:ext>
          </a:extLst>
        </xdr:cNvPr>
        <xdr:cNvCxnSpPr/>
      </xdr:nvCxnSpPr>
      <xdr:spPr>
        <a:xfrm flipH="1">
          <a:off x="11434535" y="6608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13</xdr:row>
      <xdr:rowOff>102054</xdr:rowOff>
    </xdr:from>
    <xdr:to>
      <xdr:col>10</xdr:col>
      <xdr:colOff>408215</xdr:colOff>
      <xdr:row>13</xdr:row>
      <xdr:rowOff>102054</xdr:rowOff>
    </xdr:to>
    <xdr:cxnSp macro="">
      <xdr:nvCxnSpPr>
        <xdr:cNvPr id="44" name="15 Conector recto">
          <a:extLst>
            <a:ext uri="{FF2B5EF4-FFF2-40B4-BE49-F238E27FC236}">
              <a16:creationId xmlns:a16="http://schemas.microsoft.com/office/drawing/2014/main" id="{6A6497F8-8D2F-49A1-A116-EF747C919227}"/>
            </a:ext>
          </a:extLst>
        </xdr:cNvPr>
        <xdr:cNvCxnSpPr/>
      </xdr:nvCxnSpPr>
      <xdr:spPr>
        <a:xfrm flipH="1">
          <a:off x="11481254" y="287382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12</xdr:row>
      <xdr:rowOff>113394</xdr:rowOff>
    </xdr:from>
    <xdr:to>
      <xdr:col>10</xdr:col>
      <xdr:colOff>385536</xdr:colOff>
      <xdr:row>12</xdr:row>
      <xdr:rowOff>113394</xdr:rowOff>
    </xdr:to>
    <xdr:cxnSp macro="">
      <xdr:nvCxnSpPr>
        <xdr:cNvPr id="45" name="16 Conector recto">
          <a:extLst>
            <a:ext uri="{FF2B5EF4-FFF2-40B4-BE49-F238E27FC236}">
              <a16:creationId xmlns:a16="http://schemas.microsoft.com/office/drawing/2014/main" id="{C1233D2A-6172-47EB-8A48-BE7E72262991}"/>
            </a:ext>
          </a:extLst>
        </xdr:cNvPr>
        <xdr:cNvCxnSpPr/>
      </xdr:nvCxnSpPr>
      <xdr:spPr>
        <a:xfrm flipH="1">
          <a:off x="11458575" y="267561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11</xdr:row>
      <xdr:rowOff>107044</xdr:rowOff>
    </xdr:from>
    <xdr:to>
      <xdr:col>10</xdr:col>
      <xdr:colOff>367847</xdr:colOff>
      <xdr:row>11</xdr:row>
      <xdr:rowOff>107044</xdr:rowOff>
    </xdr:to>
    <xdr:cxnSp macro="">
      <xdr:nvCxnSpPr>
        <xdr:cNvPr id="46" name="17 Conector recto">
          <a:extLst>
            <a:ext uri="{FF2B5EF4-FFF2-40B4-BE49-F238E27FC236}">
              <a16:creationId xmlns:a16="http://schemas.microsoft.com/office/drawing/2014/main" id="{25973F3D-EA1D-450C-8A46-6688B4F33FED}"/>
            </a:ext>
          </a:extLst>
        </xdr:cNvPr>
        <xdr:cNvCxnSpPr/>
      </xdr:nvCxnSpPr>
      <xdr:spPr>
        <a:xfrm flipH="1">
          <a:off x="11440886" y="245971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10</xdr:row>
      <xdr:rowOff>89353</xdr:rowOff>
    </xdr:from>
    <xdr:to>
      <xdr:col>10</xdr:col>
      <xdr:colOff>361496</xdr:colOff>
      <xdr:row>10</xdr:row>
      <xdr:rowOff>89353</xdr:rowOff>
    </xdr:to>
    <xdr:cxnSp macro="">
      <xdr:nvCxnSpPr>
        <xdr:cNvPr id="47" name="18 Conector recto">
          <a:extLst>
            <a:ext uri="{FF2B5EF4-FFF2-40B4-BE49-F238E27FC236}">
              <a16:creationId xmlns:a16="http://schemas.microsoft.com/office/drawing/2014/main" id="{2E8A49FF-5ECF-4241-B470-8EB60057E86C}"/>
            </a:ext>
          </a:extLst>
        </xdr:cNvPr>
        <xdr:cNvCxnSpPr/>
      </xdr:nvCxnSpPr>
      <xdr:spPr>
        <a:xfrm flipH="1">
          <a:off x="11434535" y="224200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21</xdr:row>
      <xdr:rowOff>102054</xdr:rowOff>
    </xdr:from>
    <xdr:to>
      <xdr:col>10</xdr:col>
      <xdr:colOff>408215</xdr:colOff>
      <xdr:row>21</xdr:row>
      <xdr:rowOff>102054</xdr:rowOff>
    </xdr:to>
    <xdr:cxnSp macro="">
      <xdr:nvCxnSpPr>
        <xdr:cNvPr id="48" name="15 Conector recto">
          <a:extLst>
            <a:ext uri="{FF2B5EF4-FFF2-40B4-BE49-F238E27FC236}">
              <a16:creationId xmlns:a16="http://schemas.microsoft.com/office/drawing/2014/main" id="{C76BC228-57DC-434D-997C-DDB10ED6B76C}"/>
            </a:ext>
          </a:extLst>
        </xdr:cNvPr>
        <xdr:cNvCxnSpPr/>
      </xdr:nvCxnSpPr>
      <xdr:spPr>
        <a:xfrm flipH="1">
          <a:off x="11481254" y="44073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20</xdr:row>
      <xdr:rowOff>113394</xdr:rowOff>
    </xdr:from>
    <xdr:to>
      <xdr:col>10</xdr:col>
      <xdr:colOff>385536</xdr:colOff>
      <xdr:row>20</xdr:row>
      <xdr:rowOff>113394</xdr:rowOff>
    </xdr:to>
    <xdr:cxnSp macro="">
      <xdr:nvCxnSpPr>
        <xdr:cNvPr id="49" name="16 Conector recto">
          <a:extLst>
            <a:ext uri="{FF2B5EF4-FFF2-40B4-BE49-F238E27FC236}">
              <a16:creationId xmlns:a16="http://schemas.microsoft.com/office/drawing/2014/main" id="{D379DEF7-3D98-47D3-81E3-298DACBC6B4B}"/>
            </a:ext>
          </a:extLst>
        </xdr:cNvPr>
        <xdr:cNvCxnSpPr/>
      </xdr:nvCxnSpPr>
      <xdr:spPr>
        <a:xfrm flipH="1">
          <a:off x="11458575" y="42281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19</xdr:row>
      <xdr:rowOff>107044</xdr:rowOff>
    </xdr:from>
    <xdr:to>
      <xdr:col>10</xdr:col>
      <xdr:colOff>367847</xdr:colOff>
      <xdr:row>19</xdr:row>
      <xdr:rowOff>107044</xdr:rowOff>
    </xdr:to>
    <xdr:cxnSp macro="">
      <xdr:nvCxnSpPr>
        <xdr:cNvPr id="50" name="17 Conector recto">
          <a:extLst>
            <a:ext uri="{FF2B5EF4-FFF2-40B4-BE49-F238E27FC236}">
              <a16:creationId xmlns:a16="http://schemas.microsoft.com/office/drawing/2014/main" id="{0FC8B28B-EECD-4327-9E7A-643313A63C2D}"/>
            </a:ext>
          </a:extLst>
        </xdr:cNvPr>
        <xdr:cNvCxnSpPr/>
      </xdr:nvCxnSpPr>
      <xdr:spPr>
        <a:xfrm flipH="1">
          <a:off x="11440886" y="40313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18</xdr:row>
      <xdr:rowOff>89353</xdr:rowOff>
    </xdr:from>
    <xdr:to>
      <xdr:col>10</xdr:col>
      <xdr:colOff>361496</xdr:colOff>
      <xdr:row>18</xdr:row>
      <xdr:rowOff>89353</xdr:rowOff>
    </xdr:to>
    <xdr:cxnSp macro="">
      <xdr:nvCxnSpPr>
        <xdr:cNvPr id="51" name="18 Conector recto">
          <a:extLst>
            <a:ext uri="{FF2B5EF4-FFF2-40B4-BE49-F238E27FC236}">
              <a16:creationId xmlns:a16="http://schemas.microsoft.com/office/drawing/2014/main" id="{CD1FA469-52D3-486F-B947-E099BDBC6309}"/>
            </a:ext>
          </a:extLst>
        </xdr:cNvPr>
        <xdr:cNvCxnSpPr/>
      </xdr:nvCxnSpPr>
      <xdr:spPr>
        <a:xfrm flipH="1">
          <a:off x="11434535" y="38231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29</xdr:row>
      <xdr:rowOff>102054</xdr:rowOff>
    </xdr:from>
    <xdr:to>
      <xdr:col>10</xdr:col>
      <xdr:colOff>408215</xdr:colOff>
      <xdr:row>29</xdr:row>
      <xdr:rowOff>102054</xdr:rowOff>
    </xdr:to>
    <xdr:cxnSp macro="">
      <xdr:nvCxnSpPr>
        <xdr:cNvPr id="52" name="15 Conector recto">
          <a:extLst>
            <a:ext uri="{FF2B5EF4-FFF2-40B4-BE49-F238E27FC236}">
              <a16:creationId xmlns:a16="http://schemas.microsoft.com/office/drawing/2014/main" id="{666D722C-B287-430E-B3A5-6C401F344DA8}"/>
            </a:ext>
          </a:extLst>
        </xdr:cNvPr>
        <xdr:cNvCxnSpPr/>
      </xdr:nvCxnSpPr>
      <xdr:spPr>
        <a:xfrm flipH="1">
          <a:off x="11481254" y="5969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53" name="16 Conector recto">
          <a:extLst>
            <a:ext uri="{FF2B5EF4-FFF2-40B4-BE49-F238E27FC236}">
              <a16:creationId xmlns:a16="http://schemas.microsoft.com/office/drawing/2014/main" id="{BD10814C-CB82-46A0-B392-E37E68A0C880}"/>
            </a:ext>
          </a:extLst>
        </xdr:cNvPr>
        <xdr:cNvCxnSpPr/>
      </xdr:nvCxnSpPr>
      <xdr:spPr>
        <a:xfrm flipH="1">
          <a:off x="11458575" y="59807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26</xdr:row>
      <xdr:rowOff>107044</xdr:rowOff>
    </xdr:from>
    <xdr:to>
      <xdr:col>10</xdr:col>
      <xdr:colOff>367847</xdr:colOff>
      <xdr:row>26</xdr:row>
      <xdr:rowOff>107044</xdr:rowOff>
    </xdr:to>
    <xdr:cxnSp macro="">
      <xdr:nvCxnSpPr>
        <xdr:cNvPr id="54" name="17 Conector recto">
          <a:extLst>
            <a:ext uri="{FF2B5EF4-FFF2-40B4-BE49-F238E27FC236}">
              <a16:creationId xmlns:a16="http://schemas.microsoft.com/office/drawing/2014/main" id="{DACD0F25-EA41-41F6-800B-850BD55ADC86}"/>
            </a:ext>
          </a:extLst>
        </xdr:cNvPr>
        <xdr:cNvCxnSpPr/>
      </xdr:nvCxnSpPr>
      <xdr:spPr>
        <a:xfrm flipH="1">
          <a:off x="11440886" y="53648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29</xdr:row>
      <xdr:rowOff>89353</xdr:rowOff>
    </xdr:from>
    <xdr:to>
      <xdr:col>10</xdr:col>
      <xdr:colOff>361496</xdr:colOff>
      <xdr:row>29</xdr:row>
      <xdr:rowOff>89353</xdr:rowOff>
    </xdr:to>
    <xdr:cxnSp macro="">
      <xdr:nvCxnSpPr>
        <xdr:cNvPr id="55" name="18 Conector recto">
          <a:extLst>
            <a:ext uri="{FF2B5EF4-FFF2-40B4-BE49-F238E27FC236}">
              <a16:creationId xmlns:a16="http://schemas.microsoft.com/office/drawing/2014/main" id="{D544FDBF-A91A-4DD5-A8F1-A6ADB0775C6C}"/>
            </a:ext>
          </a:extLst>
        </xdr:cNvPr>
        <xdr:cNvCxnSpPr/>
      </xdr:nvCxnSpPr>
      <xdr:spPr>
        <a:xfrm flipH="1">
          <a:off x="11434535" y="59567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37</xdr:row>
      <xdr:rowOff>102054</xdr:rowOff>
    </xdr:from>
    <xdr:to>
      <xdr:col>10</xdr:col>
      <xdr:colOff>408215</xdr:colOff>
      <xdr:row>37</xdr:row>
      <xdr:rowOff>102054</xdr:rowOff>
    </xdr:to>
    <xdr:cxnSp macro="">
      <xdr:nvCxnSpPr>
        <xdr:cNvPr id="56" name="15 Conector recto">
          <a:extLst>
            <a:ext uri="{FF2B5EF4-FFF2-40B4-BE49-F238E27FC236}">
              <a16:creationId xmlns:a16="http://schemas.microsoft.com/office/drawing/2014/main" id="{C9B9F802-145A-44BB-A7DB-AD54B0A60F34}"/>
            </a:ext>
          </a:extLst>
        </xdr:cNvPr>
        <xdr:cNvCxnSpPr/>
      </xdr:nvCxnSpPr>
      <xdr:spPr>
        <a:xfrm flipH="1">
          <a:off x="11481254" y="7493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36</xdr:row>
      <xdr:rowOff>113394</xdr:rowOff>
    </xdr:from>
    <xdr:to>
      <xdr:col>10</xdr:col>
      <xdr:colOff>385536</xdr:colOff>
      <xdr:row>36</xdr:row>
      <xdr:rowOff>113394</xdr:rowOff>
    </xdr:to>
    <xdr:cxnSp macro="">
      <xdr:nvCxnSpPr>
        <xdr:cNvPr id="57" name="16 Conector recto">
          <a:extLst>
            <a:ext uri="{FF2B5EF4-FFF2-40B4-BE49-F238E27FC236}">
              <a16:creationId xmlns:a16="http://schemas.microsoft.com/office/drawing/2014/main" id="{78E2E735-77FE-4989-AC0E-8F3D2C8601FB}"/>
            </a:ext>
          </a:extLst>
        </xdr:cNvPr>
        <xdr:cNvCxnSpPr/>
      </xdr:nvCxnSpPr>
      <xdr:spPr>
        <a:xfrm flipH="1">
          <a:off x="11458575" y="7314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58" name="17 Conector recto">
          <a:extLst>
            <a:ext uri="{FF2B5EF4-FFF2-40B4-BE49-F238E27FC236}">
              <a16:creationId xmlns:a16="http://schemas.microsoft.com/office/drawing/2014/main" id="{5DCE442A-BE53-4650-AD3C-F65890ED9C91}"/>
            </a:ext>
          </a:extLst>
        </xdr:cNvPr>
        <xdr:cNvCxnSpPr/>
      </xdr:nvCxnSpPr>
      <xdr:spPr>
        <a:xfrm flipH="1">
          <a:off x="11440886" y="5774419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34</xdr:row>
      <xdr:rowOff>89353</xdr:rowOff>
    </xdr:from>
    <xdr:to>
      <xdr:col>10</xdr:col>
      <xdr:colOff>361496</xdr:colOff>
      <xdr:row>34</xdr:row>
      <xdr:rowOff>89353</xdr:rowOff>
    </xdr:to>
    <xdr:cxnSp macro="">
      <xdr:nvCxnSpPr>
        <xdr:cNvPr id="59" name="18 Conector recto">
          <a:extLst>
            <a:ext uri="{FF2B5EF4-FFF2-40B4-BE49-F238E27FC236}">
              <a16:creationId xmlns:a16="http://schemas.microsoft.com/office/drawing/2014/main" id="{3C6D5BEF-6498-48E4-A3EA-9BEE040228F6}"/>
            </a:ext>
          </a:extLst>
        </xdr:cNvPr>
        <xdr:cNvCxnSpPr/>
      </xdr:nvCxnSpPr>
      <xdr:spPr>
        <a:xfrm flipH="1">
          <a:off x="11434535" y="6909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44</xdr:row>
      <xdr:rowOff>102054</xdr:rowOff>
    </xdr:from>
    <xdr:to>
      <xdr:col>10</xdr:col>
      <xdr:colOff>408215</xdr:colOff>
      <xdr:row>44</xdr:row>
      <xdr:rowOff>102054</xdr:rowOff>
    </xdr:to>
    <xdr:cxnSp macro="">
      <xdr:nvCxnSpPr>
        <xdr:cNvPr id="60" name="15 Conector recto">
          <a:extLst>
            <a:ext uri="{FF2B5EF4-FFF2-40B4-BE49-F238E27FC236}">
              <a16:creationId xmlns:a16="http://schemas.microsoft.com/office/drawing/2014/main" id="{96C1C19B-64F6-4351-AC05-2AD3AC9D4FC6}"/>
            </a:ext>
          </a:extLst>
        </xdr:cNvPr>
        <xdr:cNvCxnSpPr/>
      </xdr:nvCxnSpPr>
      <xdr:spPr>
        <a:xfrm flipH="1">
          <a:off x="11481254" y="88269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35</xdr:row>
      <xdr:rowOff>77675</xdr:rowOff>
    </xdr:from>
    <xdr:to>
      <xdr:col>8</xdr:col>
      <xdr:colOff>540317</xdr:colOff>
      <xdr:row>35</xdr:row>
      <xdr:rowOff>77675</xdr:rowOff>
    </xdr:to>
    <xdr:cxnSp macro="">
      <xdr:nvCxnSpPr>
        <xdr:cNvPr id="61" name="16 Conector recto">
          <a:extLst>
            <a:ext uri="{FF2B5EF4-FFF2-40B4-BE49-F238E27FC236}">
              <a16:creationId xmlns:a16="http://schemas.microsoft.com/office/drawing/2014/main" id="{FC9ACE9F-DE75-41A6-9CB1-B7E951419DB4}"/>
            </a:ext>
          </a:extLst>
        </xdr:cNvPr>
        <xdr:cNvCxnSpPr/>
      </xdr:nvCxnSpPr>
      <xdr:spPr>
        <a:xfrm flipH="1">
          <a:off x="8793956" y="7088075"/>
          <a:ext cx="13094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62" name="17 Conector recto">
          <a:extLst>
            <a:ext uri="{FF2B5EF4-FFF2-40B4-BE49-F238E27FC236}">
              <a16:creationId xmlns:a16="http://schemas.microsoft.com/office/drawing/2014/main" id="{4271502E-532F-47F7-9A33-266BAA32CC8B}"/>
            </a:ext>
          </a:extLst>
        </xdr:cNvPr>
        <xdr:cNvCxnSpPr/>
      </xdr:nvCxnSpPr>
      <xdr:spPr>
        <a:xfrm flipH="1">
          <a:off x="11440886" y="88319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42</xdr:row>
      <xdr:rowOff>89353</xdr:rowOff>
    </xdr:from>
    <xdr:to>
      <xdr:col>10</xdr:col>
      <xdr:colOff>361496</xdr:colOff>
      <xdr:row>42</xdr:row>
      <xdr:rowOff>89353</xdr:rowOff>
    </xdr:to>
    <xdr:cxnSp macro="">
      <xdr:nvCxnSpPr>
        <xdr:cNvPr id="63" name="18 Conector recto">
          <a:extLst>
            <a:ext uri="{FF2B5EF4-FFF2-40B4-BE49-F238E27FC236}">
              <a16:creationId xmlns:a16="http://schemas.microsoft.com/office/drawing/2014/main" id="{4166E529-166E-4A9D-8CA2-02C0DA487282}"/>
            </a:ext>
          </a:extLst>
        </xdr:cNvPr>
        <xdr:cNvCxnSpPr/>
      </xdr:nvCxnSpPr>
      <xdr:spPr>
        <a:xfrm flipH="1">
          <a:off x="11434535" y="8433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59</xdr:row>
      <xdr:rowOff>113394</xdr:rowOff>
    </xdr:from>
    <xdr:to>
      <xdr:col>8</xdr:col>
      <xdr:colOff>385536</xdr:colOff>
      <xdr:row>59</xdr:row>
      <xdr:rowOff>113394</xdr:rowOff>
    </xdr:to>
    <xdr:cxnSp macro="">
      <xdr:nvCxnSpPr>
        <xdr:cNvPr id="78" name="16 Conector recto">
          <a:extLst>
            <a:ext uri="{FF2B5EF4-FFF2-40B4-BE49-F238E27FC236}">
              <a16:creationId xmlns:a16="http://schemas.microsoft.com/office/drawing/2014/main" id="{86FDB3D8-0D7B-4EF4-B2BC-179E2E1B47BB}"/>
            </a:ext>
          </a:extLst>
        </xdr:cNvPr>
        <xdr:cNvCxnSpPr/>
      </xdr:nvCxnSpPr>
      <xdr:spPr>
        <a:xfrm flipH="1">
          <a:off x="8639175" y="13600794"/>
          <a:ext cx="13094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65</xdr:row>
      <xdr:rowOff>77675</xdr:rowOff>
    </xdr:from>
    <xdr:to>
      <xdr:col>8</xdr:col>
      <xdr:colOff>540317</xdr:colOff>
      <xdr:row>65</xdr:row>
      <xdr:rowOff>77675</xdr:rowOff>
    </xdr:to>
    <xdr:cxnSp macro="">
      <xdr:nvCxnSpPr>
        <xdr:cNvPr id="79" name="16 Conector recto">
          <a:extLst>
            <a:ext uri="{FF2B5EF4-FFF2-40B4-BE49-F238E27FC236}">
              <a16:creationId xmlns:a16="http://schemas.microsoft.com/office/drawing/2014/main" id="{1E29A79C-6CBB-46EA-B5B9-56BEDFB78FA3}"/>
            </a:ext>
          </a:extLst>
        </xdr:cNvPr>
        <xdr:cNvCxnSpPr/>
      </xdr:nvCxnSpPr>
      <xdr:spPr>
        <a:xfrm flipH="1">
          <a:off x="8793956" y="14708075"/>
          <a:ext cx="13094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526144</xdr:colOff>
      <xdr:row>67</xdr:row>
      <xdr:rowOff>115661</xdr:rowOff>
    </xdr:from>
    <xdr:to>
      <xdr:col>10</xdr:col>
      <xdr:colOff>435430</xdr:colOff>
      <xdr:row>67</xdr:row>
      <xdr:rowOff>115661</xdr:rowOff>
    </xdr:to>
    <xdr:cxnSp macro="">
      <xdr:nvCxnSpPr>
        <xdr:cNvPr id="80" name="15 Conector recto">
          <a:extLst>
            <a:ext uri="{FF2B5EF4-FFF2-40B4-BE49-F238E27FC236}">
              <a16:creationId xmlns:a16="http://schemas.microsoft.com/office/drawing/2014/main" id="{55AC285C-57F9-4EAD-B9B4-D8B1864B5D30}"/>
            </a:ext>
          </a:extLst>
        </xdr:cNvPr>
        <xdr:cNvCxnSpPr/>
      </xdr:nvCxnSpPr>
      <xdr:spPr>
        <a:xfrm flipH="1">
          <a:off x="11508469" y="15127061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66</xdr:row>
      <xdr:rowOff>113394</xdr:rowOff>
    </xdr:from>
    <xdr:to>
      <xdr:col>10</xdr:col>
      <xdr:colOff>385536</xdr:colOff>
      <xdr:row>66</xdr:row>
      <xdr:rowOff>113394</xdr:rowOff>
    </xdr:to>
    <xdr:cxnSp macro="">
      <xdr:nvCxnSpPr>
        <xdr:cNvPr id="81" name="16 Conector recto">
          <a:extLst>
            <a:ext uri="{FF2B5EF4-FFF2-40B4-BE49-F238E27FC236}">
              <a16:creationId xmlns:a16="http://schemas.microsoft.com/office/drawing/2014/main" id="{EF6A9346-A1D1-485F-A278-3F8C1D01FB75}"/>
            </a:ext>
          </a:extLst>
        </xdr:cNvPr>
        <xdr:cNvCxnSpPr/>
      </xdr:nvCxnSpPr>
      <xdr:spPr>
        <a:xfrm flipH="1">
          <a:off x="11458575" y="14934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61</xdr:row>
      <xdr:rowOff>107044</xdr:rowOff>
    </xdr:from>
    <xdr:to>
      <xdr:col>10</xdr:col>
      <xdr:colOff>367847</xdr:colOff>
      <xdr:row>61</xdr:row>
      <xdr:rowOff>107044</xdr:rowOff>
    </xdr:to>
    <xdr:cxnSp macro="">
      <xdr:nvCxnSpPr>
        <xdr:cNvPr id="82" name="17 Conector recto">
          <a:extLst>
            <a:ext uri="{FF2B5EF4-FFF2-40B4-BE49-F238E27FC236}">
              <a16:creationId xmlns:a16="http://schemas.microsoft.com/office/drawing/2014/main" id="{87E5071D-7129-4AB3-A806-634677CB1B9B}"/>
            </a:ext>
          </a:extLst>
        </xdr:cNvPr>
        <xdr:cNvCxnSpPr/>
      </xdr:nvCxnSpPr>
      <xdr:spPr>
        <a:xfrm flipH="1">
          <a:off x="11440886" y="13975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64</xdr:row>
      <xdr:rowOff>89353</xdr:rowOff>
    </xdr:from>
    <xdr:to>
      <xdr:col>10</xdr:col>
      <xdr:colOff>361496</xdr:colOff>
      <xdr:row>64</xdr:row>
      <xdr:rowOff>89353</xdr:rowOff>
    </xdr:to>
    <xdr:cxnSp macro="">
      <xdr:nvCxnSpPr>
        <xdr:cNvPr id="83" name="18 Conector recto">
          <a:extLst>
            <a:ext uri="{FF2B5EF4-FFF2-40B4-BE49-F238E27FC236}">
              <a16:creationId xmlns:a16="http://schemas.microsoft.com/office/drawing/2014/main" id="{0B46C960-1035-4887-A871-BA2D08D0960E}"/>
            </a:ext>
          </a:extLst>
        </xdr:cNvPr>
        <xdr:cNvCxnSpPr/>
      </xdr:nvCxnSpPr>
      <xdr:spPr>
        <a:xfrm flipH="1">
          <a:off x="11434535" y="14529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62</xdr:row>
      <xdr:rowOff>102054</xdr:rowOff>
    </xdr:from>
    <xdr:to>
      <xdr:col>10</xdr:col>
      <xdr:colOff>408215</xdr:colOff>
      <xdr:row>62</xdr:row>
      <xdr:rowOff>102054</xdr:rowOff>
    </xdr:to>
    <xdr:cxnSp macro="">
      <xdr:nvCxnSpPr>
        <xdr:cNvPr id="84" name="15 Conector recto">
          <a:extLst>
            <a:ext uri="{FF2B5EF4-FFF2-40B4-BE49-F238E27FC236}">
              <a16:creationId xmlns:a16="http://schemas.microsoft.com/office/drawing/2014/main" id="{F4EC72B0-4B10-4999-9CDD-DA9E19E7FA93}"/>
            </a:ext>
          </a:extLst>
        </xdr:cNvPr>
        <xdr:cNvCxnSpPr/>
      </xdr:nvCxnSpPr>
      <xdr:spPr>
        <a:xfrm flipH="1">
          <a:off x="11481254" y="141609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62</xdr:row>
      <xdr:rowOff>113394</xdr:rowOff>
    </xdr:from>
    <xdr:to>
      <xdr:col>10</xdr:col>
      <xdr:colOff>385536</xdr:colOff>
      <xdr:row>62</xdr:row>
      <xdr:rowOff>113394</xdr:rowOff>
    </xdr:to>
    <xdr:cxnSp macro="">
      <xdr:nvCxnSpPr>
        <xdr:cNvPr id="85" name="16 Conector recto">
          <a:extLst>
            <a:ext uri="{FF2B5EF4-FFF2-40B4-BE49-F238E27FC236}">
              <a16:creationId xmlns:a16="http://schemas.microsoft.com/office/drawing/2014/main" id="{BA7D952E-1957-4ED9-93F3-DC1526736D04}"/>
            </a:ext>
          </a:extLst>
        </xdr:cNvPr>
        <xdr:cNvCxnSpPr/>
      </xdr:nvCxnSpPr>
      <xdr:spPr>
        <a:xfrm flipH="1">
          <a:off x="11458575" y="14172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59</xdr:row>
      <xdr:rowOff>107044</xdr:rowOff>
    </xdr:from>
    <xdr:to>
      <xdr:col>10</xdr:col>
      <xdr:colOff>367847</xdr:colOff>
      <xdr:row>59</xdr:row>
      <xdr:rowOff>107044</xdr:rowOff>
    </xdr:to>
    <xdr:cxnSp macro="">
      <xdr:nvCxnSpPr>
        <xdr:cNvPr id="86" name="17 Conector recto">
          <a:extLst>
            <a:ext uri="{FF2B5EF4-FFF2-40B4-BE49-F238E27FC236}">
              <a16:creationId xmlns:a16="http://schemas.microsoft.com/office/drawing/2014/main" id="{B029FA17-28BC-4DB9-B07D-6972802A5FE7}"/>
            </a:ext>
          </a:extLst>
        </xdr:cNvPr>
        <xdr:cNvCxnSpPr/>
      </xdr:nvCxnSpPr>
      <xdr:spPr>
        <a:xfrm flipH="1">
          <a:off x="11440886" y="13594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62</xdr:row>
      <xdr:rowOff>89353</xdr:rowOff>
    </xdr:from>
    <xdr:to>
      <xdr:col>10</xdr:col>
      <xdr:colOff>361496</xdr:colOff>
      <xdr:row>62</xdr:row>
      <xdr:rowOff>89353</xdr:rowOff>
    </xdr:to>
    <xdr:cxnSp macro="">
      <xdr:nvCxnSpPr>
        <xdr:cNvPr id="87" name="18 Conector recto">
          <a:extLst>
            <a:ext uri="{FF2B5EF4-FFF2-40B4-BE49-F238E27FC236}">
              <a16:creationId xmlns:a16="http://schemas.microsoft.com/office/drawing/2014/main" id="{F2C2BBAC-5BE6-4626-83A5-5CA5B46E2768}"/>
            </a:ext>
          </a:extLst>
        </xdr:cNvPr>
        <xdr:cNvCxnSpPr/>
      </xdr:nvCxnSpPr>
      <xdr:spPr>
        <a:xfrm flipH="1">
          <a:off x="11434535" y="14148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57</xdr:row>
      <xdr:rowOff>102054</xdr:rowOff>
    </xdr:from>
    <xdr:to>
      <xdr:col>10</xdr:col>
      <xdr:colOff>408215</xdr:colOff>
      <xdr:row>57</xdr:row>
      <xdr:rowOff>102054</xdr:rowOff>
    </xdr:to>
    <xdr:cxnSp macro="">
      <xdr:nvCxnSpPr>
        <xdr:cNvPr id="88" name="15 Conector recto">
          <a:extLst>
            <a:ext uri="{FF2B5EF4-FFF2-40B4-BE49-F238E27FC236}">
              <a16:creationId xmlns:a16="http://schemas.microsoft.com/office/drawing/2014/main" id="{D577D26A-3D9E-430C-A9BA-AFC41D457537}"/>
            </a:ext>
          </a:extLst>
        </xdr:cNvPr>
        <xdr:cNvCxnSpPr/>
      </xdr:nvCxnSpPr>
      <xdr:spPr>
        <a:xfrm flipH="1">
          <a:off x="11481254" y="1320845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56</xdr:row>
      <xdr:rowOff>113394</xdr:rowOff>
    </xdr:from>
    <xdr:to>
      <xdr:col>10</xdr:col>
      <xdr:colOff>385536</xdr:colOff>
      <xdr:row>56</xdr:row>
      <xdr:rowOff>113394</xdr:rowOff>
    </xdr:to>
    <xdr:cxnSp macro="">
      <xdr:nvCxnSpPr>
        <xdr:cNvPr id="89" name="16 Conector recto">
          <a:extLst>
            <a:ext uri="{FF2B5EF4-FFF2-40B4-BE49-F238E27FC236}">
              <a16:creationId xmlns:a16="http://schemas.microsoft.com/office/drawing/2014/main" id="{92056189-8298-490E-9CDB-CCA8408E54A9}"/>
            </a:ext>
          </a:extLst>
        </xdr:cNvPr>
        <xdr:cNvCxnSpPr/>
      </xdr:nvCxnSpPr>
      <xdr:spPr>
        <a:xfrm flipH="1">
          <a:off x="11458575" y="1302929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55</xdr:row>
      <xdr:rowOff>107044</xdr:rowOff>
    </xdr:from>
    <xdr:to>
      <xdr:col>10</xdr:col>
      <xdr:colOff>367847</xdr:colOff>
      <xdr:row>55</xdr:row>
      <xdr:rowOff>107044</xdr:rowOff>
    </xdr:to>
    <xdr:cxnSp macro="">
      <xdr:nvCxnSpPr>
        <xdr:cNvPr id="90" name="17 Conector recto">
          <a:extLst>
            <a:ext uri="{FF2B5EF4-FFF2-40B4-BE49-F238E27FC236}">
              <a16:creationId xmlns:a16="http://schemas.microsoft.com/office/drawing/2014/main" id="{A83D8FC2-DEC6-4FF1-988F-CB924EBAD96B}"/>
            </a:ext>
          </a:extLst>
        </xdr:cNvPr>
        <xdr:cNvCxnSpPr/>
      </xdr:nvCxnSpPr>
      <xdr:spPr>
        <a:xfrm flipH="1">
          <a:off x="11440886" y="12832444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54</xdr:row>
      <xdr:rowOff>89353</xdr:rowOff>
    </xdr:from>
    <xdr:to>
      <xdr:col>10</xdr:col>
      <xdr:colOff>361496</xdr:colOff>
      <xdr:row>54</xdr:row>
      <xdr:rowOff>89353</xdr:rowOff>
    </xdr:to>
    <xdr:cxnSp macro="">
      <xdr:nvCxnSpPr>
        <xdr:cNvPr id="91" name="18 Conector recto">
          <a:extLst>
            <a:ext uri="{FF2B5EF4-FFF2-40B4-BE49-F238E27FC236}">
              <a16:creationId xmlns:a16="http://schemas.microsoft.com/office/drawing/2014/main" id="{12AAE74F-9203-44AE-88E7-0B6DCBF978A4}"/>
            </a:ext>
          </a:extLst>
        </xdr:cNvPr>
        <xdr:cNvCxnSpPr/>
      </xdr:nvCxnSpPr>
      <xdr:spPr>
        <a:xfrm flipH="1">
          <a:off x="11434535" y="12624253"/>
          <a:ext cx="13189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498929</xdr:colOff>
      <xdr:row>5</xdr:row>
      <xdr:rowOff>102054</xdr:rowOff>
    </xdr:from>
    <xdr:to>
      <xdr:col>8</xdr:col>
      <xdr:colOff>408215</xdr:colOff>
      <xdr:row>5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8058D80E-AEEA-413C-97B5-75008FD46CC0}"/>
            </a:ext>
          </a:extLst>
        </xdr:cNvPr>
        <xdr:cNvCxnSpPr/>
      </xdr:nvCxnSpPr>
      <xdr:spPr>
        <a:xfrm flipH="1">
          <a:off x="1150982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4</xdr:row>
      <xdr:rowOff>113394</xdr:rowOff>
    </xdr:from>
    <xdr:to>
      <xdr:col>8</xdr:col>
      <xdr:colOff>385536</xdr:colOff>
      <xdr:row>4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338D206D-D3F1-43C2-AB03-20A42825E50F}"/>
            </a:ext>
          </a:extLst>
        </xdr:cNvPr>
        <xdr:cNvCxnSpPr/>
      </xdr:nvCxnSpPr>
      <xdr:spPr>
        <a:xfrm flipH="1">
          <a:off x="1148715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3</xdr:row>
      <xdr:rowOff>107044</xdr:rowOff>
    </xdr:from>
    <xdr:to>
      <xdr:col>8</xdr:col>
      <xdr:colOff>367847</xdr:colOff>
      <xdr:row>3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2A2C055D-028B-47FA-966C-80E24FBEC59F}"/>
            </a:ext>
          </a:extLst>
        </xdr:cNvPr>
        <xdr:cNvCxnSpPr/>
      </xdr:nvCxnSpPr>
      <xdr:spPr>
        <a:xfrm flipH="1">
          <a:off x="1146946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2</xdr:row>
      <xdr:rowOff>89353</xdr:rowOff>
    </xdr:from>
    <xdr:to>
      <xdr:col>8</xdr:col>
      <xdr:colOff>361496</xdr:colOff>
      <xdr:row>2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664639BD-C12E-4B8E-BABF-6727AE32D542}"/>
            </a:ext>
          </a:extLst>
        </xdr:cNvPr>
        <xdr:cNvCxnSpPr/>
      </xdr:nvCxnSpPr>
      <xdr:spPr>
        <a:xfrm flipH="1">
          <a:off x="1146311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13</xdr:row>
      <xdr:rowOff>102054</xdr:rowOff>
    </xdr:from>
    <xdr:to>
      <xdr:col>8</xdr:col>
      <xdr:colOff>408215</xdr:colOff>
      <xdr:row>13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509E445D-FADE-4B59-B64A-7D1B2AA76EC2}"/>
            </a:ext>
          </a:extLst>
        </xdr:cNvPr>
        <xdr:cNvCxnSpPr/>
      </xdr:nvCxnSpPr>
      <xdr:spPr>
        <a:xfrm flipH="1">
          <a:off x="1150982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12</xdr:row>
      <xdr:rowOff>113394</xdr:rowOff>
    </xdr:from>
    <xdr:to>
      <xdr:col>8</xdr:col>
      <xdr:colOff>385536</xdr:colOff>
      <xdr:row>12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72384427-4E35-4EE3-A1F0-582F1C59F63A}"/>
            </a:ext>
          </a:extLst>
        </xdr:cNvPr>
        <xdr:cNvCxnSpPr/>
      </xdr:nvCxnSpPr>
      <xdr:spPr>
        <a:xfrm flipH="1">
          <a:off x="1148715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11</xdr:row>
      <xdr:rowOff>107044</xdr:rowOff>
    </xdr:from>
    <xdr:to>
      <xdr:col>8</xdr:col>
      <xdr:colOff>367847</xdr:colOff>
      <xdr:row>11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6233AE1B-C92D-442D-9FAB-4A2FBE8450AC}"/>
            </a:ext>
          </a:extLst>
        </xdr:cNvPr>
        <xdr:cNvCxnSpPr/>
      </xdr:nvCxnSpPr>
      <xdr:spPr>
        <a:xfrm flipH="1">
          <a:off x="1146946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10</xdr:row>
      <xdr:rowOff>89353</xdr:rowOff>
    </xdr:from>
    <xdr:to>
      <xdr:col>8</xdr:col>
      <xdr:colOff>361496</xdr:colOff>
      <xdr:row>10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8C445418-93F6-4D7C-8E67-A4BADF0B5C23}"/>
            </a:ext>
          </a:extLst>
        </xdr:cNvPr>
        <xdr:cNvCxnSpPr/>
      </xdr:nvCxnSpPr>
      <xdr:spPr>
        <a:xfrm flipH="1">
          <a:off x="1146311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21</xdr:row>
      <xdr:rowOff>102054</xdr:rowOff>
    </xdr:from>
    <xdr:to>
      <xdr:col>8</xdr:col>
      <xdr:colOff>408215</xdr:colOff>
      <xdr:row>21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4929DAA2-BF20-4958-9389-85B83F13C7CE}"/>
            </a:ext>
          </a:extLst>
        </xdr:cNvPr>
        <xdr:cNvCxnSpPr/>
      </xdr:nvCxnSpPr>
      <xdr:spPr>
        <a:xfrm flipH="1">
          <a:off x="1150982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20</xdr:row>
      <xdr:rowOff>113394</xdr:rowOff>
    </xdr:from>
    <xdr:to>
      <xdr:col>8</xdr:col>
      <xdr:colOff>385536</xdr:colOff>
      <xdr:row>20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66F25E7E-62C9-4353-A78B-F110966F9CD2}"/>
            </a:ext>
          </a:extLst>
        </xdr:cNvPr>
        <xdr:cNvCxnSpPr/>
      </xdr:nvCxnSpPr>
      <xdr:spPr>
        <a:xfrm flipH="1">
          <a:off x="1148715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19</xdr:row>
      <xdr:rowOff>107044</xdr:rowOff>
    </xdr:from>
    <xdr:to>
      <xdr:col>8</xdr:col>
      <xdr:colOff>367847</xdr:colOff>
      <xdr:row>19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ADD4EE97-F5A1-467C-824C-70FCBB2FB01D}"/>
            </a:ext>
          </a:extLst>
        </xdr:cNvPr>
        <xdr:cNvCxnSpPr/>
      </xdr:nvCxnSpPr>
      <xdr:spPr>
        <a:xfrm flipH="1">
          <a:off x="1146946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18</xdr:row>
      <xdr:rowOff>89353</xdr:rowOff>
    </xdr:from>
    <xdr:to>
      <xdr:col>8</xdr:col>
      <xdr:colOff>361496</xdr:colOff>
      <xdr:row>18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0255D4F8-D5AD-49E5-9666-46A09A088596}"/>
            </a:ext>
          </a:extLst>
        </xdr:cNvPr>
        <xdr:cNvCxnSpPr/>
      </xdr:nvCxnSpPr>
      <xdr:spPr>
        <a:xfrm flipH="1">
          <a:off x="1146311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29</xdr:row>
      <xdr:rowOff>102054</xdr:rowOff>
    </xdr:from>
    <xdr:to>
      <xdr:col>8</xdr:col>
      <xdr:colOff>408215</xdr:colOff>
      <xdr:row>29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3F4D39F2-3EBD-49B7-853A-AEC0B4AF2C0B}"/>
            </a:ext>
          </a:extLst>
        </xdr:cNvPr>
        <xdr:cNvCxnSpPr/>
      </xdr:nvCxnSpPr>
      <xdr:spPr>
        <a:xfrm flipH="1">
          <a:off x="11509829" y="5778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29</xdr:row>
      <xdr:rowOff>113394</xdr:rowOff>
    </xdr:from>
    <xdr:to>
      <xdr:col>8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96766766-6065-4B5F-9BA7-11EAF09FEEAB}"/>
            </a:ext>
          </a:extLst>
        </xdr:cNvPr>
        <xdr:cNvCxnSpPr/>
      </xdr:nvCxnSpPr>
      <xdr:spPr>
        <a:xfrm flipH="1">
          <a:off x="11487150" y="57902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26</xdr:row>
      <xdr:rowOff>107044</xdr:rowOff>
    </xdr:from>
    <xdr:to>
      <xdr:col>8</xdr:col>
      <xdr:colOff>367847</xdr:colOff>
      <xdr:row>26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2B16B242-D23E-43E0-9FBC-AC1663586AD3}"/>
            </a:ext>
          </a:extLst>
        </xdr:cNvPr>
        <xdr:cNvCxnSpPr/>
      </xdr:nvCxnSpPr>
      <xdr:spPr>
        <a:xfrm flipH="1">
          <a:off x="1146946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29</xdr:row>
      <xdr:rowOff>89353</xdr:rowOff>
    </xdr:from>
    <xdr:to>
      <xdr:col>8</xdr:col>
      <xdr:colOff>361496</xdr:colOff>
      <xdr:row>29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DFB63239-F74E-47E5-AF1A-3380B2BEC901}"/>
            </a:ext>
          </a:extLst>
        </xdr:cNvPr>
        <xdr:cNvCxnSpPr/>
      </xdr:nvCxnSpPr>
      <xdr:spPr>
        <a:xfrm flipH="1">
          <a:off x="11463110" y="57662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37</xdr:row>
      <xdr:rowOff>102054</xdr:rowOff>
    </xdr:from>
    <xdr:to>
      <xdr:col>8</xdr:col>
      <xdr:colOff>408215</xdr:colOff>
      <xdr:row>37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EC4BCB84-B1F8-429E-A9A7-AEF9AC7F29D4}"/>
            </a:ext>
          </a:extLst>
        </xdr:cNvPr>
        <xdr:cNvCxnSpPr/>
      </xdr:nvCxnSpPr>
      <xdr:spPr>
        <a:xfrm flipH="1">
          <a:off x="11509829" y="7302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36</xdr:row>
      <xdr:rowOff>113394</xdr:rowOff>
    </xdr:from>
    <xdr:to>
      <xdr:col>8</xdr:col>
      <xdr:colOff>385536</xdr:colOff>
      <xdr:row>36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9DD71E01-FE4B-447A-95B6-A3F98BE9B2AE}"/>
            </a:ext>
          </a:extLst>
        </xdr:cNvPr>
        <xdr:cNvCxnSpPr/>
      </xdr:nvCxnSpPr>
      <xdr:spPr>
        <a:xfrm flipH="1">
          <a:off x="11487150" y="7123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35</xdr:row>
      <xdr:rowOff>107044</xdr:rowOff>
    </xdr:from>
    <xdr:to>
      <xdr:col>8</xdr:col>
      <xdr:colOff>367847</xdr:colOff>
      <xdr:row>35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03AB8FBD-3DDD-468B-8FEA-EA30AEA5C91A}"/>
            </a:ext>
          </a:extLst>
        </xdr:cNvPr>
        <xdr:cNvCxnSpPr/>
      </xdr:nvCxnSpPr>
      <xdr:spPr>
        <a:xfrm flipH="1">
          <a:off x="11469461" y="6926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34</xdr:row>
      <xdr:rowOff>89353</xdr:rowOff>
    </xdr:from>
    <xdr:to>
      <xdr:col>8</xdr:col>
      <xdr:colOff>361496</xdr:colOff>
      <xdr:row>34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F2A18D10-7F71-4457-AC97-E5E6F2DC42C3}"/>
            </a:ext>
          </a:extLst>
        </xdr:cNvPr>
        <xdr:cNvCxnSpPr/>
      </xdr:nvCxnSpPr>
      <xdr:spPr>
        <a:xfrm flipH="1">
          <a:off x="11463110" y="6718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43</xdr:row>
      <xdr:rowOff>102054</xdr:rowOff>
    </xdr:from>
    <xdr:to>
      <xdr:col>8</xdr:col>
      <xdr:colOff>408215</xdr:colOff>
      <xdr:row>43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7AF951A4-7FB6-4215-98C4-13CC7C43217D}"/>
            </a:ext>
          </a:extLst>
        </xdr:cNvPr>
        <xdr:cNvCxnSpPr/>
      </xdr:nvCxnSpPr>
      <xdr:spPr>
        <a:xfrm flipH="1">
          <a:off x="11509829" y="8445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43</xdr:row>
      <xdr:rowOff>107044</xdr:rowOff>
    </xdr:from>
    <xdr:to>
      <xdr:col>8</xdr:col>
      <xdr:colOff>367847</xdr:colOff>
      <xdr:row>43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5F049733-B4F4-4EB1-8195-D540FB1BB13A}"/>
            </a:ext>
          </a:extLst>
        </xdr:cNvPr>
        <xdr:cNvCxnSpPr/>
      </xdr:nvCxnSpPr>
      <xdr:spPr>
        <a:xfrm flipH="1">
          <a:off x="11469461" y="8450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42</xdr:row>
      <xdr:rowOff>89353</xdr:rowOff>
    </xdr:from>
    <xdr:to>
      <xdr:col>8</xdr:col>
      <xdr:colOff>361496</xdr:colOff>
      <xdr:row>42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BC0B377E-3C2C-403A-AE09-2465F6A7854E}"/>
            </a:ext>
          </a:extLst>
        </xdr:cNvPr>
        <xdr:cNvCxnSpPr/>
      </xdr:nvCxnSpPr>
      <xdr:spPr>
        <a:xfrm flipH="1">
          <a:off x="11463110" y="8242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63</xdr:row>
      <xdr:rowOff>113394</xdr:rowOff>
    </xdr:from>
    <xdr:to>
      <xdr:col>7</xdr:col>
      <xdr:colOff>385536</xdr:colOff>
      <xdr:row>63</xdr:row>
      <xdr:rowOff>113394</xdr:rowOff>
    </xdr:to>
    <xdr:cxnSp macro="">
      <xdr:nvCxnSpPr>
        <xdr:cNvPr id="26" name="16 Conector recto">
          <a:extLst>
            <a:ext uri="{FF2B5EF4-FFF2-40B4-BE49-F238E27FC236}">
              <a16:creationId xmlns:a16="http://schemas.microsoft.com/office/drawing/2014/main" id="{3E8A5B41-335C-416F-A1DF-80890F6E7166}"/>
            </a:ext>
          </a:extLst>
        </xdr:cNvPr>
        <xdr:cNvCxnSpPr/>
      </xdr:nvCxnSpPr>
      <xdr:spPr>
        <a:xfrm flipH="1">
          <a:off x="9867900" y="12267294"/>
          <a:ext cx="15285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67</xdr:row>
      <xdr:rowOff>77675</xdr:rowOff>
    </xdr:from>
    <xdr:to>
      <xdr:col>7</xdr:col>
      <xdr:colOff>540317</xdr:colOff>
      <xdr:row>67</xdr:row>
      <xdr:rowOff>77675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FE9ECB2F-5AEF-4252-AC39-1917558A18E5}"/>
            </a:ext>
          </a:extLst>
        </xdr:cNvPr>
        <xdr:cNvCxnSpPr/>
      </xdr:nvCxnSpPr>
      <xdr:spPr>
        <a:xfrm flipH="1">
          <a:off x="10022681" y="12993575"/>
          <a:ext cx="15285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69</xdr:row>
      <xdr:rowOff>115661</xdr:rowOff>
    </xdr:from>
    <xdr:to>
      <xdr:col>9</xdr:col>
      <xdr:colOff>435430</xdr:colOff>
      <xdr:row>69</xdr:row>
      <xdr:rowOff>115661</xdr:rowOff>
    </xdr:to>
    <xdr:cxnSp macro="">
      <xdr:nvCxnSpPr>
        <xdr:cNvPr id="28" name="15 Conector recto">
          <a:extLst>
            <a:ext uri="{FF2B5EF4-FFF2-40B4-BE49-F238E27FC236}">
              <a16:creationId xmlns:a16="http://schemas.microsoft.com/office/drawing/2014/main" id="{556C25A9-1EF6-4521-B447-D30FBA59D72A}"/>
            </a:ext>
          </a:extLst>
        </xdr:cNvPr>
        <xdr:cNvCxnSpPr/>
      </xdr:nvCxnSpPr>
      <xdr:spPr>
        <a:xfrm flipH="1">
          <a:off x="12299044" y="134125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68</xdr:row>
      <xdr:rowOff>113394</xdr:rowOff>
    </xdr:from>
    <xdr:to>
      <xdr:col>9</xdr:col>
      <xdr:colOff>385536</xdr:colOff>
      <xdr:row>68</xdr:row>
      <xdr:rowOff>113394</xdr:rowOff>
    </xdr:to>
    <xdr:cxnSp macro="">
      <xdr:nvCxnSpPr>
        <xdr:cNvPr id="29" name="16 Conector recto">
          <a:extLst>
            <a:ext uri="{FF2B5EF4-FFF2-40B4-BE49-F238E27FC236}">
              <a16:creationId xmlns:a16="http://schemas.microsoft.com/office/drawing/2014/main" id="{CD55CA79-295A-407F-9D7E-76C8CDB32079}"/>
            </a:ext>
          </a:extLst>
        </xdr:cNvPr>
        <xdr:cNvCxnSpPr/>
      </xdr:nvCxnSpPr>
      <xdr:spPr>
        <a:xfrm flipH="1">
          <a:off x="12249150" y="13219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67</xdr:row>
      <xdr:rowOff>107044</xdr:rowOff>
    </xdr:from>
    <xdr:to>
      <xdr:col>9</xdr:col>
      <xdr:colOff>367847</xdr:colOff>
      <xdr:row>67</xdr:row>
      <xdr:rowOff>107044</xdr:rowOff>
    </xdr:to>
    <xdr:cxnSp macro="">
      <xdr:nvCxnSpPr>
        <xdr:cNvPr id="30" name="17 Conector recto">
          <a:extLst>
            <a:ext uri="{FF2B5EF4-FFF2-40B4-BE49-F238E27FC236}">
              <a16:creationId xmlns:a16="http://schemas.microsoft.com/office/drawing/2014/main" id="{FC67C639-ACBC-42D8-BFA1-52D0CBEE413B}"/>
            </a:ext>
          </a:extLst>
        </xdr:cNvPr>
        <xdr:cNvCxnSpPr/>
      </xdr:nvCxnSpPr>
      <xdr:spPr>
        <a:xfrm flipH="1">
          <a:off x="12231461" y="13022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66</xdr:row>
      <xdr:rowOff>89353</xdr:rowOff>
    </xdr:from>
    <xdr:to>
      <xdr:col>9</xdr:col>
      <xdr:colOff>361496</xdr:colOff>
      <xdr:row>66</xdr:row>
      <xdr:rowOff>89353</xdr:rowOff>
    </xdr:to>
    <xdr:cxnSp macro="">
      <xdr:nvCxnSpPr>
        <xdr:cNvPr id="31" name="18 Conector recto">
          <a:extLst>
            <a:ext uri="{FF2B5EF4-FFF2-40B4-BE49-F238E27FC236}">
              <a16:creationId xmlns:a16="http://schemas.microsoft.com/office/drawing/2014/main" id="{162A655C-8212-4D50-A938-9098AFCF4E64}"/>
            </a:ext>
          </a:extLst>
        </xdr:cNvPr>
        <xdr:cNvCxnSpPr/>
      </xdr:nvCxnSpPr>
      <xdr:spPr>
        <a:xfrm flipH="1">
          <a:off x="12225110" y="12814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64</xdr:row>
      <xdr:rowOff>102054</xdr:rowOff>
    </xdr:from>
    <xdr:to>
      <xdr:col>9</xdr:col>
      <xdr:colOff>408215</xdr:colOff>
      <xdr:row>64</xdr:row>
      <xdr:rowOff>102054</xdr:rowOff>
    </xdr:to>
    <xdr:cxnSp macro="">
      <xdr:nvCxnSpPr>
        <xdr:cNvPr id="32" name="15 Conector recto">
          <a:extLst>
            <a:ext uri="{FF2B5EF4-FFF2-40B4-BE49-F238E27FC236}">
              <a16:creationId xmlns:a16="http://schemas.microsoft.com/office/drawing/2014/main" id="{8E41E0FF-2BA6-44B7-86A0-010E4938C06B}"/>
            </a:ext>
          </a:extLst>
        </xdr:cNvPr>
        <xdr:cNvCxnSpPr/>
      </xdr:nvCxnSpPr>
      <xdr:spPr>
        <a:xfrm flipH="1">
          <a:off x="12271829" y="124464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64</xdr:row>
      <xdr:rowOff>113394</xdr:rowOff>
    </xdr:from>
    <xdr:to>
      <xdr:col>9</xdr:col>
      <xdr:colOff>385536</xdr:colOff>
      <xdr:row>64</xdr:row>
      <xdr:rowOff>113394</xdr:rowOff>
    </xdr:to>
    <xdr:cxnSp macro="">
      <xdr:nvCxnSpPr>
        <xdr:cNvPr id="33" name="16 Conector recto">
          <a:extLst>
            <a:ext uri="{FF2B5EF4-FFF2-40B4-BE49-F238E27FC236}">
              <a16:creationId xmlns:a16="http://schemas.microsoft.com/office/drawing/2014/main" id="{8AB794E4-E514-4AB3-B6E9-30DC85D99433}"/>
            </a:ext>
          </a:extLst>
        </xdr:cNvPr>
        <xdr:cNvCxnSpPr/>
      </xdr:nvCxnSpPr>
      <xdr:spPr>
        <a:xfrm flipH="1">
          <a:off x="12249150" y="12457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61</xdr:row>
      <xdr:rowOff>107044</xdr:rowOff>
    </xdr:from>
    <xdr:to>
      <xdr:col>9</xdr:col>
      <xdr:colOff>367847</xdr:colOff>
      <xdr:row>61</xdr:row>
      <xdr:rowOff>107044</xdr:rowOff>
    </xdr:to>
    <xdr:cxnSp macro="">
      <xdr:nvCxnSpPr>
        <xdr:cNvPr id="34" name="17 Conector recto">
          <a:extLst>
            <a:ext uri="{FF2B5EF4-FFF2-40B4-BE49-F238E27FC236}">
              <a16:creationId xmlns:a16="http://schemas.microsoft.com/office/drawing/2014/main" id="{41FD487A-C876-416C-AFB1-46D178FBA525}"/>
            </a:ext>
          </a:extLst>
        </xdr:cNvPr>
        <xdr:cNvCxnSpPr/>
      </xdr:nvCxnSpPr>
      <xdr:spPr>
        <a:xfrm flipH="1">
          <a:off x="12231461" y="11879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64</xdr:row>
      <xdr:rowOff>89353</xdr:rowOff>
    </xdr:from>
    <xdr:to>
      <xdr:col>9</xdr:col>
      <xdr:colOff>361496</xdr:colOff>
      <xdr:row>64</xdr:row>
      <xdr:rowOff>89353</xdr:rowOff>
    </xdr:to>
    <xdr:cxnSp macro="">
      <xdr:nvCxnSpPr>
        <xdr:cNvPr id="35" name="18 Conector recto">
          <a:extLst>
            <a:ext uri="{FF2B5EF4-FFF2-40B4-BE49-F238E27FC236}">
              <a16:creationId xmlns:a16="http://schemas.microsoft.com/office/drawing/2014/main" id="{C7276C98-9894-40C9-88EA-EC43BF185B26}"/>
            </a:ext>
          </a:extLst>
        </xdr:cNvPr>
        <xdr:cNvCxnSpPr/>
      </xdr:nvCxnSpPr>
      <xdr:spPr>
        <a:xfrm flipH="1">
          <a:off x="12225110" y="12433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59</xdr:row>
      <xdr:rowOff>102054</xdr:rowOff>
    </xdr:from>
    <xdr:to>
      <xdr:col>9</xdr:col>
      <xdr:colOff>408215</xdr:colOff>
      <xdr:row>59</xdr:row>
      <xdr:rowOff>102054</xdr:rowOff>
    </xdr:to>
    <xdr:cxnSp macro="">
      <xdr:nvCxnSpPr>
        <xdr:cNvPr id="36" name="15 Conector recto">
          <a:extLst>
            <a:ext uri="{FF2B5EF4-FFF2-40B4-BE49-F238E27FC236}">
              <a16:creationId xmlns:a16="http://schemas.microsoft.com/office/drawing/2014/main" id="{7DB8376F-321E-40C0-A783-BF9C0018829A}"/>
            </a:ext>
          </a:extLst>
        </xdr:cNvPr>
        <xdr:cNvCxnSpPr/>
      </xdr:nvCxnSpPr>
      <xdr:spPr>
        <a:xfrm flipH="1">
          <a:off x="12271829" y="11493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58</xdr:row>
      <xdr:rowOff>113394</xdr:rowOff>
    </xdr:from>
    <xdr:to>
      <xdr:col>9</xdr:col>
      <xdr:colOff>385536</xdr:colOff>
      <xdr:row>58</xdr:row>
      <xdr:rowOff>113394</xdr:rowOff>
    </xdr:to>
    <xdr:cxnSp macro="">
      <xdr:nvCxnSpPr>
        <xdr:cNvPr id="37" name="16 Conector recto">
          <a:extLst>
            <a:ext uri="{FF2B5EF4-FFF2-40B4-BE49-F238E27FC236}">
              <a16:creationId xmlns:a16="http://schemas.microsoft.com/office/drawing/2014/main" id="{1E756CB3-5D55-45BE-98D9-83CEBF7F197B}"/>
            </a:ext>
          </a:extLst>
        </xdr:cNvPr>
        <xdr:cNvCxnSpPr/>
      </xdr:nvCxnSpPr>
      <xdr:spPr>
        <a:xfrm flipH="1">
          <a:off x="12249150" y="11314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57</xdr:row>
      <xdr:rowOff>107044</xdr:rowOff>
    </xdr:from>
    <xdr:to>
      <xdr:col>9</xdr:col>
      <xdr:colOff>367847</xdr:colOff>
      <xdr:row>57</xdr:row>
      <xdr:rowOff>107044</xdr:rowOff>
    </xdr:to>
    <xdr:cxnSp macro="">
      <xdr:nvCxnSpPr>
        <xdr:cNvPr id="38" name="17 Conector recto">
          <a:extLst>
            <a:ext uri="{FF2B5EF4-FFF2-40B4-BE49-F238E27FC236}">
              <a16:creationId xmlns:a16="http://schemas.microsoft.com/office/drawing/2014/main" id="{83A88034-13CC-460F-A990-2C7218FF75B0}"/>
            </a:ext>
          </a:extLst>
        </xdr:cNvPr>
        <xdr:cNvCxnSpPr/>
      </xdr:nvCxnSpPr>
      <xdr:spPr>
        <a:xfrm flipH="1">
          <a:off x="12231461" y="11117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56</xdr:row>
      <xdr:rowOff>89353</xdr:rowOff>
    </xdr:from>
    <xdr:to>
      <xdr:col>9</xdr:col>
      <xdr:colOff>361496</xdr:colOff>
      <xdr:row>56</xdr:row>
      <xdr:rowOff>89353</xdr:rowOff>
    </xdr:to>
    <xdr:cxnSp macro="">
      <xdr:nvCxnSpPr>
        <xdr:cNvPr id="39" name="18 Conector recto">
          <a:extLst>
            <a:ext uri="{FF2B5EF4-FFF2-40B4-BE49-F238E27FC236}">
              <a16:creationId xmlns:a16="http://schemas.microsoft.com/office/drawing/2014/main" id="{A8403286-317B-4FFA-ABC9-ADEEFC77864B}"/>
            </a:ext>
          </a:extLst>
        </xdr:cNvPr>
        <xdr:cNvCxnSpPr/>
      </xdr:nvCxnSpPr>
      <xdr:spPr>
        <a:xfrm flipH="1">
          <a:off x="12225110" y="10909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547688</xdr:colOff>
      <xdr:row>18</xdr:row>
      <xdr:rowOff>0</xdr:rowOff>
    </xdr:from>
    <xdr:to>
      <xdr:col>16</xdr:col>
      <xdr:colOff>714375</xdr:colOff>
      <xdr:row>23</xdr:row>
      <xdr:rowOff>47625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B2F44CD7-3723-451E-88CE-D811E958FE18}"/>
            </a:ext>
          </a:extLst>
        </xdr:cNvPr>
        <xdr:cNvSpPr/>
      </xdr:nvSpPr>
      <xdr:spPr>
        <a:xfrm>
          <a:off x="13850938" y="3556000"/>
          <a:ext cx="4738687" cy="10001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600"/>
            <a:t>Sera necesario</a:t>
          </a:r>
          <a:r>
            <a:rPr lang="es-CL" sz="1600" baseline="0"/>
            <a:t> sacar todo los contenedores de la cubierta 4 para sacar los que estan en bodega.</a:t>
          </a:r>
        </a:p>
      </xdr:txBody>
    </xdr:sp>
    <xdr:clientData/>
  </xdr:twoCellAnchor>
  <xdr:twoCellAnchor>
    <xdr:from>
      <xdr:col>12</xdr:col>
      <xdr:colOff>464343</xdr:colOff>
      <xdr:row>68</xdr:row>
      <xdr:rowOff>71437</xdr:rowOff>
    </xdr:from>
    <xdr:to>
      <xdr:col>15</xdr:col>
      <xdr:colOff>500062</xdr:colOff>
      <xdr:row>76</xdr:row>
      <xdr:rowOff>71437</xdr:rowOff>
    </xdr:to>
    <xdr:sp macro="" textlink="">
      <xdr:nvSpPr>
        <xdr:cNvPr id="56" name="Rectángulo 55">
          <a:extLst>
            <a:ext uri="{FF2B5EF4-FFF2-40B4-BE49-F238E27FC236}">
              <a16:creationId xmlns:a16="http://schemas.microsoft.com/office/drawing/2014/main" id="{C1396DEC-523F-425D-82DE-4B8895877818}"/>
            </a:ext>
          </a:extLst>
        </xdr:cNvPr>
        <xdr:cNvSpPr/>
      </xdr:nvSpPr>
      <xdr:spPr>
        <a:xfrm>
          <a:off x="13787437" y="13168312"/>
          <a:ext cx="2321719" cy="15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El buque queda relativamente adrizado.</a:t>
          </a:r>
        </a:p>
      </xdr:txBody>
    </xdr:sp>
    <xdr:clientData/>
  </xdr:twoCellAnchor>
  <xdr:twoCellAnchor>
    <xdr:from>
      <xdr:col>8</xdr:col>
      <xdr:colOff>498929</xdr:colOff>
      <xdr:row>6</xdr:row>
      <xdr:rowOff>102054</xdr:rowOff>
    </xdr:from>
    <xdr:to>
      <xdr:col>9</xdr:col>
      <xdr:colOff>408215</xdr:colOff>
      <xdr:row>6</xdr:row>
      <xdr:rowOff>102054</xdr:rowOff>
    </xdr:to>
    <xdr:cxnSp macro="">
      <xdr:nvCxnSpPr>
        <xdr:cNvPr id="69" name="15 Conector recto">
          <a:extLst>
            <a:ext uri="{FF2B5EF4-FFF2-40B4-BE49-F238E27FC236}">
              <a16:creationId xmlns:a16="http://schemas.microsoft.com/office/drawing/2014/main" id="{68209BD2-FAD0-427D-A77B-31D73E6D0984}"/>
            </a:ext>
          </a:extLst>
        </xdr:cNvPr>
        <xdr:cNvCxnSpPr/>
      </xdr:nvCxnSpPr>
      <xdr:spPr>
        <a:xfrm flipH="1">
          <a:off x="1150982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</xdr:row>
      <xdr:rowOff>113394</xdr:rowOff>
    </xdr:from>
    <xdr:to>
      <xdr:col>9</xdr:col>
      <xdr:colOff>385536</xdr:colOff>
      <xdr:row>5</xdr:row>
      <xdr:rowOff>113394</xdr:rowOff>
    </xdr:to>
    <xdr:cxnSp macro="">
      <xdr:nvCxnSpPr>
        <xdr:cNvPr id="70" name="16 Conector recto">
          <a:extLst>
            <a:ext uri="{FF2B5EF4-FFF2-40B4-BE49-F238E27FC236}">
              <a16:creationId xmlns:a16="http://schemas.microsoft.com/office/drawing/2014/main" id="{A830B2F6-B0A6-402B-B266-04FAE21D915D}"/>
            </a:ext>
          </a:extLst>
        </xdr:cNvPr>
        <xdr:cNvCxnSpPr/>
      </xdr:nvCxnSpPr>
      <xdr:spPr>
        <a:xfrm flipH="1">
          <a:off x="1148715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</xdr:row>
      <xdr:rowOff>107044</xdr:rowOff>
    </xdr:from>
    <xdr:to>
      <xdr:col>9</xdr:col>
      <xdr:colOff>367847</xdr:colOff>
      <xdr:row>4</xdr:row>
      <xdr:rowOff>107044</xdr:rowOff>
    </xdr:to>
    <xdr:cxnSp macro="">
      <xdr:nvCxnSpPr>
        <xdr:cNvPr id="71" name="17 Conector recto">
          <a:extLst>
            <a:ext uri="{FF2B5EF4-FFF2-40B4-BE49-F238E27FC236}">
              <a16:creationId xmlns:a16="http://schemas.microsoft.com/office/drawing/2014/main" id="{AB62E010-BBF6-4E36-8FB0-506638F389FE}"/>
            </a:ext>
          </a:extLst>
        </xdr:cNvPr>
        <xdr:cNvCxnSpPr/>
      </xdr:nvCxnSpPr>
      <xdr:spPr>
        <a:xfrm flipH="1">
          <a:off x="1146946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</xdr:row>
      <xdr:rowOff>89353</xdr:rowOff>
    </xdr:from>
    <xdr:to>
      <xdr:col>9</xdr:col>
      <xdr:colOff>361496</xdr:colOff>
      <xdr:row>3</xdr:row>
      <xdr:rowOff>89353</xdr:rowOff>
    </xdr:to>
    <xdr:cxnSp macro="">
      <xdr:nvCxnSpPr>
        <xdr:cNvPr id="72" name="18 Conector recto">
          <a:extLst>
            <a:ext uri="{FF2B5EF4-FFF2-40B4-BE49-F238E27FC236}">
              <a16:creationId xmlns:a16="http://schemas.microsoft.com/office/drawing/2014/main" id="{43491254-3744-44CD-B0E3-FD99E3ED44CA}"/>
            </a:ext>
          </a:extLst>
        </xdr:cNvPr>
        <xdr:cNvCxnSpPr/>
      </xdr:nvCxnSpPr>
      <xdr:spPr>
        <a:xfrm flipH="1">
          <a:off x="1146311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14</xdr:row>
      <xdr:rowOff>102054</xdr:rowOff>
    </xdr:from>
    <xdr:to>
      <xdr:col>9</xdr:col>
      <xdr:colOff>408215</xdr:colOff>
      <xdr:row>14</xdr:row>
      <xdr:rowOff>102054</xdr:rowOff>
    </xdr:to>
    <xdr:cxnSp macro="">
      <xdr:nvCxnSpPr>
        <xdr:cNvPr id="73" name="15 Conector recto">
          <a:extLst>
            <a:ext uri="{FF2B5EF4-FFF2-40B4-BE49-F238E27FC236}">
              <a16:creationId xmlns:a16="http://schemas.microsoft.com/office/drawing/2014/main" id="{504CE84A-2947-4D6E-8646-E2788BFDFDCF}"/>
            </a:ext>
          </a:extLst>
        </xdr:cNvPr>
        <xdr:cNvCxnSpPr/>
      </xdr:nvCxnSpPr>
      <xdr:spPr>
        <a:xfrm flipH="1">
          <a:off x="1150982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13</xdr:row>
      <xdr:rowOff>113394</xdr:rowOff>
    </xdr:from>
    <xdr:to>
      <xdr:col>9</xdr:col>
      <xdr:colOff>385536</xdr:colOff>
      <xdr:row>13</xdr:row>
      <xdr:rowOff>113394</xdr:rowOff>
    </xdr:to>
    <xdr:cxnSp macro="">
      <xdr:nvCxnSpPr>
        <xdr:cNvPr id="74" name="16 Conector recto">
          <a:extLst>
            <a:ext uri="{FF2B5EF4-FFF2-40B4-BE49-F238E27FC236}">
              <a16:creationId xmlns:a16="http://schemas.microsoft.com/office/drawing/2014/main" id="{29E9246D-7BD6-496C-9D81-1A5F6215F9A5}"/>
            </a:ext>
          </a:extLst>
        </xdr:cNvPr>
        <xdr:cNvCxnSpPr/>
      </xdr:nvCxnSpPr>
      <xdr:spPr>
        <a:xfrm flipH="1">
          <a:off x="1148715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12</xdr:row>
      <xdr:rowOff>107044</xdr:rowOff>
    </xdr:from>
    <xdr:to>
      <xdr:col>9</xdr:col>
      <xdr:colOff>367847</xdr:colOff>
      <xdr:row>12</xdr:row>
      <xdr:rowOff>107044</xdr:rowOff>
    </xdr:to>
    <xdr:cxnSp macro="">
      <xdr:nvCxnSpPr>
        <xdr:cNvPr id="75" name="17 Conector recto">
          <a:extLst>
            <a:ext uri="{FF2B5EF4-FFF2-40B4-BE49-F238E27FC236}">
              <a16:creationId xmlns:a16="http://schemas.microsoft.com/office/drawing/2014/main" id="{881D52AB-1D65-4B3D-946A-049B05432F95}"/>
            </a:ext>
          </a:extLst>
        </xdr:cNvPr>
        <xdr:cNvCxnSpPr/>
      </xdr:nvCxnSpPr>
      <xdr:spPr>
        <a:xfrm flipH="1">
          <a:off x="1146946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11</xdr:row>
      <xdr:rowOff>89353</xdr:rowOff>
    </xdr:from>
    <xdr:to>
      <xdr:col>9</xdr:col>
      <xdr:colOff>361496</xdr:colOff>
      <xdr:row>11</xdr:row>
      <xdr:rowOff>89353</xdr:rowOff>
    </xdr:to>
    <xdr:cxnSp macro="">
      <xdr:nvCxnSpPr>
        <xdr:cNvPr id="76" name="18 Conector recto">
          <a:extLst>
            <a:ext uri="{FF2B5EF4-FFF2-40B4-BE49-F238E27FC236}">
              <a16:creationId xmlns:a16="http://schemas.microsoft.com/office/drawing/2014/main" id="{FAB1190B-72A2-45DF-AE87-488F51896175}"/>
            </a:ext>
          </a:extLst>
        </xdr:cNvPr>
        <xdr:cNvCxnSpPr/>
      </xdr:nvCxnSpPr>
      <xdr:spPr>
        <a:xfrm flipH="1">
          <a:off x="1146311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22</xdr:row>
      <xdr:rowOff>102054</xdr:rowOff>
    </xdr:from>
    <xdr:to>
      <xdr:col>9</xdr:col>
      <xdr:colOff>408215</xdr:colOff>
      <xdr:row>22</xdr:row>
      <xdr:rowOff>102054</xdr:rowOff>
    </xdr:to>
    <xdr:cxnSp macro="">
      <xdr:nvCxnSpPr>
        <xdr:cNvPr id="77" name="15 Conector recto">
          <a:extLst>
            <a:ext uri="{FF2B5EF4-FFF2-40B4-BE49-F238E27FC236}">
              <a16:creationId xmlns:a16="http://schemas.microsoft.com/office/drawing/2014/main" id="{709441AC-680B-41BB-88AC-DC686179AFAE}"/>
            </a:ext>
          </a:extLst>
        </xdr:cNvPr>
        <xdr:cNvCxnSpPr/>
      </xdr:nvCxnSpPr>
      <xdr:spPr>
        <a:xfrm flipH="1">
          <a:off x="1150982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21</xdr:row>
      <xdr:rowOff>113394</xdr:rowOff>
    </xdr:from>
    <xdr:to>
      <xdr:col>9</xdr:col>
      <xdr:colOff>385536</xdr:colOff>
      <xdr:row>21</xdr:row>
      <xdr:rowOff>113394</xdr:rowOff>
    </xdr:to>
    <xdr:cxnSp macro="">
      <xdr:nvCxnSpPr>
        <xdr:cNvPr id="78" name="16 Conector recto">
          <a:extLst>
            <a:ext uri="{FF2B5EF4-FFF2-40B4-BE49-F238E27FC236}">
              <a16:creationId xmlns:a16="http://schemas.microsoft.com/office/drawing/2014/main" id="{9F07F1C3-FE51-4B7E-831F-1A92A4B24808}"/>
            </a:ext>
          </a:extLst>
        </xdr:cNvPr>
        <xdr:cNvCxnSpPr/>
      </xdr:nvCxnSpPr>
      <xdr:spPr>
        <a:xfrm flipH="1">
          <a:off x="1148715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20</xdr:row>
      <xdr:rowOff>107044</xdr:rowOff>
    </xdr:from>
    <xdr:to>
      <xdr:col>9</xdr:col>
      <xdr:colOff>367847</xdr:colOff>
      <xdr:row>20</xdr:row>
      <xdr:rowOff>107044</xdr:rowOff>
    </xdr:to>
    <xdr:cxnSp macro="">
      <xdr:nvCxnSpPr>
        <xdr:cNvPr id="79" name="17 Conector recto">
          <a:extLst>
            <a:ext uri="{FF2B5EF4-FFF2-40B4-BE49-F238E27FC236}">
              <a16:creationId xmlns:a16="http://schemas.microsoft.com/office/drawing/2014/main" id="{8E30DD33-8FBD-4E7A-BEB7-BFAFA51BBE13}"/>
            </a:ext>
          </a:extLst>
        </xdr:cNvPr>
        <xdr:cNvCxnSpPr/>
      </xdr:nvCxnSpPr>
      <xdr:spPr>
        <a:xfrm flipH="1">
          <a:off x="1146946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19</xdr:row>
      <xdr:rowOff>89353</xdr:rowOff>
    </xdr:from>
    <xdr:to>
      <xdr:col>9</xdr:col>
      <xdr:colOff>361496</xdr:colOff>
      <xdr:row>19</xdr:row>
      <xdr:rowOff>89353</xdr:rowOff>
    </xdr:to>
    <xdr:cxnSp macro="">
      <xdr:nvCxnSpPr>
        <xdr:cNvPr id="80" name="18 Conector recto">
          <a:extLst>
            <a:ext uri="{FF2B5EF4-FFF2-40B4-BE49-F238E27FC236}">
              <a16:creationId xmlns:a16="http://schemas.microsoft.com/office/drawing/2014/main" id="{B5C3A4CA-8A8F-4F3A-859D-AEE4CABC97CB}"/>
            </a:ext>
          </a:extLst>
        </xdr:cNvPr>
        <xdr:cNvCxnSpPr/>
      </xdr:nvCxnSpPr>
      <xdr:spPr>
        <a:xfrm flipH="1">
          <a:off x="1146311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30</xdr:row>
      <xdr:rowOff>102054</xdr:rowOff>
    </xdr:from>
    <xdr:to>
      <xdr:col>9</xdr:col>
      <xdr:colOff>408215</xdr:colOff>
      <xdr:row>30</xdr:row>
      <xdr:rowOff>102054</xdr:rowOff>
    </xdr:to>
    <xdr:cxnSp macro="">
      <xdr:nvCxnSpPr>
        <xdr:cNvPr id="81" name="15 Conector recto">
          <a:extLst>
            <a:ext uri="{FF2B5EF4-FFF2-40B4-BE49-F238E27FC236}">
              <a16:creationId xmlns:a16="http://schemas.microsoft.com/office/drawing/2014/main" id="{931F7BA2-8953-4B14-AA64-8DCF09E6B170}"/>
            </a:ext>
          </a:extLst>
        </xdr:cNvPr>
        <xdr:cNvCxnSpPr/>
      </xdr:nvCxnSpPr>
      <xdr:spPr>
        <a:xfrm flipH="1">
          <a:off x="11509829" y="5778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30</xdr:row>
      <xdr:rowOff>113394</xdr:rowOff>
    </xdr:from>
    <xdr:to>
      <xdr:col>9</xdr:col>
      <xdr:colOff>385536</xdr:colOff>
      <xdr:row>30</xdr:row>
      <xdr:rowOff>113394</xdr:rowOff>
    </xdr:to>
    <xdr:cxnSp macro="">
      <xdr:nvCxnSpPr>
        <xdr:cNvPr id="82" name="16 Conector recto">
          <a:extLst>
            <a:ext uri="{FF2B5EF4-FFF2-40B4-BE49-F238E27FC236}">
              <a16:creationId xmlns:a16="http://schemas.microsoft.com/office/drawing/2014/main" id="{2B87B56E-CD40-410F-943F-947C17902259}"/>
            </a:ext>
          </a:extLst>
        </xdr:cNvPr>
        <xdr:cNvCxnSpPr/>
      </xdr:nvCxnSpPr>
      <xdr:spPr>
        <a:xfrm flipH="1">
          <a:off x="11487150" y="57902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27</xdr:row>
      <xdr:rowOff>107044</xdr:rowOff>
    </xdr:from>
    <xdr:to>
      <xdr:col>9</xdr:col>
      <xdr:colOff>367847</xdr:colOff>
      <xdr:row>27</xdr:row>
      <xdr:rowOff>107044</xdr:rowOff>
    </xdr:to>
    <xdr:cxnSp macro="">
      <xdr:nvCxnSpPr>
        <xdr:cNvPr id="83" name="17 Conector recto">
          <a:extLst>
            <a:ext uri="{FF2B5EF4-FFF2-40B4-BE49-F238E27FC236}">
              <a16:creationId xmlns:a16="http://schemas.microsoft.com/office/drawing/2014/main" id="{71B00BD1-69E6-4C43-AED8-D2ECF3752E67}"/>
            </a:ext>
          </a:extLst>
        </xdr:cNvPr>
        <xdr:cNvCxnSpPr/>
      </xdr:nvCxnSpPr>
      <xdr:spPr>
        <a:xfrm flipH="1">
          <a:off x="1146946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30</xdr:row>
      <xdr:rowOff>89353</xdr:rowOff>
    </xdr:from>
    <xdr:to>
      <xdr:col>9</xdr:col>
      <xdr:colOff>361496</xdr:colOff>
      <xdr:row>30</xdr:row>
      <xdr:rowOff>89353</xdr:rowOff>
    </xdr:to>
    <xdr:cxnSp macro="">
      <xdr:nvCxnSpPr>
        <xdr:cNvPr id="84" name="18 Conector recto">
          <a:extLst>
            <a:ext uri="{FF2B5EF4-FFF2-40B4-BE49-F238E27FC236}">
              <a16:creationId xmlns:a16="http://schemas.microsoft.com/office/drawing/2014/main" id="{8962245F-5482-437E-A223-86D810AF6750}"/>
            </a:ext>
          </a:extLst>
        </xdr:cNvPr>
        <xdr:cNvCxnSpPr/>
      </xdr:nvCxnSpPr>
      <xdr:spPr>
        <a:xfrm flipH="1">
          <a:off x="11463110" y="57662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38</xdr:row>
      <xdr:rowOff>102054</xdr:rowOff>
    </xdr:from>
    <xdr:to>
      <xdr:col>9</xdr:col>
      <xdr:colOff>408215</xdr:colOff>
      <xdr:row>38</xdr:row>
      <xdr:rowOff>102054</xdr:rowOff>
    </xdr:to>
    <xdr:cxnSp macro="">
      <xdr:nvCxnSpPr>
        <xdr:cNvPr id="85" name="15 Conector recto">
          <a:extLst>
            <a:ext uri="{FF2B5EF4-FFF2-40B4-BE49-F238E27FC236}">
              <a16:creationId xmlns:a16="http://schemas.microsoft.com/office/drawing/2014/main" id="{ECBD82E3-0BEB-4883-807F-C3144582C400}"/>
            </a:ext>
          </a:extLst>
        </xdr:cNvPr>
        <xdr:cNvCxnSpPr/>
      </xdr:nvCxnSpPr>
      <xdr:spPr>
        <a:xfrm flipH="1">
          <a:off x="11509829" y="7302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37</xdr:row>
      <xdr:rowOff>113394</xdr:rowOff>
    </xdr:from>
    <xdr:to>
      <xdr:col>9</xdr:col>
      <xdr:colOff>385536</xdr:colOff>
      <xdr:row>37</xdr:row>
      <xdr:rowOff>113394</xdr:rowOff>
    </xdr:to>
    <xdr:cxnSp macro="">
      <xdr:nvCxnSpPr>
        <xdr:cNvPr id="86" name="16 Conector recto">
          <a:extLst>
            <a:ext uri="{FF2B5EF4-FFF2-40B4-BE49-F238E27FC236}">
              <a16:creationId xmlns:a16="http://schemas.microsoft.com/office/drawing/2014/main" id="{3B2D3140-CEA0-4F5E-A80A-C07FEE2CC307}"/>
            </a:ext>
          </a:extLst>
        </xdr:cNvPr>
        <xdr:cNvCxnSpPr/>
      </xdr:nvCxnSpPr>
      <xdr:spPr>
        <a:xfrm flipH="1">
          <a:off x="11487150" y="7123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36</xdr:row>
      <xdr:rowOff>107044</xdr:rowOff>
    </xdr:from>
    <xdr:to>
      <xdr:col>9</xdr:col>
      <xdr:colOff>367847</xdr:colOff>
      <xdr:row>36</xdr:row>
      <xdr:rowOff>107044</xdr:rowOff>
    </xdr:to>
    <xdr:cxnSp macro="">
      <xdr:nvCxnSpPr>
        <xdr:cNvPr id="87" name="17 Conector recto">
          <a:extLst>
            <a:ext uri="{FF2B5EF4-FFF2-40B4-BE49-F238E27FC236}">
              <a16:creationId xmlns:a16="http://schemas.microsoft.com/office/drawing/2014/main" id="{EF4D8129-11DA-4554-8F1D-90250AF48E0F}"/>
            </a:ext>
          </a:extLst>
        </xdr:cNvPr>
        <xdr:cNvCxnSpPr/>
      </xdr:nvCxnSpPr>
      <xdr:spPr>
        <a:xfrm flipH="1">
          <a:off x="11469461" y="6926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35</xdr:row>
      <xdr:rowOff>89353</xdr:rowOff>
    </xdr:from>
    <xdr:to>
      <xdr:col>9</xdr:col>
      <xdr:colOff>361496</xdr:colOff>
      <xdr:row>35</xdr:row>
      <xdr:rowOff>89353</xdr:rowOff>
    </xdr:to>
    <xdr:cxnSp macro="">
      <xdr:nvCxnSpPr>
        <xdr:cNvPr id="88" name="18 Conector recto">
          <a:extLst>
            <a:ext uri="{FF2B5EF4-FFF2-40B4-BE49-F238E27FC236}">
              <a16:creationId xmlns:a16="http://schemas.microsoft.com/office/drawing/2014/main" id="{1476AAD1-6AE8-4994-82D6-D2078D6A4A97}"/>
            </a:ext>
          </a:extLst>
        </xdr:cNvPr>
        <xdr:cNvCxnSpPr/>
      </xdr:nvCxnSpPr>
      <xdr:spPr>
        <a:xfrm flipH="1">
          <a:off x="11463110" y="6718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44</xdr:row>
      <xdr:rowOff>102054</xdr:rowOff>
    </xdr:from>
    <xdr:to>
      <xdr:col>9</xdr:col>
      <xdr:colOff>408215</xdr:colOff>
      <xdr:row>44</xdr:row>
      <xdr:rowOff>102054</xdr:rowOff>
    </xdr:to>
    <xdr:cxnSp macro="">
      <xdr:nvCxnSpPr>
        <xdr:cNvPr id="89" name="15 Conector recto">
          <a:extLst>
            <a:ext uri="{FF2B5EF4-FFF2-40B4-BE49-F238E27FC236}">
              <a16:creationId xmlns:a16="http://schemas.microsoft.com/office/drawing/2014/main" id="{96CF678B-8568-4685-B3DD-C05685ADEE1F}"/>
            </a:ext>
          </a:extLst>
        </xdr:cNvPr>
        <xdr:cNvCxnSpPr/>
      </xdr:nvCxnSpPr>
      <xdr:spPr>
        <a:xfrm flipH="1">
          <a:off x="11509829" y="8445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36</xdr:row>
      <xdr:rowOff>77675</xdr:rowOff>
    </xdr:from>
    <xdr:to>
      <xdr:col>7</xdr:col>
      <xdr:colOff>540317</xdr:colOff>
      <xdr:row>36</xdr:row>
      <xdr:rowOff>77675</xdr:rowOff>
    </xdr:to>
    <xdr:cxnSp macro="">
      <xdr:nvCxnSpPr>
        <xdr:cNvPr id="90" name="16 Conector recto">
          <a:extLst>
            <a:ext uri="{FF2B5EF4-FFF2-40B4-BE49-F238E27FC236}">
              <a16:creationId xmlns:a16="http://schemas.microsoft.com/office/drawing/2014/main" id="{0E48D8C4-76AE-4AB4-BFDD-F95DCE460382}"/>
            </a:ext>
          </a:extLst>
        </xdr:cNvPr>
        <xdr:cNvCxnSpPr/>
      </xdr:nvCxnSpPr>
      <xdr:spPr>
        <a:xfrm flipH="1">
          <a:off x="8565356" y="6897575"/>
          <a:ext cx="13666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44</xdr:row>
      <xdr:rowOff>107044</xdr:rowOff>
    </xdr:from>
    <xdr:to>
      <xdr:col>9</xdr:col>
      <xdr:colOff>367847</xdr:colOff>
      <xdr:row>44</xdr:row>
      <xdr:rowOff>107044</xdr:rowOff>
    </xdr:to>
    <xdr:cxnSp macro="">
      <xdr:nvCxnSpPr>
        <xdr:cNvPr id="91" name="17 Conector recto">
          <a:extLst>
            <a:ext uri="{FF2B5EF4-FFF2-40B4-BE49-F238E27FC236}">
              <a16:creationId xmlns:a16="http://schemas.microsoft.com/office/drawing/2014/main" id="{BB6E8FE4-F988-47B2-8074-D6EF9E3FCAC6}"/>
            </a:ext>
          </a:extLst>
        </xdr:cNvPr>
        <xdr:cNvCxnSpPr/>
      </xdr:nvCxnSpPr>
      <xdr:spPr>
        <a:xfrm flipH="1">
          <a:off x="11469461" y="8450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43</xdr:row>
      <xdr:rowOff>89353</xdr:rowOff>
    </xdr:from>
    <xdr:to>
      <xdr:col>9</xdr:col>
      <xdr:colOff>361496</xdr:colOff>
      <xdr:row>43</xdr:row>
      <xdr:rowOff>89353</xdr:rowOff>
    </xdr:to>
    <xdr:cxnSp macro="">
      <xdr:nvCxnSpPr>
        <xdr:cNvPr id="92" name="18 Conector recto">
          <a:extLst>
            <a:ext uri="{FF2B5EF4-FFF2-40B4-BE49-F238E27FC236}">
              <a16:creationId xmlns:a16="http://schemas.microsoft.com/office/drawing/2014/main" id="{C4066F16-2181-4A89-A81A-266496B00A5E}"/>
            </a:ext>
          </a:extLst>
        </xdr:cNvPr>
        <xdr:cNvCxnSpPr/>
      </xdr:nvCxnSpPr>
      <xdr:spPr>
        <a:xfrm flipH="1">
          <a:off x="11463110" y="8242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</xdr:row>
      <xdr:rowOff>102054</xdr:rowOff>
    </xdr:from>
    <xdr:to>
      <xdr:col>9</xdr:col>
      <xdr:colOff>408215</xdr:colOff>
      <xdr:row>6</xdr:row>
      <xdr:rowOff>102054</xdr:rowOff>
    </xdr:to>
    <xdr:cxnSp macro="">
      <xdr:nvCxnSpPr>
        <xdr:cNvPr id="93" name="15 Conector recto">
          <a:extLst>
            <a:ext uri="{FF2B5EF4-FFF2-40B4-BE49-F238E27FC236}">
              <a16:creationId xmlns:a16="http://schemas.microsoft.com/office/drawing/2014/main" id="{A8B5ACF0-ED48-4C73-8394-EE9460F328BD}"/>
            </a:ext>
          </a:extLst>
        </xdr:cNvPr>
        <xdr:cNvCxnSpPr/>
      </xdr:nvCxnSpPr>
      <xdr:spPr>
        <a:xfrm flipH="1">
          <a:off x="1150982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</xdr:row>
      <xdr:rowOff>113394</xdr:rowOff>
    </xdr:from>
    <xdr:to>
      <xdr:col>9</xdr:col>
      <xdr:colOff>385536</xdr:colOff>
      <xdr:row>5</xdr:row>
      <xdr:rowOff>113394</xdr:rowOff>
    </xdr:to>
    <xdr:cxnSp macro="">
      <xdr:nvCxnSpPr>
        <xdr:cNvPr id="94" name="16 Conector recto">
          <a:extLst>
            <a:ext uri="{FF2B5EF4-FFF2-40B4-BE49-F238E27FC236}">
              <a16:creationId xmlns:a16="http://schemas.microsoft.com/office/drawing/2014/main" id="{0AA35203-406F-4A02-9FB8-B45E957CC1CF}"/>
            </a:ext>
          </a:extLst>
        </xdr:cNvPr>
        <xdr:cNvCxnSpPr/>
      </xdr:nvCxnSpPr>
      <xdr:spPr>
        <a:xfrm flipH="1">
          <a:off x="1148715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</xdr:row>
      <xdr:rowOff>107044</xdr:rowOff>
    </xdr:from>
    <xdr:to>
      <xdr:col>9</xdr:col>
      <xdr:colOff>367847</xdr:colOff>
      <xdr:row>4</xdr:row>
      <xdr:rowOff>107044</xdr:rowOff>
    </xdr:to>
    <xdr:cxnSp macro="">
      <xdr:nvCxnSpPr>
        <xdr:cNvPr id="95" name="17 Conector recto">
          <a:extLst>
            <a:ext uri="{FF2B5EF4-FFF2-40B4-BE49-F238E27FC236}">
              <a16:creationId xmlns:a16="http://schemas.microsoft.com/office/drawing/2014/main" id="{8D82170D-420D-4838-8FE4-36101B2B742A}"/>
            </a:ext>
          </a:extLst>
        </xdr:cNvPr>
        <xdr:cNvCxnSpPr/>
      </xdr:nvCxnSpPr>
      <xdr:spPr>
        <a:xfrm flipH="1">
          <a:off x="1146946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</xdr:row>
      <xdr:rowOff>89353</xdr:rowOff>
    </xdr:from>
    <xdr:to>
      <xdr:col>9</xdr:col>
      <xdr:colOff>361496</xdr:colOff>
      <xdr:row>3</xdr:row>
      <xdr:rowOff>89353</xdr:rowOff>
    </xdr:to>
    <xdr:cxnSp macro="">
      <xdr:nvCxnSpPr>
        <xdr:cNvPr id="96" name="18 Conector recto">
          <a:extLst>
            <a:ext uri="{FF2B5EF4-FFF2-40B4-BE49-F238E27FC236}">
              <a16:creationId xmlns:a16="http://schemas.microsoft.com/office/drawing/2014/main" id="{4B8750EF-F2E5-410F-BCDE-8EEEB1FDA110}"/>
            </a:ext>
          </a:extLst>
        </xdr:cNvPr>
        <xdr:cNvCxnSpPr/>
      </xdr:nvCxnSpPr>
      <xdr:spPr>
        <a:xfrm flipH="1">
          <a:off x="1146311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14</xdr:row>
      <xdr:rowOff>102054</xdr:rowOff>
    </xdr:from>
    <xdr:to>
      <xdr:col>9</xdr:col>
      <xdr:colOff>408215</xdr:colOff>
      <xdr:row>14</xdr:row>
      <xdr:rowOff>102054</xdr:rowOff>
    </xdr:to>
    <xdr:cxnSp macro="">
      <xdr:nvCxnSpPr>
        <xdr:cNvPr id="97" name="15 Conector recto">
          <a:extLst>
            <a:ext uri="{FF2B5EF4-FFF2-40B4-BE49-F238E27FC236}">
              <a16:creationId xmlns:a16="http://schemas.microsoft.com/office/drawing/2014/main" id="{FCC64DD8-BF02-4B15-884D-39B3E7D0E279}"/>
            </a:ext>
          </a:extLst>
        </xdr:cNvPr>
        <xdr:cNvCxnSpPr/>
      </xdr:nvCxnSpPr>
      <xdr:spPr>
        <a:xfrm flipH="1">
          <a:off x="1150982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13</xdr:row>
      <xdr:rowOff>113394</xdr:rowOff>
    </xdr:from>
    <xdr:to>
      <xdr:col>9</xdr:col>
      <xdr:colOff>385536</xdr:colOff>
      <xdr:row>13</xdr:row>
      <xdr:rowOff>113394</xdr:rowOff>
    </xdr:to>
    <xdr:cxnSp macro="">
      <xdr:nvCxnSpPr>
        <xdr:cNvPr id="98" name="16 Conector recto">
          <a:extLst>
            <a:ext uri="{FF2B5EF4-FFF2-40B4-BE49-F238E27FC236}">
              <a16:creationId xmlns:a16="http://schemas.microsoft.com/office/drawing/2014/main" id="{4C5A1018-E6AA-4DFB-9B6B-E5B902112640}"/>
            </a:ext>
          </a:extLst>
        </xdr:cNvPr>
        <xdr:cNvCxnSpPr/>
      </xdr:nvCxnSpPr>
      <xdr:spPr>
        <a:xfrm flipH="1">
          <a:off x="1148715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12</xdr:row>
      <xdr:rowOff>107044</xdr:rowOff>
    </xdr:from>
    <xdr:to>
      <xdr:col>9</xdr:col>
      <xdr:colOff>367847</xdr:colOff>
      <xdr:row>12</xdr:row>
      <xdr:rowOff>107044</xdr:rowOff>
    </xdr:to>
    <xdr:cxnSp macro="">
      <xdr:nvCxnSpPr>
        <xdr:cNvPr id="99" name="17 Conector recto">
          <a:extLst>
            <a:ext uri="{FF2B5EF4-FFF2-40B4-BE49-F238E27FC236}">
              <a16:creationId xmlns:a16="http://schemas.microsoft.com/office/drawing/2014/main" id="{C5C20797-1CEA-458D-BF51-ABFAFB92B9C0}"/>
            </a:ext>
          </a:extLst>
        </xdr:cNvPr>
        <xdr:cNvCxnSpPr/>
      </xdr:nvCxnSpPr>
      <xdr:spPr>
        <a:xfrm flipH="1">
          <a:off x="1146946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11</xdr:row>
      <xdr:rowOff>89353</xdr:rowOff>
    </xdr:from>
    <xdr:to>
      <xdr:col>9</xdr:col>
      <xdr:colOff>361496</xdr:colOff>
      <xdr:row>11</xdr:row>
      <xdr:rowOff>89353</xdr:rowOff>
    </xdr:to>
    <xdr:cxnSp macro="">
      <xdr:nvCxnSpPr>
        <xdr:cNvPr id="100" name="18 Conector recto">
          <a:extLst>
            <a:ext uri="{FF2B5EF4-FFF2-40B4-BE49-F238E27FC236}">
              <a16:creationId xmlns:a16="http://schemas.microsoft.com/office/drawing/2014/main" id="{F6CCCF72-1664-4581-9456-35743E16D880}"/>
            </a:ext>
          </a:extLst>
        </xdr:cNvPr>
        <xdr:cNvCxnSpPr/>
      </xdr:nvCxnSpPr>
      <xdr:spPr>
        <a:xfrm flipH="1">
          <a:off x="1146311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22</xdr:row>
      <xdr:rowOff>102054</xdr:rowOff>
    </xdr:from>
    <xdr:to>
      <xdr:col>9</xdr:col>
      <xdr:colOff>408215</xdr:colOff>
      <xdr:row>22</xdr:row>
      <xdr:rowOff>102054</xdr:rowOff>
    </xdr:to>
    <xdr:cxnSp macro="">
      <xdr:nvCxnSpPr>
        <xdr:cNvPr id="101" name="15 Conector recto">
          <a:extLst>
            <a:ext uri="{FF2B5EF4-FFF2-40B4-BE49-F238E27FC236}">
              <a16:creationId xmlns:a16="http://schemas.microsoft.com/office/drawing/2014/main" id="{A1F12DC4-F659-45C5-BBAD-A9882F5A3321}"/>
            </a:ext>
          </a:extLst>
        </xdr:cNvPr>
        <xdr:cNvCxnSpPr/>
      </xdr:nvCxnSpPr>
      <xdr:spPr>
        <a:xfrm flipH="1">
          <a:off x="1150982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21</xdr:row>
      <xdr:rowOff>113394</xdr:rowOff>
    </xdr:from>
    <xdr:to>
      <xdr:col>9</xdr:col>
      <xdr:colOff>385536</xdr:colOff>
      <xdr:row>21</xdr:row>
      <xdr:rowOff>113394</xdr:rowOff>
    </xdr:to>
    <xdr:cxnSp macro="">
      <xdr:nvCxnSpPr>
        <xdr:cNvPr id="102" name="16 Conector recto">
          <a:extLst>
            <a:ext uri="{FF2B5EF4-FFF2-40B4-BE49-F238E27FC236}">
              <a16:creationId xmlns:a16="http://schemas.microsoft.com/office/drawing/2014/main" id="{D3BBB585-0048-4D07-85F8-F6AB995E216C}"/>
            </a:ext>
          </a:extLst>
        </xdr:cNvPr>
        <xdr:cNvCxnSpPr/>
      </xdr:nvCxnSpPr>
      <xdr:spPr>
        <a:xfrm flipH="1">
          <a:off x="1148715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20</xdr:row>
      <xdr:rowOff>107044</xdr:rowOff>
    </xdr:from>
    <xdr:to>
      <xdr:col>9</xdr:col>
      <xdr:colOff>367847</xdr:colOff>
      <xdr:row>20</xdr:row>
      <xdr:rowOff>107044</xdr:rowOff>
    </xdr:to>
    <xdr:cxnSp macro="">
      <xdr:nvCxnSpPr>
        <xdr:cNvPr id="103" name="17 Conector recto">
          <a:extLst>
            <a:ext uri="{FF2B5EF4-FFF2-40B4-BE49-F238E27FC236}">
              <a16:creationId xmlns:a16="http://schemas.microsoft.com/office/drawing/2014/main" id="{74FF63B7-EDEA-40D1-A94E-377C08F2E17F}"/>
            </a:ext>
          </a:extLst>
        </xdr:cNvPr>
        <xdr:cNvCxnSpPr/>
      </xdr:nvCxnSpPr>
      <xdr:spPr>
        <a:xfrm flipH="1">
          <a:off x="1146946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19</xdr:row>
      <xdr:rowOff>89353</xdr:rowOff>
    </xdr:from>
    <xdr:to>
      <xdr:col>9</xdr:col>
      <xdr:colOff>361496</xdr:colOff>
      <xdr:row>19</xdr:row>
      <xdr:rowOff>89353</xdr:rowOff>
    </xdr:to>
    <xdr:cxnSp macro="">
      <xdr:nvCxnSpPr>
        <xdr:cNvPr id="104" name="18 Conector recto">
          <a:extLst>
            <a:ext uri="{FF2B5EF4-FFF2-40B4-BE49-F238E27FC236}">
              <a16:creationId xmlns:a16="http://schemas.microsoft.com/office/drawing/2014/main" id="{B580E7CA-4E8E-4868-AD95-23F7DA30EFAF}"/>
            </a:ext>
          </a:extLst>
        </xdr:cNvPr>
        <xdr:cNvCxnSpPr/>
      </xdr:nvCxnSpPr>
      <xdr:spPr>
        <a:xfrm flipH="1">
          <a:off x="1146311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30</xdr:row>
      <xdr:rowOff>102054</xdr:rowOff>
    </xdr:from>
    <xdr:to>
      <xdr:col>9</xdr:col>
      <xdr:colOff>408215</xdr:colOff>
      <xdr:row>30</xdr:row>
      <xdr:rowOff>102054</xdr:rowOff>
    </xdr:to>
    <xdr:cxnSp macro="">
      <xdr:nvCxnSpPr>
        <xdr:cNvPr id="105" name="15 Conector recto">
          <a:extLst>
            <a:ext uri="{FF2B5EF4-FFF2-40B4-BE49-F238E27FC236}">
              <a16:creationId xmlns:a16="http://schemas.microsoft.com/office/drawing/2014/main" id="{ED02A2F5-4919-4369-ADFF-B05AD323B90A}"/>
            </a:ext>
          </a:extLst>
        </xdr:cNvPr>
        <xdr:cNvCxnSpPr/>
      </xdr:nvCxnSpPr>
      <xdr:spPr>
        <a:xfrm flipH="1">
          <a:off x="11509829" y="5778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30</xdr:row>
      <xdr:rowOff>113394</xdr:rowOff>
    </xdr:from>
    <xdr:to>
      <xdr:col>9</xdr:col>
      <xdr:colOff>385536</xdr:colOff>
      <xdr:row>30</xdr:row>
      <xdr:rowOff>113394</xdr:rowOff>
    </xdr:to>
    <xdr:cxnSp macro="">
      <xdr:nvCxnSpPr>
        <xdr:cNvPr id="106" name="16 Conector recto">
          <a:extLst>
            <a:ext uri="{FF2B5EF4-FFF2-40B4-BE49-F238E27FC236}">
              <a16:creationId xmlns:a16="http://schemas.microsoft.com/office/drawing/2014/main" id="{7A61FD48-6BF5-4E9D-A933-BE5DE2C8C99E}"/>
            </a:ext>
          </a:extLst>
        </xdr:cNvPr>
        <xdr:cNvCxnSpPr/>
      </xdr:nvCxnSpPr>
      <xdr:spPr>
        <a:xfrm flipH="1">
          <a:off x="11487150" y="57902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27</xdr:row>
      <xdr:rowOff>107044</xdr:rowOff>
    </xdr:from>
    <xdr:to>
      <xdr:col>9</xdr:col>
      <xdr:colOff>367847</xdr:colOff>
      <xdr:row>27</xdr:row>
      <xdr:rowOff>107044</xdr:rowOff>
    </xdr:to>
    <xdr:cxnSp macro="">
      <xdr:nvCxnSpPr>
        <xdr:cNvPr id="107" name="17 Conector recto">
          <a:extLst>
            <a:ext uri="{FF2B5EF4-FFF2-40B4-BE49-F238E27FC236}">
              <a16:creationId xmlns:a16="http://schemas.microsoft.com/office/drawing/2014/main" id="{ED9DD0F3-E162-4944-90A9-F368573EA07A}"/>
            </a:ext>
          </a:extLst>
        </xdr:cNvPr>
        <xdr:cNvCxnSpPr/>
      </xdr:nvCxnSpPr>
      <xdr:spPr>
        <a:xfrm flipH="1">
          <a:off x="1146946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30</xdr:row>
      <xdr:rowOff>89353</xdr:rowOff>
    </xdr:from>
    <xdr:to>
      <xdr:col>9</xdr:col>
      <xdr:colOff>361496</xdr:colOff>
      <xdr:row>30</xdr:row>
      <xdr:rowOff>89353</xdr:rowOff>
    </xdr:to>
    <xdr:cxnSp macro="">
      <xdr:nvCxnSpPr>
        <xdr:cNvPr id="108" name="18 Conector recto">
          <a:extLst>
            <a:ext uri="{FF2B5EF4-FFF2-40B4-BE49-F238E27FC236}">
              <a16:creationId xmlns:a16="http://schemas.microsoft.com/office/drawing/2014/main" id="{F2CFBD0E-6817-4203-85A4-73CE3400DA14}"/>
            </a:ext>
          </a:extLst>
        </xdr:cNvPr>
        <xdr:cNvCxnSpPr/>
      </xdr:nvCxnSpPr>
      <xdr:spPr>
        <a:xfrm flipH="1">
          <a:off x="11463110" y="57662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38</xdr:row>
      <xdr:rowOff>102054</xdr:rowOff>
    </xdr:from>
    <xdr:to>
      <xdr:col>9</xdr:col>
      <xdr:colOff>408215</xdr:colOff>
      <xdr:row>38</xdr:row>
      <xdr:rowOff>102054</xdr:rowOff>
    </xdr:to>
    <xdr:cxnSp macro="">
      <xdr:nvCxnSpPr>
        <xdr:cNvPr id="109" name="15 Conector recto">
          <a:extLst>
            <a:ext uri="{FF2B5EF4-FFF2-40B4-BE49-F238E27FC236}">
              <a16:creationId xmlns:a16="http://schemas.microsoft.com/office/drawing/2014/main" id="{F7DABA90-E2E8-4720-AE64-246E8440B121}"/>
            </a:ext>
          </a:extLst>
        </xdr:cNvPr>
        <xdr:cNvCxnSpPr/>
      </xdr:nvCxnSpPr>
      <xdr:spPr>
        <a:xfrm flipH="1">
          <a:off x="11509829" y="7302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37</xdr:row>
      <xdr:rowOff>113394</xdr:rowOff>
    </xdr:from>
    <xdr:to>
      <xdr:col>9</xdr:col>
      <xdr:colOff>385536</xdr:colOff>
      <xdr:row>37</xdr:row>
      <xdr:rowOff>113394</xdr:rowOff>
    </xdr:to>
    <xdr:cxnSp macro="">
      <xdr:nvCxnSpPr>
        <xdr:cNvPr id="110" name="16 Conector recto">
          <a:extLst>
            <a:ext uri="{FF2B5EF4-FFF2-40B4-BE49-F238E27FC236}">
              <a16:creationId xmlns:a16="http://schemas.microsoft.com/office/drawing/2014/main" id="{891439E4-8D82-4557-8AED-DDC9C02B1BBC}"/>
            </a:ext>
          </a:extLst>
        </xdr:cNvPr>
        <xdr:cNvCxnSpPr/>
      </xdr:nvCxnSpPr>
      <xdr:spPr>
        <a:xfrm flipH="1">
          <a:off x="11487150" y="7123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29</xdr:row>
      <xdr:rowOff>107044</xdr:rowOff>
    </xdr:from>
    <xdr:to>
      <xdr:col>9</xdr:col>
      <xdr:colOff>367847</xdr:colOff>
      <xdr:row>29</xdr:row>
      <xdr:rowOff>107044</xdr:rowOff>
    </xdr:to>
    <xdr:cxnSp macro="">
      <xdr:nvCxnSpPr>
        <xdr:cNvPr id="111" name="17 Conector recto">
          <a:extLst>
            <a:ext uri="{FF2B5EF4-FFF2-40B4-BE49-F238E27FC236}">
              <a16:creationId xmlns:a16="http://schemas.microsoft.com/office/drawing/2014/main" id="{9BF617D5-B788-47DC-ADB7-06BB8AD2AA22}"/>
            </a:ext>
          </a:extLst>
        </xdr:cNvPr>
        <xdr:cNvCxnSpPr/>
      </xdr:nvCxnSpPr>
      <xdr:spPr>
        <a:xfrm flipH="1">
          <a:off x="11469461" y="55839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35</xdr:row>
      <xdr:rowOff>89353</xdr:rowOff>
    </xdr:from>
    <xdr:to>
      <xdr:col>9</xdr:col>
      <xdr:colOff>361496</xdr:colOff>
      <xdr:row>35</xdr:row>
      <xdr:rowOff>89353</xdr:rowOff>
    </xdr:to>
    <xdr:cxnSp macro="">
      <xdr:nvCxnSpPr>
        <xdr:cNvPr id="112" name="18 Conector recto">
          <a:extLst>
            <a:ext uri="{FF2B5EF4-FFF2-40B4-BE49-F238E27FC236}">
              <a16:creationId xmlns:a16="http://schemas.microsoft.com/office/drawing/2014/main" id="{463F4726-2950-459C-B086-B35AFED13A80}"/>
            </a:ext>
          </a:extLst>
        </xdr:cNvPr>
        <xdr:cNvCxnSpPr/>
      </xdr:nvCxnSpPr>
      <xdr:spPr>
        <a:xfrm flipH="1">
          <a:off x="11463110" y="6718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45</xdr:row>
      <xdr:rowOff>102054</xdr:rowOff>
    </xdr:from>
    <xdr:to>
      <xdr:col>9</xdr:col>
      <xdr:colOff>408215</xdr:colOff>
      <xdr:row>45</xdr:row>
      <xdr:rowOff>102054</xdr:rowOff>
    </xdr:to>
    <xdr:cxnSp macro="">
      <xdr:nvCxnSpPr>
        <xdr:cNvPr id="113" name="15 Conector recto">
          <a:extLst>
            <a:ext uri="{FF2B5EF4-FFF2-40B4-BE49-F238E27FC236}">
              <a16:creationId xmlns:a16="http://schemas.microsoft.com/office/drawing/2014/main" id="{7A0C2771-AC2E-4537-B966-27B376C2BE51}"/>
            </a:ext>
          </a:extLst>
        </xdr:cNvPr>
        <xdr:cNvCxnSpPr/>
      </xdr:nvCxnSpPr>
      <xdr:spPr>
        <a:xfrm flipH="1">
          <a:off x="11509829" y="86364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36</xdr:row>
      <xdr:rowOff>77675</xdr:rowOff>
    </xdr:from>
    <xdr:to>
      <xdr:col>7</xdr:col>
      <xdr:colOff>540317</xdr:colOff>
      <xdr:row>36</xdr:row>
      <xdr:rowOff>77675</xdr:rowOff>
    </xdr:to>
    <xdr:cxnSp macro="">
      <xdr:nvCxnSpPr>
        <xdr:cNvPr id="114" name="16 Conector recto">
          <a:extLst>
            <a:ext uri="{FF2B5EF4-FFF2-40B4-BE49-F238E27FC236}">
              <a16:creationId xmlns:a16="http://schemas.microsoft.com/office/drawing/2014/main" id="{F3EB4E2C-7961-4AF9-9AD1-33E69FF01279}"/>
            </a:ext>
          </a:extLst>
        </xdr:cNvPr>
        <xdr:cNvCxnSpPr/>
      </xdr:nvCxnSpPr>
      <xdr:spPr>
        <a:xfrm flipH="1">
          <a:off x="8565356" y="6897575"/>
          <a:ext cx="13666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45</xdr:row>
      <xdr:rowOff>107044</xdr:rowOff>
    </xdr:from>
    <xdr:to>
      <xdr:col>9</xdr:col>
      <xdr:colOff>367847</xdr:colOff>
      <xdr:row>45</xdr:row>
      <xdr:rowOff>107044</xdr:rowOff>
    </xdr:to>
    <xdr:cxnSp macro="">
      <xdr:nvCxnSpPr>
        <xdr:cNvPr id="115" name="17 Conector recto">
          <a:extLst>
            <a:ext uri="{FF2B5EF4-FFF2-40B4-BE49-F238E27FC236}">
              <a16:creationId xmlns:a16="http://schemas.microsoft.com/office/drawing/2014/main" id="{55D6FE3E-DA6E-4E93-8FF1-0A2771EFF071}"/>
            </a:ext>
          </a:extLst>
        </xdr:cNvPr>
        <xdr:cNvCxnSpPr/>
      </xdr:nvCxnSpPr>
      <xdr:spPr>
        <a:xfrm flipH="1">
          <a:off x="11469461" y="86414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43</xdr:row>
      <xdr:rowOff>89353</xdr:rowOff>
    </xdr:from>
    <xdr:to>
      <xdr:col>9</xdr:col>
      <xdr:colOff>361496</xdr:colOff>
      <xdr:row>43</xdr:row>
      <xdr:rowOff>89353</xdr:rowOff>
    </xdr:to>
    <xdr:cxnSp macro="">
      <xdr:nvCxnSpPr>
        <xdr:cNvPr id="116" name="18 Conector recto">
          <a:extLst>
            <a:ext uri="{FF2B5EF4-FFF2-40B4-BE49-F238E27FC236}">
              <a16:creationId xmlns:a16="http://schemas.microsoft.com/office/drawing/2014/main" id="{2C93F188-3C22-405F-B6CF-E42F73673FDC}"/>
            </a:ext>
          </a:extLst>
        </xdr:cNvPr>
        <xdr:cNvCxnSpPr/>
      </xdr:nvCxnSpPr>
      <xdr:spPr>
        <a:xfrm flipH="1">
          <a:off x="11463110" y="8242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68</xdr:row>
      <xdr:rowOff>113394</xdr:rowOff>
    </xdr:from>
    <xdr:to>
      <xdr:col>8</xdr:col>
      <xdr:colOff>385536</xdr:colOff>
      <xdr:row>68</xdr:row>
      <xdr:rowOff>113394</xdr:rowOff>
    </xdr:to>
    <xdr:cxnSp macro="">
      <xdr:nvCxnSpPr>
        <xdr:cNvPr id="117" name="16 Conector recto">
          <a:extLst>
            <a:ext uri="{FF2B5EF4-FFF2-40B4-BE49-F238E27FC236}">
              <a16:creationId xmlns:a16="http://schemas.microsoft.com/office/drawing/2014/main" id="{E48B42EF-69E1-440D-9790-CF8FB572C23D}"/>
            </a:ext>
          </a:extLst>
        </xdr:cNvPr>
        <xdr:cNvCxnSpPr/>
      </xdr:nvCxnSpPr>
      <xdr:spPr>
        <a:xfrm flipH="1">
          <a:off x="9867900" y="12267294"/>
          <a:ext cx="15285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72</xdr:row>
      <xdr:rowOff>77675</xdr:rowOff>
    </xdr:from>
    <xdr:to>
      <xdr:col>8</xdr:col>
      <xdr:colOff>540317</xdr:colOff>
      <xdr:row>72</xdr:row>
      <xdr:rowOff>77675</xdr:rowOff>
    </xdr:to>
    <xdr:cxnSp macro="">
      <xdr:nvCxnSpPr>
        <xdr:cNvPr id="118" name="16 Conector recto">
          <a:extLst>
            <a:ext uri="{FF2B5EF4-FFF2-40B4-BE49-F238E27FC236}">
              <a16:creationId xmlns:a16="http://schemas.microsoft.com/office/drawing/2014/main" id="{F1D8D5E8-4A93-4602-83E9-177AF526FE99}"/>
            </a:ext>
          </a:extLst>
        </xdr:cNvPr>
        <xdr:cNvCxnSpPr/>
      </xdr:nvCxnSpPr>
      <xdr:spPr>
        <a:xfrm flipH="1">
          <a:off x="10022681" y="12993575"/>
          <a:ext cx="15285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526144</xdr:colOff>
      <xdr:row>74</xdr:row>
      <xdr:rowOff>115661</xdr:rowOff>
    </xdr:from>
    <xdr:to>
      <xdr:col>10</xdr:col>
      <xdr:colOff>435430</xdr:colOff>
      <xdr:row>74</xdr:row>
      <xdr:rowOff>115661</xdr:rowOff>
    </xdr:to>
    <xdr:cxnSp macro="">
      <xdr:nvCxnSpPr>
        <xdr:cNvPr id="119" name="15 Conector recto">
          <a:extLst>
            <a:ext uri="{FF2B5EF4-FFF2-40B4-BE49-F238E27FC236}">
              <a16:creationId xmlns:a16="http://schemas.microsoft.com/office/drawing/2014/main" id="{7B8712A4-3273-401A-A00D-E80A9EA2417A}"/>
            </a:ext>
          </a:extLst>
        </xdr:cNvPr>
        <xdr:cNvCxnSpPr/>
      </xdr:nvCxnSpPr>
      <xdr:spPr>
        <a:xfrm flipH="1">
          <a:off x="12299044" y="134125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73</xdr:row>
      <xdr:rowOff>113394</xdr:rowOff>
    </xdr:from>
    <xdr:to>
      <xdr:col>10</xdr:col>
      <xdr:colOff>385536</xdr:colOff>
      <xdr:row>73</xdr:row>
      <xdr:rowOff>113394</xdr:rowOff>
    </xdr:to>
    <xdr:cxnSp macro="">
      <xdr:nvCxnSpPr>
        <xdr:cNvPr id="120" name="16 Conector recto">
          <a:extLst>
            <a:ext uri="{FF2B5EF4-FFF2-40B4-BE49-F238E27FC236}">
              <a16:creationId xmlns:a16="http://schemas.microsoft.com/office/drawing/2014/main" id="{A3924107-B37D-4098-8A9E-82F45D4B6EDD}"/>
            </a:ext>
          </a:extLst>
        </xdr:cNvPr>
        <xdr:cNvCxnSpPr/>
      </xdr:nvCxnSpPr>
      <xdr:spPr>
        <a:xfrm flipH="1">
          <a:off x="12249150" y="13219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72</xdr:row>
      <xdr:rowOff>107044</xdr:rowOff>
    </xdr:from>
    <xdr:to>
      <xdr:col>10</xdr:col>
      <xdr:colOff>367847</xdr:colOff>
      <xdr:row>72</xdr:row>
      <xdr:rowOff>107044</xdr:rowOff>
    </xdr:to>
    <xdr:cxnSp macro="">
      <xdr:nvCxnSpPr>
        <xdr:cNvPr id="121" name="17 Conector recto">
          <a:extLst>
            <a:ext uri="{FF2B5EF4-FFF2-40B4-BE49-F238E27FC236}">
              <a16:creationId xmlns:a16="http://schemas.microsoft.com/office/drawing/2014/main" id="{BAA2612A-3421-496C-AB89-199B06A30D4E}"/>
            </a:ext>
          </a:extLst>
        </xdr:cNvPr>
        <xdr:cNvCxnSpPr/>
      </xdr:nvCxnSpPr>
      <xdr:spPr>
        <a:xfrm flipH="1">
          <a:off x="12231461" y="13022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71</xdr:row>
      <xdr:rowOff>89353</xdr:rowOff>
    </xdr:from>
    <xdr:to>
      <xdr:col>10</xdr:col>
      <xdr:colOff>361496</xdr:colOff>
      <xdr:row>71</xdr:row>
      <xdr:rowOff>89353</xdr:rowOff>
    </xdr:to>
    <xdr:cxnSp macro="">
      <xdr:nvCxnSpPr>
        <xdr:cNvPr id="122" name="18 Conector recto">
          <a:extLst>
            <a:ext uri="{FF2B5EF4-FFF2-40B4-BE49-F238E27FC236}">
              <a16:creationId xmlns:a16="http://schemas.microsoft.com/office/drawing/2014/main" id="{78B3F750-4E3E-4DAA-AE5E-CAF46AA20710}"/>
            </a:ext>
          </a:extLst>
        </xdr:cNvPr>
        <xdr:cNvCxnSpPr/>
      </xdr:nvCxnSpPr>
      <xdr:spPr>
        <a:xfrm flipH="1">
          <a:off x="12225110" y="12814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69</xdr:row>
      <xdr:rowOff>102054</xdr:rowOff>
    </xdr:from>
    <xdr:to>
      <xdr:col>10</xdr:col>
      <xdr:colOff>408215</xdr:colOff>
      <xdr:row>69</xdr:row>
      <xdr:rowOff>102054</xdr:rowOff>
    </xdr:to>
    <xdr:cxnSp macro="">
      <xdr:nvCxnSpPr>
        <xdr:cNvPr id="123" name="15 Conector recto">
          <a:extLst>
            <a:ext uri="{FF2B5EF4-FFF2-40B4-BE49-F238E27FC236}">
              <a16:creationId xmlns:a16="http://schemas.microsoft.com/office/drawing/2014/main" id="{C6BFA5EB-2BB1-49FA-B23E-A35F7D5E7D25}"/>
            </a:ext>
          </a:extLst>
        </xdr:cNvPr>
        <xdr:cNvCxnSpPr/>
      </xdr:nvCxnSpPr>
      <xdr:spPr>
        <a:xfrm flipH="1">
          <a:off x="12271829" y="124464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69</xdr:row>
      <xdr:rowOff>113394</xdr:rowOff>
    </xdr:from>
    <xdr:to>
      <xdr:col>10</xdr:col>
      <xdr:colOff>385536</xdr:colOff>
      <xdr:row>69</xdr:row>
      <xdr:rowOff>113394</xdr:rowOff>
    </xdr:to>
    <xdr:cxnSp macro="">
      <xdr:nvCxnSpPr>
        <xdr:cNvPr id="124" name="16 Conector recto">
          <a:extLst>
            <a:ext uri="{FF2B5EF4-FFF2-40B4-BE49-F238E27FC236}">
              <a16:creationId xmlns:a16="http://schemas.microsoft.com/office/drawing/2014/main" id="{F51F2651-6328-45B2-9AE6-B141360D6EC9}"/>
            </a:ext>
          </a:extLst>
        </xdr:cNvPr>
        <xdr:cNvCxnSpPr/>
      </xdr:nvCxnSpPr>
      <xdr:spPr>
        <a:xfrm flipH="1">
          <a:off x="12249150" y="12457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66</xdr:row>
      <xdr:rowOff>107044</xdr:rowOff>
    </xdr:from>
    <xdr:to>
      <xdr:col>10</xdr:col>
      <xdr:colOff>367847</xdr:colOff>
      <xdr:row>66</xdr:row>
      <xdr:rowOff>107044</xdr:rowOff>
    </xdr:to>
    <xdr:cxnSp macro="">
      <xdr:nvCxnSpPr>
        <xdr:cNvPr id="125" name="17 Conector recto">
          <a:extLst>
            <a:ext uri="{FF2B5EF4-FFF2-40B4-BE49-F238E27FC236}">
              <a16:creationId xmlns:a16="http://schemas.microsoft.com/office/drawing/2014/main" id="{46C8944C-8EF3-42D3-9AD7-869CE1ABDDF5}"/>
            </a:ext>
          </a:extLst>
        </xdr:cNvPr>
        <xdr:cNvCxnSpPr/>
      </xdr:nvCxnSpPr>
      <xdr:spPr>
        <a:xfrm flipH="1">
          <a:off x="12231461" y="11879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69</xdr:row>
      <xdr:rowOff>89353</xdr:rowOff>
    </xdr:from>
    <xdr:to>
      <xdr:col>10</xdr:col>
      <xdr:colOff>361496</xdr:colOff>
      <xdr:row>69</xdr:row>
      <xdr:rowOff>89353</xdr:rowOff>
    </xdr:to>
    <xdr:cxnSp macro="">
      <xdr:nvCxnSpPr>
        <xdr:cNvPr id="126" name="18 Conector recto">
          <a:extLst>
            <a:ext uri="{FF2B5EF4-FFF2-40B4-BE49-F238E27FC236}">
              <a16:creationId xmlns:a16="http://schemas.microsoft.com/office/drawing/2014/main" id="{2B881B2A-A5A4-423A-B42C-653599CE74C2}"/>
            </a:ext>
          </a:extLst>
        </xdr:cNvPr>
        <xdr:cNvCxnSpPr/>
      </xdr:nvCxnSpPr>
      <xdr:spPr>
        <a:xfrm flipH="1">
          <a:off x="12225110" y="12433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64</xdr:row>
      <xdr:rowOff>102054</xdr:rowOff>
    </xdr:from>
    <xdr:to>
      <xdr:col>10</xdr:col>
      <xdr:colOff>408215</xdr:colOff>
      <xdr:row>64</xdr:row>
      <xdr:rowOff>102054</xdr:rowOff>
    </xdr:to>
    <xdr:cxnSp macro="">
      <xdr:nvCxnSpPr>
        <xdr:cNvPr id="127" name="15 Conector recto">
          <a:extLst>
            <a:ext uri="{FF2B5EF4-FFF2-40B4-BE49-F238E27FC236}">
              <a16:creationId xmlns:a16="http://schemas.microsoft.com/office/drawing/2014/main" id="{C16117E5-469A-4EE1-AAAB-7E9D74195F4F}"/>
            </a:ext>
          </a:extLst>
        </xdr:cNvPr>
        <xdr:cNvCxnSpPr/>
      </xdr:nvCxnSpPr>
      <xdr:spPr>
        <a:xfrm flipH="1">
          <a:off x="12271829" y="11493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63</xdr:row>
      <xdr:rowOff>113394</xdr:rowOff>
    </xdr:from>
    <xdr:to>
      <xdr:col>10</xdr:col>
      <xdr:colOff>385536</xdr:colOff>
      <xdr:row>63</xdr:row>
      <xdr:rowOff>113394</xdr:rowOff>
    </xdr:to>
    <xdr:cxnSp macro="">
      <xdr:nvCxnSpPr>
        <xdr:cNvPr id="128" name="16 Conector recto">
          <a:extLst>
            <a:ext uri="{FF2B5EF4-FFF2-40B4-BE49-F238E27FC236}">
              <a16:creationId xmlns:a16="http://schemas.microsoft.com/office/drawing/2014/main" id="{24914D82-42FA-465B-83D0-31053734B63B}"/>
            </a:ext>
          </a:extLst>
        </xdr:cNvPr>
        <xdr:cNvCxnSpPr/>
      </xdr:nvCxnSpPr>
      <xdr:spPr>
        <a:xfrm flipH="1">
          <a:off x="12249150" y="11314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62</xdr:row>
      <xdr:rowOff>107044</xdr:rowOff>
    </xdr:from>
    <xdr:to>
      <xdr:col>10</xdr:col>
      <xdr:colOff>367847</xdr:colOff>
      <xdr:row>62</xdr:row>
      <xdr:rowOff>107044</xdr:rowOff>
    </xdr:to>
    <xdr:cxnSp macro="">
      <xdr:nvCxnSpPr>
        <xdr:cNvPr id="129" name="17 Conector recto">
          <a:extLst>
            <a:ext uri="{FF2B5EF4-FFF2-40B4-BE49-F238E27FC236}">
              <a16:creationId xmlns:a16="http://schemas.microsoft.com/office/drawing/2014/main" id="{766B0E0B-BC8F-4C13-8A3F-116E8AC130F7}"/>
            </a:ext>
          </a:extLst>
        </xdr:cNvPr>
        <xdr:cNvCxnSpPr/>
      </xdr:nvCxnSpPr>
      <xdr:spPr>
        <a:xfrm flipH="1">
          <a:off x="12231461" y="11117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61</xdr:row>
      <xdr:rowOff>89353</xdr:rowOff>
    </xdr:from>
    <xdr:to>
      <xdr:col>10</xdr:col>
      <xdr:colOff>361496</xdr:colOff>
      <xdr:row>61</xdr:row>
      <xdr:rowOff>89353</xdr:rowOff>
    </xdr:to>
    <xdr:cxnSp macro="">
      <xdr:nvCxnSpPr>
        <xdr:cNvPr id="130" name="18 Conector recto">
          <a:extLst>
            <a:ext uri="{FF2B5EF4-FFF2-40B4-BE49-F238E27FC236}">
              <a16:creationId xmlns:a16="http://schemas.microsoft.com/office/drawing/2014/main" id="{50496542-65EF-4E22-9B87-9033A1257F98}"/>
            </a:ext>
          </a:extLst>
        </xdr:cNvPr>
        <xdr:cNvCxnSpPr/>
      </xdr:nvCxnSpPr>
      <xdr:spPr>
        <a:xfrm flipH="1">
          <a:off x="12225110" y="10909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64</xdr:row>
      <xdr:rowOff>113394</xdr:rowOff>
    </xdr:from>
    <xdr:to>
      <xdr:col>7</xdr:col>
      <xdr:colOff>385536</xdr:colOff>
      <xdr:row>64</xdr:row>
      <xdr:rowOff>113394</xdr:rowOff>
    </xdr:to>
    <xdr:cxnSp macro="">
      <xdr:nvCxnSpPr>
        <xdr:cNvPr id="131" name="16 Conector recto">
          <a:extLst>
            <a:ext uri="{FF2B5EF4-FFF2-40B4-BE49-F238E27FC236}">
              <a16:creationId xmlns:a16="http://schemas.microsoft.com/office/drawing/2014/main" id="{E1CA25DB-F4E5-4E21-8D87-D104005B77E5}"/>
            </a:ext>
          </a:extLst>
        </xdr:cNvPr>
        <xdr:cNvCxnSpPr/>
      </xdr:nvCxnSpPr>
      <xdr:spPr>
        <a:xfrm flipH="1">
          <a:off x="8410575" y="11505294"/>
          <a:ext cx="13666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70</xdr:row>
      <xdr:rowOff>77675</xdr:rowOff>
    </xdr:from>
    <xdr:to>
      <xdr:col>7</xdr:col>
      <xdr:colOff>540317</xdr:colOff>
      <xdr:row>70</xdr:row>
      <xdr:rowOff>77675</xdr:rowOff>
    </xdr:to>
    <xdr:cxnSp macro="">
      <xdr:nvCxnSpPr>
        <xdr:cNvPr id="132" name="16 Conector recto">
          <a:extLst>
            <a:ext uri="{FF2B5EF4-FFF2-40B4-BE49-F238E27FC236}">
              <a16:creationId xmlns:a16="http://schemas.microsoft.com/office/drawing/2014/main" id="{EEC70E5D-EC15-40BC-8A83-0338D20D4B13}"/>
            </a:ext>
          </a:extLst>
        </xdr:cNvPr>
        <xdr:cNvCxnSpPr/>
      </xdr:nvCxnSpPr>
      <xdr:spPr>
        <a:xfrm flipH="1">
          <a:off x="8565356" y="12612575"/>
          <a:ext cx="13666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72</xdr:row>
      <xdr:rowOff>115661</xdr:rowOff>
    </xdr:from>
    <xdr:to>
      <xdr:col>9</xdr:col>
      <xdr:colOff>435430</xdr:colOff>
      <xdr:row>72</xdr:row>
      <xdr:rowOff>115661</xdr:rowOff>
    </xdr:to>
    <xdr:cxnSp macro="">
      <xdr:nvCxnSpPr>
        <xdr:cNvPr id="133" name="15 Conector recto">
          <a:extLst>
            <a:ext uri="{FF2B5EF4-FFF2-40B4-BE49-F238E27FC236}">
              <a16:creationId xmlns:a16="http://schemas.microsoft.com/office/drawing/2014/main" id="{3DD9DAF1-2090-4D38-9DDF-92CBC64DCF44}"/>
            </a:ext>
          </a:extLst>
        </xdr:cNvPr>
        <xdr:cNvCxnSpPr/>
      </xdr:nvCxnSpPr>
      <xdr:spPr>
        <a:xfrm flipH="1">
          <a:off x="11537044" y="130315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71</xdr:row>
      <xdr:rowOff>113394</xdr:rowOff>
    </xdr:from>
    <xdr:to>
      <xdr:col>9</xdr:col>
      <xdr:colOff>385536</xdr:colOff>
      <xdr:row>71</xdr:row>
      <xdr:rowOff>113394</xdr:rowOff>
    </xdr:to>
    <xdr:cxnSp macro="">
      <xdr:nvCxnSpPr>
        <xdr:cNvPr id="134" name="16 Conector recto">
          <a:extLst>
            <a:ext uri="{FF2B5EF4-FFF2-40B4-BE49-F238E27FC236}">
              <a16:creationId xmlns:a16="http://schemas.microsoft.com/office/drawing/2014/main" id="{5219E820-E786-40C6-A5B7-FDE195D7DE9E}"/>
            </a:ext>
          </a:extLst>
        </xdr:cNvPr>
        <xdr:cNvCxnSpPr/>
      </xdr:nvCxnSpPr>
      <xdr:spPr>
        <a:xfrm flipH="1">
          <a:off x="11487150" y="12838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66</xdr:row>
      <xdr:rowOff>107044</xdr:rowOff>
    </xdr:from>
    <xdr:to>
      <xdr:col>9</xdr:col>
      <xdr:colOff>367847</xdr:colOff>
      <xdr:row>66</xdr:row>
      <xdr:rowOff>107044</xdr:rowOff>
    </xdr:to>
    <xdr:cxnSp macro="">
      <xdr:nvCxnSpPr>
        <xdr:cNvPr id="135" name="17 Conector recto">
          <a:extLst>
            <a:ext uri="{FF2B5EF4-FFF2-40B4-BE49-F238E27FC236}">
              <a16:creationId xmlns:a16="http://schemas.microsoft.com/office/drawing/2014/main" id="{D9CF8273-FD52-4226-A75C-5ACF7744BDFD}"/>
            </a:ext>
          </a:extLst>
        </xdr:cNvPr>
        <xdr:cNvCxnSpPr/>
      </xdr:nvCxnSpPr>
      <xdr:spPr>
        <a:xfrm flipH="1">
          <a:off x="11469461" y="11879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69</xdr:row>
      <xdr:rowOff>89353</xdr:rowOff>
    </xdr:from>
    <xdr:to>
      <xdr:col>9</xdr:col>
      <xdr:colOff>361496</xdr:colOff>
      <xdr:row>69</xdr:row>
      <xdr:rowOff>89353</xdr:rowOff>
    </xdr:to>
    <xdr:cxnSp macro="">
      <xdr:nvCxnSpPr>
        <xdr:cNvPr id="136" name="18 Conector recto">
          <a:extLst>
            <a:ext uri="{FF2B5EF4-FFF2-40B4-BE49-F238E27FC236}">
              <a16:creationId xmlns:a16="http://schemas.microsoft.com/office/drawing/2014/main" id="{9363E746-D1A2-4DC7-BBC8-C660F5A2CB1D}"/>
            </a:ext>
          </a:extLst>
        </xdr:cNvPr>
        <xdr:cNvCxnSpPr/>
      </xdr:nvCxnSpPr>
      <xdr:spPr>
        <a:xfrm flipH="1">
          <a:off x="11463110" y="12433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67</xdr:row>
      <xdr:rowOff>102054</xdr:rowOff>
    </xdr:from>
    <xdr:to>
      <xdr:col>9</xdr:col>
      <xdr:colOff>408215</xdr:colOff>
      <xdr:row>67</xdr:row>
      <xdr:rowOff>102054</xdr:rowOff>
    </xdr:to>
    <xdr:cxnSp macro="">
      <xdr:nvCxnSpPr>
        <xdr:cNvPr id="137" name="15 Conector recto">
          <a:extLst>
            <a:ext uri="{FF2B5EF4-FFF2-40B4-BE49-F238E27FC236}">
              <a16:creationId xmlns:a16="http://schemas.microsoft.com/office/drawing/2014/main" id="{38A3496C-623D-4EE7-A18C-59907DD1F90A}"/>
            </a:ext>
          </a:extLst>
        </xdr:cNvPr>
        <xdr:cNvCxnSpPr/>
      </xdr:nvCxnSpPr>
      <xdr:spPr>
        <a:xfrm flipH="1">
          <a:off x="11509829" y="120654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67</xdr:row>
      <xdr:rowOff>113394</xdr:rowOff>
    </xdr:from>
    <xdr:to>
      <xdr:col>9</xdr:col>
      <xdr:colOff>385536</xdr:colOff>
      <xdr:row>67</xdr:row>
      <xdr:rowOff>113394</xdr:rowOff>
    </xdr:to>
    <xdr:cxnSp macro="">
      <xdr:nvCxnSpPr>
        <xdr:cNvPr id="138" name="16 Conector recto">
          <a:extLst>
            <a:ext uri="{FF2B5EF4-FFF2-40B4-BE49-F238E27FC236}">
              <a16:creationId xmlns:a16="http://schemas.microsoft.com/office/drawing/2014/main" id="{2837777D-EE96-4849-9D17-70861CCC2407}"/>
            </a:ext>
          </a:extLst>
        </xdr:cNvPr>
        <xdr:cNvCxnSpPr/>
      </xdr:nvCxnSpPr>
      <xdr:spPr>
        <a:xfrm flipH="1">
          <a:off x="11487150" y="12076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64</xdr:row>
      <xdr:rowOff>107044</xdr:rowOff>
    </xdr:from>
    <xdr:to>
      <xdr:col>9</xdr:col>
      <xdr:colOff>367847</xdr:colOff>
      <xdr:row>64</xdr:row>
      <xdr:rowOff>107044</xdr:rowOff>
    </xdr:to>
    <xdr:cxnSp macro="">
      <xdr:nvCxnSpPr>
        <xdr:cNvPr id="139" name="17 Conector recto">
          <a:extLst>
            <a:ext uri="{FF2B5EF4-FFF2-40B4-BE49-F238E27FC236}">
              <a16:creationId xmlns:a16="http://schemas.microsoft.com/office/drawing/2014/main" id="{51B6DC3D-4709-4A32-A204-380C70FEFF5D}"/>
            </a:ext>
          </a:extLst>
        </xdr:cNvPr>
        <xdr:cNvCxnSpPr/>
      </xdr:nvCxnSpPr>
      <xdr:spPr>
        <a:xfrm flipH="1">
          <a:off x="11469461" y="11498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67</xdr:row>
      <xdr:rowOff>89353</xdr:rowOff>
    </xdr:from>
    <xdr:to>
      <xdr:col>9</xdr:col>
      <xdr:colOff>361496</xdr:colOff>
      <xdr:row>67</xdr:row>
      <xdr:rowOff>89353</xdr:rowOff>
    </xdr:to>
    <xdr:cxnSp macro="">
      <xdr:nvCxnSpPr>
        <xdr:cNvPr id="140" name="18 Conector recto">
          <a:extLst>
            <a:ext uri="{FF2B5EF4-FFF2-40B4-BE49-F238E27FC236}">
              <a16:creationId xmlns:a16="http://schemas.microsoft.com/office/drawing/2014/main" id="{6711C834-0B7F-4EA6-85AA-DF6038230D14}"/>
            </a:ext>
          </a:extLst>
        </xdr:cNvPr>
        <xdr:cNvCxnSpPr/>
      </xdr:nvCxnSpPr>
      <xdr:spPr>
        <a:xfrm flipH="1">
          <a:off x="11463110" y="12052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62</xdr:row>
      <xdr:rowOff>102054</xdr:rowOff>
    </xdr:from>
    <xdr:to>
      <xdr:col>9</xdr:col>
      <xdr:colOff>408215</xdr:colOff>
      <xdr:row>62</xdr:row>
      <xdr:rowOff>102054</xdr:rowOff>
    </xdr:to>
    <xdr:cxnSp macro="">
      <xdr:nvCxnSpPr>
        <xdr:cNvPr id="141" name="15 Conector recto">
          <a:extLst>
            <a:ext uri="{FF2B5EF4-FFF2-40B4-BE49-F238E27FC236}">
              <a16:creationId xmlns:a16="http://schemas.microsoft.com/office/drawing/2014/main" id="{46FCA316-2FD9-4403-B1C2-82FDEEEAE18A}"/>
            </a:ext>
          </a:extLst>
        </xdr:cNvPr>
        <xdr:cNvCxnSpPr/>
      </xdr:nvCxnSpPr>
      <xdr:spPr>
        <a:xfrm flipH="1">
          <a:off x="11509829" y="111129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61</xdr:row>
      <xdr:rowOff>113394</xdr:rowOff>
    </xdr:from>
    <xdr:to>
      <xdr:col>9</xdr:col>
      <xdr:colOff>385536</xdr:colOff>
      <xdr:row>61</xdr:row>
      <xdr:rowOff>113394</xdr:rowOff>
    </xdr:to>
    <xdr:cxnSp macro="">
      <xdr:nvCxnSpPr>
        <xdr:cNvPr id="142" name="16 Conector recto">
          <a:extLst>
            <a:ext uri="{FF2B5EF4-FFF2-40B4-BE49-F238E27FC236}">
              <a16:creationId xmlns:a16="http://schemas.microsoft.com/office/drawing/2014/main" id="{C116F20D-0444-43EF-81D6-976027EDBF35}"/>
            </a:ext>
          </a:extLst>
        </xdr:cNvPr>
        <xdr:cNvCxnSpPr/>
      </xdr:nvCxnSpPr>
      <xdr:spPr>
        <a:xfrm flipH="1">
          <a:off x="11487150" y="109337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60</xdr:row>
      <xdr:rowOff>107044</xdr:rowOff>
    </xdr:from>
    <xdr:to>
      <xdr:col>9</xdr:col>
      <xdr:colOff>367847</xdr:colOff>
      <xdr:row>60</xdr:row>
      <xdr:rowOff>107044</xdr:rowOff>
    </xdr:to>
    <xdr:cxnSp macro="">
      <xdr:nvCxnSpPr>
        <xdr:cNvPr id="143" name="17 Conector recto">
          <a:extLst>
            <a:ext uri="{FF2B5EF4-FFF2-40B4-BE49-F238E27FC236}">
              <a16:creationId xmlns:a16="http://schemas.microsoft.com/office/drawing/2014/main" id="{58C7BB0E-F341-4AE3-86E3-0445A9DE95A5}"/>
            </a:ext>
          </a:extLst>
        </xdr:cNvPr>
        <xdr:cNvCxnSpPr/>
      </xdr:nvCxnSpPr>
      <xdr:spPr>
        <a:xfrm flipH="1">
          <a:off x="11469461" y="107369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59</xdr:row>
      <xdr:rowOff>89353</xdr:rowOff>
    </xdr:from>
    <xdr:to>
      <xdr:col>9</xdr:col>
      <xdr:colOff>361496</xdr:colOff>
      <xdr:row>59</xdr:row>
      <xdr:rowOff>89353</xdr:rowOff>
    </xdr:to>
    <xdr:cxnSp macro="">
      <xdr:nvCxnSpPr>
        <xdr:cNvPr id="144" name="18 Conector recto">
          <a:extLst>
            <a:ext uri="{FF2B5EF4-FFF2-40B4-BE49-F238E27FC236}">
              <a16:creationId xmlns:a16="http://schemas.microsoft.com/office/drawing/2014/main" id="{C78F559A-3E22-4838-87E6-A86781C38A8A}"/>
            </a:ext>
          </a:extLst>
        </xdr:cNvPr>
        <xdr:cNvCxnSpPr/>
      </xdr:nvCxnSpPr>
      <xdr:spPr>
        <a:xfrm flipH="1">
          <a:off x="11463110" y="105287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870858</xdr:colOff>
      <xdr:row>57</xdr:row>
      <xdr:rowOff>27213</xdr:rowOff>
    </xdr:from>
    <xdr:to>
      <xdr:col>6</xdr:col>
      <xdr:colOff>136072</xdr:colOff>
      <xdr:row>64</xdr:row>
      <xdr:rowOff>163285</xdr:rowOff>
    </xdr:to>
    <xdr:sp macro="" textlink="">
      <xdr:nvSpPr>
        <xdr:cNvPr id="148" name="Arco 147">
          <a:extLst>
            <a:ext uri="{FF2B5EF4-FFF2-40B4-BE49-F238E27FC236}">
              <a16:creationId xmlns:a16="http://schemas.microsoft.com/office/drawing/2014/main" id="{3287F11C-E30B-420E-BB0E-80E8089BB0C3}"/>
            </a:ext>
          </a:extLst>
        </xdr:cNvPr>
        <xdr:cNvSpPr/>
      </xdr:nvSpPr>
      <xdr:spPr>
        <a:xfrm>
          <a:off x="4612822" y="11035392"/>
          <a:ext cx="3048000" cy="1469572"/>
        </a:xfrm>
        <a:prstGeom prst="arc">
          <a:avLst>
            <a:gd name="adj1" fmla="val 16200000"/>
            <a:gd name="adj2" fmla="val 1519209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EC46B5AA-C960-4511-869B-A81C42AB9482}"/>
            </a:ext>
          </a:extLst>
        </xdr:cNvPr>
        <xdr:cNvCxnSpPr/>
      </xdr:nvCxnSpPr>
      <xdr:spPr>
        <a:xfrm flipH="1">
          <a:off x="1076687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3CE46359-BD7D-4770-A660-B93779B65645}"/>
            </a:ext>
          </a:extLst>
        </xdr:cNvPr>
        <xdr:cNvCxnSpPr/>
      </xdr:nvCxnSpPr>
      <xdr:spPr>
        <a:xfrm flipH="1">
          <a:off x="1074420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3610D11B-F2F8-4027-92A2-7E93F0581E7D}"/>
            </a:ext>
          </a:extLst>
        </xdr:cNvPr>
        <xdr:cNvCxnSpPr/>
      </xdr:nvCxnSpPr>
      <xdr:spPr>
        <a:xfrm flipH="1">
          <a:off x="1072651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8D25D910-8797-4970-95F9-9E2253B2B396}"/>
            </a:ext>
          </a:extLst>
        </xdr:cNvPr>
        <xdr:cNvCxnSpPr/>
      </xdr:nvCxnSpPr>
      <xdr:spPr>
        <a:xfrm flipH="1">
          <a:off x="1072016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786F7635-E965-4E87-B9D1-B1E750ED230D}"/>
            </a:ext>
          </a:extLst>
        </xdr:cNvPr>
        <xdr:cNvCxnSpPr/>
      </xdr:nvCxnSpPr>
      <xdr:spPr>
        <a:xfrm flipH="1">
          <a:off x="1076687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5A0A4261-1EEC-4DDC-AB1C-B916F80DE49F}"/>
            </a:ext>
          </a:extLst>
        </xdr:cNvPr>
        <xdr:cNvCxnSpPr/>
      </xdr:nvCxnSpPr>
      <xdr:spPr>
        <a:xfrm flipH="1">
          <a:off x="1074420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E9A3F1D6-E8AC-4A77-8021-054C0B20B615}"/>
            </a:ext>
          </a:extLst>
        </xdr:cNvPr>
        <xdr:cNvCxnSpPr/>
      </xdr:nvCxnSpPr>
      <xdr:spPr>
        <a:xfrm flipH="1">
          <a:off x="1072651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8F5840D4-A739-4329-A9FB-E34EC014A342}"/>
            </a:ext>
          </a:extLst>
        </xdr:cNvPr>
        <xdr:cNvCxnSpPr/>
      </xdr:nvCxnSpPr>
      <xdr:spPr>
        <a:xfrm flipH="1">
          <a:off x="1072016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CA059B8B-7952-4BCB-AA9B-B5B8A9279AB4}"/>
            </a:ext>
          </a:extLst>
        </xdr:cNvPr>
        <xdr:cNvCxnSpPr/>
      </xdr:nvCxnSpPr>
      <xdr:spPr>
        <a:xfrm flipH="1">
          <a:off x="1076687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14332CB0-004E-4646-A5A3-B54E21DC5BA6}"/>
            </a:ext>
          </a:extLst>
        </xdr:cNvPr>
        <xdr:cNvCxnSpPr/>
      </xdr:nvCxnSpPr>
      <xdr:spPr>
        <a:xfrm flipH="1">
          <a:off x="1074420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F9CFD2CD-A893-4A9D-B376-E08C81B2DEA4}"/>
            </a:ext>
          </a:extLst>
        </xdr:cNvPr>
        <xdr:cNvCxnSpPr/>
      </xdr:nvCxnSpPr>
      <xdr:spPr>
        <a:xfrm flipH="1">
          <a:off x="1072651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6BD62A8A-77CB-4966-B389-99BF7DDCB9B0}"/>
            </a:ext>
          </a:extLst>
        </xdr:cNvPr>
        <xdr:cNvCxnSpPr/>
      </xdr:nvCxnSpPr>
      <xdr:spPr>
        <a:xfrm flipH="1">
          <a:off x="1072016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66ECFDB5-588F-4A1A-84D9-1E50451D4F9A}"/>
            </a:ext>
          </a:extLst>
        </xdr:cNvPr>
        <xdr:cNvCxnSpPr/>
      </xdr:nvCxnSpPr>
      <xdr:spPr>
        <a:xfrm flipH="1">
          <a:off x="10766879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996E8D91-817E-4BF2-BC7D-2CCE486E9AB1}"/>
            </a:ext>
          </a:extLst>
        </xdr:cNvPr>
        <xdr:cNvCxnSpPr/>
      </xdr:nvCxnSpPr>
      <xdr:spPr>
        <a:xfrm flipH="1">
          <a:off x="10744200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D5701B31-83A2-4FE5-A4C4-17E6260F2335}"/>
            </a:ext>
          </a:extLst>
        </xdr:cNvPr>
        <xdr:cNvCxnSpPr/>
      </xdr:nvCxnSpPr>
      <xdr:spPr>
        <a:xfrm flipH="1">
          <a:off x="1072651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43AA6CDA-8D40-4798-9112-3850C60AC8FB}"/>
            </a:ext>
          </a:extLst>
        </xdr:cNvPr>
        <xdr:cNvCxnSpPr/>
      </xdr:nvCxnSpPr>
      <xdr:spPr>
        <a:xfrm flipH="1">
          <a:off x="10720160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95408E45-7412-42E7-BFBC-22CFAC25A2E2}"/>
            </a:ext>
          </a:extLst>
        </xdr:cNvPr>
        <xdr:cNvCxnSpPr/>
      </xdr:nvCxnSpPr>
      <xdr:spPr>
        <a:xfrm flipH="1">
          <a:off x="10766879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0B403B55-44E1-4336-8510-C4F825233363}"/>
            </a:ext>
          </a:extLst>
        </xdr:cNvPr>
        <xdr:cNvCxnSpPr/>
      </xdr:nvCxnSpPr>
      <xdr:spPr>
        <a:xfrm flipH="1">
          <a:off x="10744200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E5DE621F-BEDC-4F55-B103-21F957290D01}"/>
            </a:ext>
          </a:extLst>
        </xdr:cNvPr>
        <xdr:cNvCxnSpPr/>
      </xdr:nvCxnSpPr>
      <xdr:spPr>
        <a:xfrm flipH="1">
          <a:off x="10726511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3D308F24-4699-4AE1-BED0-196D66347598}"/>
            </a:ext>
          </a:extLst>
        </xdr:cNvPr>
        <xdr:cNvCxnSpPr/>
      </xdr:nvCxnSpPr>
      <xdr:spPr>
        <a:xfrm flipH="1">
          <a:off x="10720160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0CACA6F1-915A-481E-8ACD-0016D18A23B8}"/>
            </a:ext>
          </a:extLst>
        </xdr:cNvPr>
        <xdr:cNvCxnSpPr/>
      </xdr:nvCxnSpPr>
      <xdr:spPr>
        <a:xfrm flipH="1">
          <a:off x="10766879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35</xdr:row>
      <xdr:rowOff>77675</xdr:rowOff>
    </xdr:from>
    <xdr:to>
      <xdr:col>7</xdr:col>
      <xdr:colOff>540317</xdr:colOff>
      <xdr:row>35</xdr:row>
      <xdr:rowOff>77675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142FF05B-0543-4C05-AD56-01A8ED342581}"/>
            </a:ext>
          </a:extLst>
        </xdr:cNvPr>
        <xdr:cNvCxnSpPr/>
      </xdr:nvCxnSpPr>
      <xdr:spPr>
        <a:xfrm flipH="1">
          <a:off x="8155781" y="6859475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27105CE2-7625-4B48-A60B-3B1DC07E33D4}"/>
            </a:ext>
          </a:extLst>
        </xdr:cNvPr>
        <xdr:cNvCxnSpPr/>
      </xdr:nvCxnSpPr>
      <xdr:spPr>
        <a:xfrm flipH="1">
          <a:off x="10726511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4889C701-4A68-4969-9BEA-7BEC4F9BDE95}"/>
            </a:ext>
          </a:extLst>
        </xdr:cNvPr>
        <xdr:cNvCxnSpPr/>
      </xdr:nvCxnSpPr>
      <xdr:spPr>
        <a:xfrm flipH="1">
          <a:off x="10720160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62</xdr:row>
      <xdr:rowOff>113394</xdr:rowOff>
    </xdr:from>
    <xdr:to>
      <xdr:col>7</xdr:col>
      <xdr:colOff>385536</xdr:colOff>
      <xdr:row>62</xdr:row>
      <xdr:rowOff>113394</xdr:rowOff>
    </xdr:to>
    <xdr:cxnSp macro="">
      <xdr:nvCxnSpPr>
        <xdr:cNvPr id="26" name="16 Conector recto">
          <a:extLst>
            <a:ext uri="{FF2B5EF4-FFF2-40B4-BE49-F238E27FC236}">
              <a16:creationId xmlns:a16="http://schemas.microsoft.com/office/drawing/2014/main" id="{412982F9-F64B-4796-B1EA-29ECD53C5C3C}"/>
            </a:ext>
          </a:extLst>
        </xdr:cNvPr>
        <xdr:cNvCxnSpPr/>
      </xdr:nvCxnSpPr>
      <xdr:spPr>
        <a:xfrm flipH="1">
          <a:off x="8001000" y="12229194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66</xdr:row>
      <xdr:rowOff>77675</xdr:rowOff>
    </xdr:from>
    <xdr:to>
      <xdr:col>7</xdr:col>
      <xdr:colOff>540317</xdr:colOff>
      <xdr:row>66</xdr:row>
      <xdr:rowOff>77675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990AF427-3EC6-43E6-AC3C-F0377E4D7DA2}"/>
            </a:ext>
          </a:extLst>
        </xdr:cNvPr>
        <xdr:cNvCxnSpPr/>
      </xdr:nvCxnSpPr>
      <xdr:spPr>
        <a:xfrm flipH="1">
          <a:off x="8155781" y="12955475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68</xdr:row>
      <xdr:rowOff>115661</xdr:rowOff>
    </xdr:from>
    <xdr:to>
      <xdr:col>9</xdr:col>
      <xdr:colOff>435430</xdr:colOff>
      <xdr:row>68</xdr:row>
      <xdr:rowOff>115661</xdr:rowOff>
    </xdr:to>
    <xdr:cxnSp macro="">
      <xdr:nvCxnSpPr>
        <xdr:cNvPr id="28" name="15 Conector recto">
          <a:extLst>
            <a:ext uri="{FF2B5EF4-FFF2-40B4-BE49-F238E27FC236}">
              <a16:creationId xmlns:a16="http://schemas.microsoft.com/office/drawing/2014/main" id="{D16EDB5A-5BDF-48E3-B1CD-26B471B168DC}"/>
            </a:ext>
          </a:extLst>
        </xdr:cNvPr>
        <xdr:cNvCxnSpPr/>
      </xdr:nvCxnSpPr>
      <xdr:spPr>
        <a:xfrm flipH="1">
          <a:off x="10794094" y="133744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67</xdr:row>
      <xdr:rowOff>113394</xdr:rowOff>
    </xdr:from>
    <xdr:to>
      <xdr:col>9</xdr:col>
      <xdr:colOff>385536</xdr:colOff>
      <xdr:row>67</xdr:row>
      <xdr:rowOff>113394</xdr:rowOff>
    </xdr:to>
    <xdr:cxnSp macro="">
      <xdr:nvCxnSpPr>
        <xdr:cNvPr id="29" name="16 Conector recto">
          <a:extLst>
            <a:ext uri="{FF2B5EF4-FFF2-40B4-BE49-F238E27FC236}">
              <a16:creationId xmlns:a16="http://schemas.microsoft.com/office/drawing/2014/main" id="{C0C5D91F-471D-4EA9-B02C-1F2C485C9A59}"/>
            </a:ext>
          </a:extLst>
        </xdr:cNvPr>
        <xdr:cNvCxnSpPr/>
      </xdr:nvCxnSpPr>
      <xdr:spPr>
        <a:xfrm flipH="1">
          <a:off x="10744200" y="13181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66</xdr:row>
      <xdr:rowOff>107044</xdr:rowOff>
    </xdr:from>
    <xdr:to>
      <xdr:col>9</xdr:col>
      <xdr:colOff>367847</xdr:colOff>
      <xdr:row>66</xdr:row>
      <xdr:rowOff>107044</xdr:rowOff>
    </xdr:to>
    <xdr:cxnSp macro="">
      <xdr:nvCxnSpPr>
        <xdr:cNvPr id="30" name="17 Conector recto">
          <a:extLst>
            <a:ext uri="{FF2B5EF4-FFF2-40B4-BE49-F238E27FC236}">
              <a16:creationId xmlns:a16="http://schemas.microsoft.com/office/drawing/2014/main" id="{EEFFB599-1E97-44F2-A951-B669FFA5885F}"/>
            </a:ext>
          </a:extLst>
        </xdr:cNvPr>
        <xdr:cNvCxnSpPr/>
      </xdr:nvCxnSpPr>
      <xdr:spPr>
        <a:xfrm flipH="1">
          <a:off x="10726511" y="12984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65</xdr:row>
      <xdr:rowOff>89353</xdr:rowOff>
    </xdr:from>
    <xdr:to>
      <xdr:col>9</xdr:col>
      <xdr:colOff>361496</xdr:colOff>
      <xdr:row>65</xdr:row>
      <xdr:rowOff>89353</xdr:rowOff>
    </xdr:to>
    <xdr:cxnSp macro="">
      <xdr:nvCxnSpPr>
        <xdr:cNvPr id="31" name="18 Conector recto">
          <a:extLst>
            <a:ext uri="{FF2B5EF4-FFF2-40B4-BE49-F238E27FC236}">
              <a16:creationId xmlns:a16="http://schemas.microsoft.com/office/drawing/2014/main" id="{685C64B5-EA18-46F3-AA0F-D871B544FFBB}"/>
            </a:ext>
          </a:extLst>
        </xdr:cNvPr>
        <xdr:cNvCxnSpPr/>
      </xdr:nvCxnSpPr>
      <xdr:spPr>
        <a:xfrm flipH="1">
          <a:off x="10720160" y="12776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63</xdr:row>
      <xdr:rowOff>102054</xdr:rowOff>
    </xdr:from>
    <xdr:to>
      <xdr:col>9</xdr:col>
      <xdr:colOff>408215</xdr:colOff>
      <xdr:row>63</xdr:row>
      <xdr:rowOff>102054</xdr:rowOff>
    </xdr:to>
    <xdr:cxnSp macro="">
      <xdr:nvCxnSpPr>
        <xdr:cNvPr id="32" name="15 Conector recto">
          <a:extLst>
            <a:ext uri="{FF2B5EF4-FFF2-40B4-BE49-F238E27FC236}">
              <a16:creationId xmlns:a16="http://schemas.microsoft.com/office/drawing/2014/main" id="{2C4E3482-8CBB-40E2-8A41-D6B1004FE38E}"/>
            </a:ext>
          </a:extLst>
        </xdr:cNvPr>
        <xdr:cNvCxnSpPr/>
      </xdr:nvCxnSpPr>
      <xdr:spPr>
        <a:xfrm flipH="1">
          <a:off x="10766879" y="12408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33" name="16 Conector recto">
          <a:extLst>
            <a:ext uri="{FF2B5EF4-FFF2-40B4-BE49-F238E27FC236}">
              <a16:creationId xmlns:a16="http://schemas.microsoft.com/office/drawing/2014/main" id="{C4400DFA-F28E-426C-9507-6F87E97276A9}"/>
            </a:ext>
          </a:extLst>
        </xdr:cNvPr>
        <xdr:cNvCxnSpPr/>
      </xdr:nvCxnSpPr>
      <xdr:spPr>
        <a:xfrm flipH="1">
          <a:off x="10744200" y="12419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60</xdr:row>
      <xdr:rowOff>107044</xdr:rowOff>
    </xdr:from>
    <xdr:to>
      <xdr:col>9</xdr:col>
      <xdr:colOff>367847</xdr:colOff>
      <xdr:row>60</xdr:row>
      <xdr:rowOff>107044</xdr:rowOff>
    </xdr:to>
    <xdr:cxnSp macro="">
      <xdr:nvCxnSpPr>
        <xdr:cNvPr id="34" name="17 Conector recto">
          <a:extLst>
            <a:ext uri="{FF2B5EF4-FFF2-40B4-BE49-F238E27FC236}">
              <a16:creationId xmlns:a16="http://schemas.microsoft.com/office/drawing/2014/main" id="{D678E375-2A2F-4C66-AED2-2C85E2436B96}"/>
            </a:ext>
          </a:extLst>
        </xdr:cNvPr>
        <xdr:cNvCxnSpPr/>
      </xdr:nvCxnSpPr>
      <xdr:spPr>
        <a:xfrm flipH="1">
          <a:off x="10726511" y="11841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63</xdr:row>
      <xdr:rowOff>89353</xdr:rowOff>
    </xdr:from>
    <xdr:to>
      <xdr:col>9</xdr:col>
      <xdr:colOff>361496</xdr:colOff>
      <xdr:row>63</xdr:row>
      <xdr:rowOff>89353</xdr:rowOff>
    </xdr:to>
    <xdr:cxnSp macro="">
      <xdr:nvCxnSpPr>
        <xdr:cNvPr id="35" name="18 Conector recto">
          <a:extLst>
            <a:ext uri="{FF2B5EF4-FFF2-40B4-BE49-F238E27FC236}">
              <a16:creationId xmlns:a16="http://schemas.microsoft.com/office/drawing/2014/main" id="{EFFD9234-220C-4657-BC24-68ABF3E575A1}"/>
            </a:ext>
          </a:extLst>
        </xdr:cNvPr>
        <xdr:cNvCxnSpPr/>
      </xdr:nvCxnSpPr>
      <xdr:spPr>
        <a:xfrm flipH="1">
          <a:off x="10720160" y="12395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58</xdr:row>
      <xdr:rowOff>102054</xdr:rowOff>
    </xdr:from>
    <xdr:to>
      <xdr:col>9</xdr:col>
      <xdr:colOff>408215</xdr:colOff>
      <xdr:row>58</xdr:row>
      <xdr:rowOff>102054</xdr:rowOff>
    </xdr:to>
    <xdr:cxnSp macro="">
      <xdr:nvCxnSpPr>
        <xdr:cNvPr id="36" name="15 Conector recto">
          <a:extLst>
            <a:ext uri="{FF2B5EF4-FFF2-40B4-BE49-F238E27FC236}">
              <a16:creationId xmlns:a16="http://schemas.microsoft.com/office/drawing/2014/main" id="{FC361A83-A06A-487A-A96D-15E75A7483CF}"/>
            </a:ext>
          </a:extLst>
        </xdr:cNvPr>
        <xdr:cNvCxnSpPr/>
      </xdr:nvCxnSpPr>
      <xdr:spPr>
        <a:xfrm flipH="1">
          <a:off x="10766879" y="11455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57</xdr:row>
      <xdr:rowOff>113394</xdr:rowOff>
    </xdr:from>
    <xdr:to>
      <xdr:col>9</xdr:col>
      <xdr:colOff>385536</xdr:colOff>
      <xdr:row>57</xdr:row>
      <xdr:rowOff>113394</xdr:rowOff>
    </xdr:to>
    <xdr:cxnSp macro="">
      <xdr:nvCxnSpPr>
        <xdr:cNvPr id="37" name="16 Conector recto">
          <a:extLst>
            <a:ext uri="{FF2B5EF4-FFF2-40B4-BE49-F238E27FC236}">
              <a16:creationId xmlns:a16="http://schemas.microsoft.com/office/drawing/2014/main" id="{9B19043E-50DB-4C0B-8A88-79BDC8B5C01B}"/>
            </a:ext>
          </a:extLst>
        </xdr:cNvPr>
        <xdr:cNvCxnSpPr/>
      </xdr:nvCxnSpPr>
      <xdr:spPr>
        <a:xfrm flipH="1">
          <a:off x="10744200" y="11276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56</xdr:row>
      <xdr:rowOff>107044</xdr:rowOff>
    </xdr:from>
    <xdr:to>
      <xdr:col>9</xdr:col>
      <xdr:colOff>367847</xdr:colOff>
      <xdr:row>56</xdr:row>
      <xdr:rowOff>107044</xdr:rowOff>
    </xdr:to>
    <xdr:cxnSp macro="">
      <xdr:nvCxnSpPr>
        <xdr:cNvPr id="38" name="17 Conector recto">
          <a:extLst>
            <a:ext uri="{FF2B5EF4-FFF2-40B4-BE49-F238E27FC236}">
              <a16:creationId xmlns:a16="http://schemas.microsoft.com/office/drawing/2014/main" id="{397F89B7-4B60-4EED-83E1-269F074CFCEB}"/>
            </a:ext>
          </a:extLst>
        </xdr:cNvPr>
        <xdr:cNvCxnSpPr/>
      </xdr:nvCxnSpPr>
      <xdr:spPr>
        <a:xfrm flipH="1">
          <a:off x="10726511" y="11079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55</xdr:row>
      <xdr:rowOff>89353</xdr:rowOff>
    </xdr:from>
    <xdr:to>
      <xdr:col>9</xdr:col>
      <xdr:colOff>361496</xdr:colOff>
      <xdr:row>55</xdr:row>
      <xdr:rowOff>89353</xdr:rowOff>
    </xdr:to>
    <xdr:cxnSp macro="">
      <xdr:nvCxnSpPr>
        <xdr:cNvPr id="39" name="18 Conector recto">
          <a:extLst>
            <a:ext uri="{FF2B5EF4-FFF2-40B4-BE49-F238E27FC236}">
              <a16:creationId xmlns:a16="http://schemas.microsoft.com/office/drawing/2014/main" id="{FBD8063A-ECEA-40D9-9CBB-DA24CD1FAD8F}"/>
            </a:ext>
          </a:extLst>
        </xdr:cNvPr>
        <xdr:cNvCxnSpPr/>
      </xdr:nvCxnSpPr>
      <xdr:spPr>
        <a:xfrm flipH="1">
          <a:off x="10720160" y="10871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</xdr:row>
      <xdr:rowOff>102054</xdr:rowOff>
    </xdr:from>
    <xdr:to>
      <xdr:col>8</xdr:col>
      <xdr:colOff>408215</xdr:colOff>
      <xdr:row>4</xdr:row>
      <xdr:rowOff>102054</xdr:rowOff>
    </xdr:to>
    <xdr:cxnSp macro="">
      <xdr:nvCxnSpPr>
        <xdr:cNvPr id="50" name="15 Conector recto">
          <a:extLst>
            <a:ext uri="{FF2B5EF4-FFF2-40B4-BE49-F238E27FC236}">
              <a16:creationId xmlns:a16="http://schemas.microsoft.com/office/drawing/2014/main" id="{1A408CB2-8D23-453D-99CA-2D7E5BD2C07A}"/>
            </a:ext>
          </a:extLst>
        </xdr:cNvPr>
        <xdr:cNvCxnSpPr/>
      </xdr:nvCxnSpPr>
      <xdr:spPr>
        <a:xfrm flipH="1">
          <a:off x="9185729" y="1083129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</xdr:row>
      <xdr:rowOff>113394</xdr:rowOff>
    </xdr:from>
    <xdr:to>
      <xdr:col>8</xdr:col>
      <xdr:colOff>385536</xdr:colOff>
      <xdr:row>3</xdr:row>
      <xdr:rowOff>113394</xdr:rowOff>
    </xdr:to>
    <xdr:cxnSp macro="">
      <xdr:nvCxnSpPr>
        <xdr:cNvPr id="51" name="16 Conector recto">
          <a:extLst>
            <a:ext uri="{FF2B5EF4-FFF2-40B4-BE49-F238E27FC236}">
              <a16:creationId xmlns:a16="http://schemas.microsoft.com/office/drawing/2014/main" id="{7176401D-47F8-4689-97BB-93727747034E}"/>
            </a:ext>
          </a:extLst>
        </xdr:cNvPr>
        <xdr:cNvCxnSpPr/>
      </xdr:nvCxnSpPr>
      <xdr:spPr>
        <a:xfrm flipH="1">
          <a:off x="9163050" y="884919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</xdr:row>
      <xdr:rowOff>107044</xdr:rowOff>
    </xdr:from>
    <xdr:to>
      <xdr:col>8</xdr:col>
      <xdr:colOff>367847</xdr:colOff>
      <xdr:row>2</xdr:row>
      <xdr:rowOff>107044</xdr:rowOff>
    </xdr:to>
    <xdr:cxnSp macro="">
      <xdr:nvCxnSpPr>
        <xdr:cNvPr id="52" name="17 Conector recto">
          <a:extLst>
            <a:ext uri="{FF2B5EF4-FFF2-40B4-BE49-F238E27FC236}">
              <a16:creationId xmlns:a16="http://schemas.microsoft.com/office/drawing/2014/main" id="{998B297B-D441-4B48-8E7F-7696534824FD}"/>
            </a:ext>
          </a:extLst>
        </xdr:cNvPr>
        <xdr:cNvCxnSpPr/>
      </xdr:nvCxnSpPr>
      <xdr:spPr>
        <a:xfrm flipH="1">
          <a:off x="9145361" y="67854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</xdr:row>
      <xdr:rowOff>89353</xdr:rowOff>
    </xdr:from>
    <xdr:to>
      <xdr:col>8</xdr:col>
      <xdr:colOff>361496</xdr:colOff>
      <xdr:row>1</xdr:row>
      <xdr:rowOff>89353</xdr:rowOff>
    </xdr:to>
    <xdr:cxnSp macro="">
      <xdr:nvCxnSpPr>
        <xdr:cNvPr id="53" name="18 Conector recto">
          <a:extLst>
            <a:ext uri="{FF2B5EF4-FFF2-40B4-BE49-F238E27FC236}">
              <a16:creationId xmlns:a16="http://schemas.microsoft.com/office/drawing/2014/main" id="{8D779E60-600E-4662-BF6A-CE8B7F3C2798}"/>
            </a:ext>
          </a:extLst>
        </xdr:cNvPr>
        <xdr:cNvCxnSpPr/>
      </xdr:nvCxnSpPr>
      <xdr:spPr>
        <a:xfrm flipH="1">
          <a:off x="9139010" y="470353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12</xdr:row>
      <xdr:rowOff>102054</xdr:rowOff>
    </xdr:from>
    <xdr:to>
      <xdr:col>8</xdr:col>
      <xdr:colOff>408215</xdr:colOff>
      <xdr:row>12</xdr:row>
      <xdr:rowOff>102054</xdr:rowOff>
    </xdr:to>
    <xdr:cxnSp macro="">
      <xdr:nvCxnSpPr>
        <xdr:cNvPr id="54" name="15 Conector recto">
          <a:extLst>
            <a:ext uri="{FF2B5EF4-FFF2-40B4-BE49-F238E27FC236}">
              <a16:creationId xmlns:a16="http://schemas.microsoft.com/office/drawing/2014/main" id="{F3226F11-D821-4744-BDF7-E79373D039B5}"/>
            </a:ext>
          </a:extLst>
        </xdr:cNvPr>
        <xdr:cNvCxnSpPr/>
      </xdr:nvCxnSpPr>
      <xdr:spPr>
        <a:xfrm flipH="1">
          <a:off x="9185729" y="2664279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11</xdr:row>
      <xdr:rowOff>113394</xdr:rowOff>
    </xdr:from>
    <xdr:to>
      <xdr:col>8</xdr:col>
      <xdr:colOff>385536</xdr:colOff>
      <xdr:row>11</xdr:row>
      <xdr:rowOff>113394</xdr:rowOff>
    </xdr:to>
    <xdr:cxnSp macro="">
      <xdr:nvCxnSpPr>
        <xdr:cNvPr id="55" name="16 Conector recto">
          <a:extLst>
            <a:ext uri="{FF2B5EF4-FFF2-40B4-BE49-F238E27FC236}">
              <a16:creationId xmlns:a16="http://schemas.microsoft.com/office/drawing/2014/main" id="{08E5FA82-0B75-437C-AAD0-B60FA7C71C8D}"/>
            </a:ext>
          </a:extLst>
        </xdr:cNvPr>
        <xdr:cNvCxnSpPr/>
      </xdr:nvCxnSpPr>
      <xdr:spPr>
        <a:xfrm flipH="1">
          <a:off x="9163050" y="2466069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10</xdr:row>
      <xdr:rowOff>107044</xdr:rowOff>
    </xdr:from>
    <xdr:to>
      <xdr:col>8</xdr:col>
      <xdr:colOff>367847</xdr:colOff>
      <xdr:row>10</xdr:row>
      <xdr:rowOff>107044</xdr:rowOff>
    </xdr:to>
    <xdr:cxnSp macro="">
      <xdr:nvCxnSpPr>
        <xdr:cNvPr id="56" name="17 Conector recto">
          <a:extLst>
            <a:ext uri="{FF2B5EF4-FFF2-40B4-BE49-F238E27FC236}">
              <a16:creationId xmlns:a16="http://schemas.microsoft.com/office/drawing/2014/main" id="{1AEC2308-B2A7-4101-9F9E-5D46A252266C}"/>
            </a:ext>
          </a:extLst>
        </xdr:cNvPr>
        <xdr:cNvCxnSpPr/>
      </xdr:nvCxnSpPr>
      <xdr:spPr>
        <a:xfrm flipH="1">
          <a:off x="9145361" y="225969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9</xdr:row>
      <xdr:rowOff>89353</xdr:rowOff>
    </xdr:from>
    <xdr:to>
      <xdr:col>8</xdr:col>
      <xdr:colOff>361496</xdr:colOff>
      <xdr:row>9</xdr:row>
      <xdr:rowOff>89353</xdr:rowOff>
    </xdr:to>
    <xdr:cxnSp macro="">
      <xdr:nvCxnSpPr>
        <xdr:cNvPr id="57" name="18 Conector recto">
          <a:extLst>
            <a:ext uri="{FF2B5EF4-FFF2-40B4-BE49-F238E27FC236}">
              <a16:creationId xmlns:a16="http://schemas.microsoft.com/office/drawing/2014/main" id="{F9E44F8B-5926-40C1-A6C5-63272468C6C0}"/>
            </a:ext>
          </a:extLst>
        </xdr:cNvPr>
        <xdr:cNvCxnSpPr/>
      </xdr:nvCxnSpPr>
      <xdr:spPr>
        <a:xfrm flipH="1">
          <a:off x="9139010" y="2051503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20</xdr:row>
      <xdr:rowOff>102054</xdr:rowOff>
    </xdr:from>
    <xdr:to>
      <xdr:col>8</xdr:col>
      <xdr:colOff>408215</xdr:colOff>
      <xdr:row>20</xdr:row>
      <xdr:rowOff>102054</xdr:rowOff>
    </xdr:to>
    <xdr:cxnSp macro="">
      <xdr:nvCxnSpPr>
        <xdr:cNvPr id="58" name="15 Conector recto">
          <a:extLst>
            <a:ext uri="{FF2B5EF4-FFF2-40B4-BE49-F238E27FC236}">
              <a16:creationId xmlns:a16="http://schemas.microsoft.com/office/drawing/2014/main" id="{0A69A116-47BF-424D-8EC1-A8B9A4651D61}"/>
            </a:ext>
          </a:extLst>
        </xdr:cNvPr>
        <xdr:cNvCxnSpPr/>
      </xdr:nvCxnSpPr>
      <xdr:spPr>
        <a:xfrm flipH="1">
          <a:off x="9185729" y="421685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19</xdr:row>
      <xdr:rowOff>113394</xdr:rowOff>
    </xdr:from>
    <xdr:to>
      <xdr:col>8</xdr:col>
      <xdr:colOff>385536</xdr:colOff>
      <xdr:row>19</xdr:row>
      <xdr:rowOff>113394</xdr:rowOff>
    </xdr:to>
    <xdr:cxnSp macro="">
      <xdr:nvCxnSpPr>
        <xdr:cNvPr id="59" name="16 Conector recto">
          <a:extLst>
            <a:ext uri="{FF2B5EF4-FFF2-40B4-BE49-F238E27FC236}">
              <a16:creationId xmlns:a16="http://schemas.microsoft.com/office/drawing/2014/main" id="{1F7CEB11-3D42-4A53-B798-4C7363677532}"/>
            </a:ext>
          </a:extLst>
        </xdr:cNvPr>
        <xdr:cNvCxnSpPr/>
      </xdr:nvCxnSpPr>
      <xdr:spPr>
        <a:xfrm flipH="1">
          <a:off x="9163050" y="403769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18</xdr:row>
      <xdr:rowOff>107044</xdr:rowOff>
    </xdr:from>
    <xdr:to>
      <xdr:col>8</xdr:col>
      <xdr:colOff>367847</xdr:colOff>
      <xdr:row>18</xdr:row>
      <xdr:rowOff>107044</xdr:rowOff>
    </xdr:to>
    <xdr:cxnSp macro="">
      <xdr:nvCxnSpPr>
        <xdr:cNvPr id="60" name="17 Conector recto">
          <a:extLst>
            <a:ext uri="{FF2B5EF4-FFF2-40B4-BE49-F238E27FC236}">
              <a16:creationId xmlns:a16="http://schemas.microsoft.com/office/drawing/2014/main" id="{088C8F5E-E16D-4FFF-B969-BF1B66BEBB55}"/>
            </a:ext>
          </a:extLst>
        </xdr:cNvPr>
        <xdr:cNvCxnSpPr/>
      </xdr:nvCxnSpPr>
      <xdr:spPr>
        <a:xfrm flipH="1">
          <a:off x="9145361" y="384084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17</xdr:row>
      <xdr:rowOff>89353</xdr:rowOff>
    </xdr:from>
    <xdr:to>
      <xdr:col>8</xdr:col>
      <xdr:colOff>361496</xdr:colOff>
      <xdr:row>17</xdr:row>
      <xdr:rowOff>89353</xdr:rowOff>
    </xdr:to>
    <xdr:cxnSp macro="">
      <xdr:nvCxnSpPr>
        <xdr:cNvPr id="61" name="18 Conector recto">
          <a:extLst>
            <a:ext uri="{FF2B5EF4-FFF2-40B4-BE49-F238E27FC236}">
              <a16:creationId xmlns:a16="http://schemas.microsoft.com/office/drawing/2014/main" id="{5B15F581-8A0C-494E-9358-0B6563EAC911}"/>
            </a:ext>
          </a:extLst>
        </xdr:cNvPr>
        <xdr:cNvCxnSpPr/>
      </xdr:nvCxnSpPr>
      <xdr:spPr>
        <a:xfrm flipH="1">
          <a:off x="9139010" y="3632653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28</xdr:row>
      <xdr:rowOff>102054</xdr:rowOff>
    </xdr:from>
    <xdr:to>
      <xdr:col>8</xdr:col>
      <xdr:colOff>408215</xdr:colOff>
      <xdr:row>28</xdr:row>
      <xdr:rowOff>102054</xdr:rowOff>
    </xdr:to>
    <xdr:cxnSp macro="">
      <xdr:nvCxnSpPr>
        <xdr:cNvPr id="62" name="15 Conector recto">
          <a:extLst>
            <a:ext uri="{FF2B5EF4-FFF2-40B4-BE49-F238E27FC236}">
              <a16:creationId xmlns:a16="http://schemas.microsoft.com/office/drawing/2014/main" id="{DDE83F33-9967-4859-840B-322F4A8FF324}"/>
            </a:ext>
          </a:extLst>
        </xdr:cNvPr>
        <xdr:cNvCxnSpPr/>
      </xdr:nvCxnSpPr>
      <xdr:spPr>
        <a:xfrm flipH="1">
          <a:off x="9185729" y="5769429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28</xdr:row>
      <xdr:rowOff>113394</xdr:rowOff>
    </xdr:from>
    <xdr:to>
      <xdr:col>8</xdr:col>
      <xdr:colOff>385536</xdr:colOff>
      <xdr:row>28</xdr:row>
      <xdr:rowOff>113394</xdr:rowOff>
    </xdr:to>
    <xdr:cxnSp macro="">
      <xdr:nvCxnSpPr>
        <xdr:cNvPr id="63" name="16 Conector recto">
          <a:extLst>
            <a:ext uri="{FF2B5EF4-FFF2-40B4-BE49-F238E27FC236}">
              <a16:creationId xmlns:a16="http://schemas.microsoft.com/office/drawing/2014/main" id="{19733687-5FCC-479B-9F64-16EE84077D58}"/>
            </a:ext>
          </a:extLst>
        </xdr:cNvPr>
        <xdr:cNvCxnSpPr/>
      </xdr:nvCxnSpPr>
      <xdr:spPr>
        <a:xfrm flipH="1">
          <a:off x="9163050" y="5780769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25</xdr:row>
      <xdr:rowOff>107044</xdr:rowOff>
    </xdr:from>
    <xdr:to>
      <xdr:col>8</xdr:col>
      <xdr:colOff>367847</xdr:colOff>
      <xdr:row>25</xdr:row>
      <xdr:rowOff>107044</xdr:rowOff>
    </xdr:to>
    <xdr:cxnSp macro="">
      <xdr:nvCxnSpPr>
        <xdr:cNvPr id="64" name="17 Conector recto">
          <a:extLst>
            <a:ext uri="{FF2B5EF4-FFF2-40B4-BE49-F238E27FC236}">
              <a16:creationId xmlns:a16="http://schemas.microsoft.com/office/drawing/2014/main" id="{4992288B-121F-4181-92E9-0C201DE35294}"/>
            </a:ext>
          </a:extLst>
        </xdr:cNvPr>
        <xdr:cNvCxnSpPr/>
      </xdr:nvCxnSpPr>
      <xdr:spPr>
        <a:xfrm flipH="1">
          <a:off x="9145361" y="517434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28</xdr:row>
      <xdr:rowOff>89353</xdr:rowOff>
    </xdr:from>
    <xdr:to>
      <xdr:col>8</xdr:col>
      <xdr:colOff>361496</xdr:colOff>
      <xdr:row>28</xdr:row>
      <xdr:rowOff>89353</xdr:rowOff>
    </xdr:to>
    <xdr:cxnSp macro="">
      <xdr:nvCxnSpPr>
        <xdr:cNvPr id="65" name="18 Conector recto">
          <a:extLst>
            <a:ext uri="{FF2B5EF4-FFF2-40B4-BE49-F238E27FC236}">
              <a16:creationId xmlns:a16="http://schemas.microsoft.com/office/drawing/2014/main" id="{429D92BC-ACB7-41E7-907C-6348847C77B2}"/>
            </a:ext>
          </a:extLst>
        </xdr:cNvPr>
        <xdr:cNvCxnSpPr/>
      </xdr:nvCxnSpPr>
      <xdr:spPr>
        <a:xfrm flipH="1">
          <a:off x="9139010" y="5756728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36</xdr:row>
      <xdr:rowOff>102054</xdr:rowOff>
    </xdr:from>
    <xdr:to>
      <xdr:col>8</xdr:col>
      <xdr:colOff>408215</xdr:colOff>
      <xdr:row>36</xdr:row>
      <xdr:rowOff>102054</xdr:rowOff>
    </xdr:to>
    <xdr:cxnSp macro="">
      <xdr:nvCxnSpPr>
        <xdr:cNvPr id="66" name="15 Conector recto">
          <a:extLst>
            <a:ext uri="{FF2B5EF4-FFF2-40B4-BE49-F238E27FC236}">
              <a16:creationId xmlns:a16="http://schemas.microsoft.com/office/drawing/2014/main" id="{C4BB0751-926A-48FD-8BC9-1B14EF89E4FD}"/>
            </a:ext>
          </a:extLst>
        </xdr:cNvPr>
        <xdr:cNvCxnSpPr/>
      </xdr:nvCxnSpPr>
      <xdr:spPr>
        <a:xfrm flipH="1">
          <a:off x="9185729" y="730295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35</xdr:row>
      <xdr:rowOff>113394</xdr:rowOff>
    </xdr:from>
    <xdr:to>
      <xdr:col>8</xdr:col>
      <xdr:colOff>385536</xdr:colOff>
      <xdr:row>35</xdr:row>
      <xdr:rowOff>113394</xdr:rowOff>
    </xdr:to>
    <xdr:cxnSp macro="">
      <xdr:nvCxnSpPr>
        <xdr:cNvPr id="67" name="16 Conector recto">
          <a:extLst>
            <a:ext uri="{FF2B5EF4-FFF2-40B4-BE49-F238E27FC236}">
              <a16:creationId xmlns:a16="http://schemas.microsoft.com/office/drawing/2014/main" id="{96437A77-CB02-4A03-AF94-C1A3E3BFA212}"/>
            </a:ext>
          </a:extLst>
        </xdr:cNvPr>
        <xdr:cNvCxnSpPr/>
      </xdr:nvCxnSpPr>
      <xdr:spPr>
        <a:xfrm flipH="1">
          <a:off x="9163050" y="712379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34</xdr:row>
      <xdr:rowOff>107044</xdr:rowOff>
    </xdr:from>
    <xdr:to>
      <xdr:col>8</xdr:col>
      <xdr:colOff>367847</xdr:colOff>
      <xdr:row>34</xdr:row>
      <xdr:rowOff>107044</xdr:rowOff>
    </xdr:to>
    <xdr:cxnSp macro="">
      <xdr:nvCxnSpPr>
        <xdr:cNvPr id="68" name="17 Conector recto">
          <a:extLst>
            <a:ext uri="{FF2B5EF4-FFF2-40B4-BE49-F238E27FC236}">
              <a16:creationId xmlns:a16="http://schemas.microsoft.com/office/drawing/2014/main" id="{61A55B90-208A-421E-9715-F7EF9F185AFA}"/>
            </a:ext>
          </a:extLst>
        </xdr:cNvPr>
        <xdr:cNvCxnSpPr/>
      </xdr:nvCxnSpPr>
      <xdr:spPr>
        <a:xfrm flipH="1">
          <a:off x="9145361" y="692694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33</xdr:row>
      <xdr:rowOff>89353</xdr:rowOff>
    </xdr:from>
    <xdr:to>
      <xdr:col>8</xdr:col>
      <xdr:colOff>361496</xdr:colOff>
      <xdr:row>33</xdr:row>
      <xdr:rowOff>89353</xdr:rowOff>
    </xdr:to>
    <xdr:cxnSp macro="">
      <xdr:nvCxnSpPr>
        <xdr:cNvPr id="69" name="18 Conector recto">
          <a:extLst>
            <a:ext uri="{FF2B5EF4-FFF2-40B4-BE49-F238E27FC236}">
              <a16:creationId xmlns:a16="http://schemas.microsoft.com/office/drawing/2014/main" id="{092F3894-2394-43D3-94B6-AF683FDD1FCE}"/>
            </a:ext>
          </a:extLst>
        </xdr:cNvPr>
        <xdr:cNvCxnSpPr/>
      </xdr:nvCxnSpPr>
      <xdr:spPr>
        <a:xfrm flipH="1">
          <a:off x="9139010" y="6718753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42</xdr:row>
      <xdr:rowOff>102054</xdr:rowOff>
    </xdr:from>
    <xdr:to>
      <xdr:col>8</xdr:col>
      <xdr:colOff>408215</xdr:colOff>
      <xdr:row>42</xdr:row>
      <xdr:rowOff>102054</xdr:rowOff>
    </xdr:to>
    <xdr:cxnSp macro="">
      <xdr:nvCxnSpPr>
        <xdr:cNvPr id="70" name="15 Conector recto">
          <a:extLst>
            <a:ext uri="{FF2B5EF4-FFF2-40B4-BE49-F238E27FC236}">
              <a16:creationId xmlns:a16="http://schemas.microsoft.com/office/drawing/2014/main" id="{0220D89B-13B3-4853-A914-09E9B8E0F038}"/>
            </a:ext>
          </a:extLst>
        </xdr:cNvPr>
        <xdr:cNvCxnSpPr/>
      </xdr:nvCxnSpPr>
      <xdr:spPr>
        <a:xfrm flipH="1">
          <a:off x="9185729" y="844595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42</xdr:row>
      <xdr:rowOff>107044</xdr:rowOff>
    </xdr:from>
    <xdr:to>
      <xdr:col>8</xdr:col>
      <xdr:colOff>367847</xdr:colOff>
      <xdr:row>42</xdr:row>
      <xdr:rowOff>107044</xdr:rowOff>
    </xdr:to>
    <xdr:cxnSp macro="">
      <xdr:nvCxnSpPr>
        <xdr:cNvPr id="71" name="17 Conector recto">
          <a:extLst>
            <a:ext uri="{FF2B5EF4-FFF2-40B4-BE49-F238E27FC236}">
              <a16:creationId xmlns:a16="http://schemas.microsoft.com/office/drawing/2014/main" id="{73008150-541A-4818-8378-9C5FC229B451}"/>
            </a:ext>
          </a:extLst>
        </xdr:cNvPr>
        <xdr:cNvCxnSpPr/>
      </xdr:nvCxnSpPr>
      <xdr:spPr>
        <a:xfrm flipH="1">
          <a:off x="9145361" y="845094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41</xdr:row>
      <xdr:rowOff>89353</xdr:rowOff>
    </xdr:from>
    <xdr:to>
      <xdr:col>8</xdr:col>
      <xdr:colOff>361496</xdr:colOff>
      <xdr:row>41</xdr:row>
      <xdr:rowOff>89353</xdr:rowOff>
    </xdr:to>
    <xdr:cxnSp macro="">
      <xdr:nvCxnSpPr>
        <xdr:cNvPr id="72" name="18 Conector recto">
          <a:extLst>
            <a:ext uri="{FF2B5EF4-FFF2-40B4-BE49-F238E27FC236}">
              <a16:creationId xmlns:a16="http://schemas.microsoft.com/office/drawing/2014/main" id="{6E1634A2-20D9-4311-89DC-512A06802F14}"/>
            </a:ext>
          </a:extLst>
        </xdr:cNvPr>
        <xdr:cNvCxnSpPr/>
      </xdr:nvCxnSpPr>
      <xdr:spPr>
        <a:xfrm flipH="1">
          <a:off x="9139010" y="8242753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73" name="15 Conector recto">
          <a:extLst>
            <a:ext uri="{FF2B5EF4-FFF2-40B4-BE49-F238E27FC236}">
              <a16:creationId xmlns:a16="http://schemas.microsoft.com/office/drawing/2014/main" id="{874C500E-D2C2-44F3-9241-B7857AEAA613}"/>
            </a:ext>
          </a:extLst>
        </xdr:cNvPr>
        <xdr:cNvCxnSpPr/>
      </xdr:nvCxnSpPr>
      <xdr:spPr>
        <a:xfrm flipH="1">
          <a:off x="10766879" y="129267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74" name="16 Conector recto">
          <a:extLst>
            <a:ext uri="{FF2B5EF4-FFF2-40B4-BE49-F238E27FC236}">
              <a16:creationId xmlns:a16="http://schemas.microsoft.com/office/drawing/2014/main" id="{E3D9BE0B-DBA6-48CB-A31C-91FF88DAB5B3}"/>
            </a:ext>
          </a:extLst>
        </xdr:cNvPr>
        <xdr:cNvCxnSpPr/>
      </xdr:nvCxnSpPr>
      <xdr:spPr>
        <a:xfrm flipH="1">
          <a:off x="10744200" y="109446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75" name="17 Conector recto">
          <a:extLst>
            <a:ext uri="{FF2B5EF4-FFF2-40B4-BE49-F238E27FC236}">
              <a16:creationId xmlns:a16="http://schemas.microsoft.com/office/drawing/2014/main" id="{06BE832A-6475-4D84-A9E4-200BEB0ED5FC}"/>
            </a:ext>
          </a:extLst>
        </xdr:cNvPr>
        <xdr:cNvCxnSpPr/>
      </xdr:nvCxnSpPr>
      <xdr:spPr>
        <a:xfrm flipH="1">
          <a:off x="10726511" y="87856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76" name="18 Conector recto">
          <a:extLst>
            <a:ext uri="{FF2B5EF4-FFF2-40B4-BE49-F238E27FC236}">
              <a16:creationId xmlns:a16="http://schemas.microsoft.com/office/drawing/2014/main" id="{CD5D52E9-01D1-4F7F-81D8-28A6582CAA33}"/>
            </a:ext>
          </a:extLst>
        </xdr:cNvPr>
        <xdr:cNvCxnSpPr/>
      </xdr:nvCxnSpPr>
      <xdr:spPr>
        <a:xfrm flipH="1">
          <a:off x="10720160" y="6608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77" name="15 Conector recto">
          <a:extLst>
            <a:ext uri="{FF2B5EF4-FFF2-40B4-BE49-F238E27FC236}">
              <a16:creationId xmlns:a16="http://schemas.microsoft.com/office/drawing/2014/main" id="{07B0E508-38A1-48F2-A483-B629BD8D9F59}"/>
            </a:ext>
          </a:extLst>
        </xdr:cNvPr>
        <xdr:cNvCxnSpPr/>
      </xdr:nvCxnSpPr>
      <xdr:spPr>
        <a:xfrm flipH="1">
          <a:off x="10766879" y="287382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78" name="16 Conector recto">
          <a:extLst>
            <a:ext uri="{FF2B5EF4-FFF2-40B4-BE49-F238E27FC236}">
              <a16:creationId xmlns:a16="http://schemas.microsoft.com/office/drawing/2014/main" id="{F0025A8C-474F-4721-A8BF-476A8388F2D7}"/>
            </a:ext>
          </a:extLst>
        </xdr:cNvPr>
        <xdr:cNvCxnSpPr/>
      </xdr:nvCxnSpPr>
      <xdr:spPr>
        <a:xfrm flipH="1">
          <a:off x="10744200" y="267561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79" name="17 Conector recto">
          <a:extLst>
            <a:ext uri="{FF2B5EF4-FFF2-40B4-BE49-F238E27FC236}">
              <a16:creationId xmlns:a16="http://schemas.microsoft.com/office/drawing/2014/main" id="{2B08CEE4-BF36-490B-AB8B-CE1FBCEE36D9}"/>
            </a:ext>
          </a:extLst>
        </xdr:cNvPr>
        <xdr:cNvCxnSpPr/>
      </xdr:nvCxnSpPr>
      <xdr:spPr>
        <a:xfrm flipH="1">
          <a:off x="10726511" y="245971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80" name="18 Conector recto">
          <a:extLst>
            <a:ext uri="{FF2B5EF4-FFF2-40B4-BE49-F238E27FC236}">
              <a16:creationId xmlns:a16="http://schemas.microsoft.com/office/drawing/2014/main" id="{EF7218A7-4544-439E-9DA4-1B4E534A4C7D}"/>
            </a:ext>
          </a:extLst>
        </xdr:cNvPr>
        <xdr:cNvCxnSpPr/>
      </xdr:nvCxnSpPr>
      <xdr:spPr>
        <a:xfrm flipH="1">
          <a:off x="10720160" y="224200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81" name="15 Conector recto">
          <a:extLst>
            <a:ext uri="{FF2B5EF4-FFF2-40B4-BE49-F238E27FC236}">
              <a16:creationId xmlns:a16="http://schemas.microsoft.com/office/drawing/2014/main" id="{B57B2DF3-4206-4395-807C-34C4FDCD4E1D}"/>
            </a:ext>
          </a:extLst>
        </xdr:cNvPr>
        <xdr:cNvCxnSpPr/>
      </xdr:nvCxnSpPr>
      <xdr:spPr>
        <a:xfrm flipH="1">
          <a:off x="10766879" y="44073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82" name="16 Conector recto">
          <a:extLst>
            <a:ext uri="{FF2B5EF4-FFF2-40B4-BE49-F238E27FC236}">
              <a16:creationId xmlns:a16="http://schemas.microsoft.com/office/drawing/2014/main" id="{8013080A-C0C3-47B6-89E7-949CD8A1E608}"/>
            </a:ext>
          </a:extLst>
        </xdr:cNvPr>
        <xdr:cNvCxnSpPr/>
      </xdr:nvCxnSpPr>
      <xdr:spPr>
        <a:xfrm flipH="1">
          <a:off x="10744200" y="42281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83" name="17 Conector recto">
          <a:extLst>
            <a:ext uri="{FF2B5EF4-FFF2-40B4-BE49-F238E27FC236}">
              <a16:creationId xmlns:a16="http://schemas.microsoft.com/office/drawing/2014/main" id="{C1DBAA4C-5690-40C8-905F-C7CC15082260}"/>
            </a:ext>
          </a:extLst>
        </xdr:cNvPr>
        <xdr:cNvCxnSpPr/>
      </xdr:nvCxnSpPr>
      <xdr:spPr>
        <a:xfrm flipH="1">
          <a:off x="10726511" y="40313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84" name="18 Conector recto">
          <a:extLst>
            <a:ext uri="{FF2B5EF4-FFF2-40B4-BE49-F238E27FC236}">
              <a16:creationId xmlns:a16="http://schemas.microsoft.com/office/drawing/2014/main" id="{2D0B7013-A64F-463A-903C-68275BF0E01D}"/>
            </a:ext>
          </a:extLst>
        </xdr:cNvPr>
        <xdr:cNvCxnSpPr/>
      </xdr:nvCxnSpPr>
      <xdr:spPr>
        <a:xfrm flipH="1">
          <a:off x="10720160" y="38231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85" name="15 Conector recto">
          <a:extLst>
            <a:ext uri="{FF2B5EF4-FFF2-40B4-BE49-F238E27FC236}">
              <a16:creationId xmlns:a16="http://schemas.microsoft.com/office/drawing/2014/main" id="{7BE11597-39FA-47DC-A895-6C94E7E623D2}"/>
            </a:ext>
          </a:extLst>
        </xdr:cNvPr>
        <xdr:cNvCxnSpPr/>
      </xdr:nvCxnSpPr>
      <xdr:spPr>
        <a:xfrm flipH="1">
          <a:off x="10766879" y="5969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86" name="16 Conector recto">
          <a:extLst>
            <a:ext uri="{FF2B5EF4-FFF2-40B4-BE49-F238E27FC236}">
              <a16:creationId xmlns:a16="http://schemas.microsoft.com/office/drawing/2014/main" id="{6965D409-5038-4F25-B26F-1D9743201C0D}"/>
            </a:ext>
          </a:extLst>
        </xdr:cNvPr>
        <xdr:cNvCxnSpPr/>
      </xdr:nvCxnSpPr>
      <xdr:spPr>
        <a:xfrm flipH="1">
          <a:off x="10744200" y="59807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87" name="17 Conector recto">
          <a:extLst>
            <a:ext uri="{FF2B5EF4-FFF2-40B4-BE49-F238E27FC236}">
              <a16:creationId xmlns:a16="http://schemas.microsoft.com/office/drawing/2014/main" id="{1FCF42B5-D15D-49D4-98CF-9ED17C6A2C54}"/>
            </a:ext>
          </a:extLst>
        </xdr:cNvPr>
        <xdr:cNvCxnSpPr/>
      </xdr:nvCxnSpPr>
      <xdr:spPr>
        <a:xfrm flipH="1">
          <a:off x="10726511" y="53648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88" name="18 Conector recto">
          <a:extLst>
            <a:ext uri="{FF2B5EF4-FFF2-40B4-BE49-F238E27FC236}">
              <a16:creationId xmlns:a16="http://schemas.microsoft.com/office/drawing/2014/main" id="{F02B9EFE-4886-449B-B6EE-251E73332444}"/>
            </a:ext>
          </a:extLst>
        </xdr:cNvPr>
        <xdr:cNvCxnSpPr/>
      </xdr:nvCxnSpPr>
      <xdr:spPr>
        <a:xfrm flipH="1">
          <a:off x="10720160" y="59567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89" name="15 Conector recto">
          <a:extLst>
            <a:ext uri="{FF2B5EF4-FFF2-40B4-BE49-F238E27FC236}">
              <a16:creationId xmlns:a16="http://schemas.microsoft.com/office/drawing/2014/main" id="{44DB85A5-4FE6-417A-AF6A-C623D42B2A76}"/>
            </a:ext>
          </a:extLst>
        </xdr:cNvPr>
        <xdr:cNvCxnSpPr/>
      </xdr:nvCxnSpPr>
      <xdr:spPr>
        <a:xfrm flipH="1">
          <a:off x="10766879" y="7493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90" name="16 Conector recto">
          <a:extLst>
            <a:ext uri="{FF2B5EF4-FFF2-40B4-BE49-F238E27FC236}">
              <a16:creationId xmlns:a16="http://schemas.microsoft.com/office/drawing/2014/main" id="{E485A6C8-9904-4988-A88B-35B24E6960CF}"/>
            </a:ext>
          </a:extLst>
        </xdr:cNvPr>
        <xdr:cNvCxnSpPr/>
      </xdr:nvCxnSpPr>
      <xdr:spPr>
        <a:xfrm flipH="1">
          <a:off x="10744200" y="73142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91" name="17 Conector recto">
          <a:extLst>
            <a:ext uri="{FF2B5EF4-FFF2-40B4-BE49-F238E27FC236}">
              <a16:creationId xmlns:a16="http://schemas.microsoft.com/office/drawing/2014/main" id="{C881C9DD-A57C-4344-A6A9-3BC2C6D59658}"/>
            </a:ext>
          </a:extLst>
        </xdr:cNvPr>
        <xdr:cNvCxnSpPr/>
      </xdr:nvCxnSpPr>
      <xdr:spPr>
        <a:xfrm flipH="1">
          <a:off x="10726511" y="71174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92" name="18 Conector recto">
          <a:extLst>
            <a:ext uri="{FF2B5EF4-FFF2-40B4-BE49-F238E27FC236}">
              <a16:creationId xmlns:a16="http://schemas.microsoft.com/office/drawing/2014/main" id="{86C38A88-8031-4976-8CA6-101BE533266F}"/>
            </a:ext>
          </a:extLst>
        </xdr:cNvPr>
        <xdr:cNvCxnSpPr/>
      </xdr:nvCxnSpPr>
      <xdr:spPr>
        <a:xfrm flipH="1">
          <a:off x="10720160" y="6909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93" name="15 Conector recto">
          <a:extLst>
            <a:ext uri="{FF2B5EF4-FFF2-40B4-BE49-F238E27FC236}">
              <a16:creationId xmlns:a16="http://schemas.microsoft.com/office/drawing/2014/main" id="{55106586-3B69-4E33-B870-FE30F17DFEF6}"/>
            </a:ext>
          </a:extLst>
        </xdr:cNvPr>
        <xdr:cNvCxnSpPr/>
      </xdr:nvCxnSpPr>
      <xdr:spPr>
        <a:xfrm flipH="1">
          <a:off x="10766879" y="8636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35</xdr:row>
      <xdr:rowOff>77675</xdr:rowOff>
    </xdr:from>
    <xdr:to>
      <xdr:col>7</xdr:col>
      <xdr:colOff>540317</xdr:colOff>
      <xdr:row>35</xdr:row>
      <xdr:rowOff>77675</xdr:rowOff>
    </xdr:to>
    <xdr:cxnSp macro="">
      <xdr:nvCxnSpPr>
        <xdr:cNvPr id="94" name="16 Conector recto">
          <a:extLst>
            <a:ext uri="{FF2B5EF4-FFF2-40B4-BE49-F238E27FC236}">
              <a16:creationId xmlns:a16="http://schemas.microsoft.com/office/drawing/2014/main" id="{13222323-4D5B-4F6B-9FC6-DFC621D033CA}"/>
            </a:ext>
          </a:extLst>
        </xdr:cNvPr>
        <xdr:cNvCxnSpPr/>
      </xdr:nvCxnSpPr>
      <xdr:spPr>
        <a:xfrm flipH="1">
          <a:off x="8155781" y="7088075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95" name="17 Conector recto">
          <a:extLst>
            <a:ext uri="{FF2B5EF4-FFF2-40B4-BE49-F238E27FC236}">
              <a16:creationId xmlns:a16="http://schemas.microsoft.com/office/drawing/2014/main" id="{3DFBF5A7-8672-46A9-9754-33EC320D044D}"/>
            </a:ext>
          </a:extLst>
        </xdr:cNvPr>
        <xdr:cNvCxnSpPr/>
      </xdr:nvCxnSpPr>
      <xdr:spPr>
        <a:xfrm flipH="1">
          <a:off x="10726511" y="86414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96" name="18 Conector recto">
          <a:extLst>
            <a:ext uri="{FF2B5EF4-FFF2-40B4-BE49-F238E27FC236}">
              <a16:creationId xmlns:a16="http://schemas.microsoft.com/office/drawing/2014/main" id="{050CF839-1298-4D57-BD8B-4BF00B9AA0C0}"/>
            </a:ext>
          </a:extLst>
        </xdr:cNvPr>
        <xdr:cNvCxnSpPr/>
      </xdr:nvCxnSpPr>
      <xdr:spPr>
        <a:xfrm flipH="1">
          <a:off x="10720160" y="8433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97" name="15 Conector recto">
          <a:extLst>
            <a:ext uri="{FF2B5EF4-FFF2-40B4-BE49-F238E27FC236}">
              <a16:creationId xmlns:a16="http://schemas.microsoft.com/office/drawing/2014/main" id="{5C714CAC-DAF6-400C-8AB0-2DE235B403AD}"/>
            </a:ext>
          </a:extLst>
        </xdr:cNvPr>
        <xdr:cNvCxnSpPr/>
      </xdr:nvCxnSpPr>
      <xdr:spPr>
        <a:xfrm flipH="1">
          <a:off x="10766879" y="129267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98" name="16 Conector recto">
          <a:extLst>
            <a:ext uri="{FF2B5EF4-FFF2-40B4-BE49-F238E27FC236}">
              <a16:creationId xmlns:a16="http://schemas.microsoft.com/office/drawing/2014/main" id="{5BF33448-9E0E-41EE-B6CE-2786C0008B70}"/>
            </a:ext>
          </a:extLst>
        </xdr:cNvPr>
        <xdr:cNvCxnSpPr/>
      </xdr:nvCxnSpPr>
      <xdr:spPr>
        <a:xfrm flipH="1">
          <a:off x="10744200" y="109446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99" name="17 Conector recto">
          <a:extLst>
            <a:ext uri="{FF2B5EF4-FFF2-40B4-BE49-F238E27FC236}">
              <a16:creationId xmlns:a16="http://schemas.microsoft.com/office/drawing/2014/main" id="{60DDC9AB-D3EA-4D5A-AA45-B3272CD8291B}"/>
            </a:ext>
          </a:extLst>
        </xdr:cNvPr>
        <xdr:cNvCxnSpPr/>
      </xdr:nvCxnSpPr>
      <xdr:spPr>
        <a:xfrm flipH="1">
          <a:off x="10726511" y="87856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100" name="18 Conector recto">
          <a:extLst>
            <a:ext uri="{FF2B5EF4-FFF2-40B4-BE49-F238E27FC236}">
              <a16:creationId xmlns:a16="http://schemas.microsoft.com/office/drawing/2014/main" id="{C50B3B4B-EF5C-473F-A73C-5A293295325C}"/>
            </a:ext>
          </a:extLst>
        </xdr:cNvPr>
        <xdr:cNvCxnSpPr/>
      </xdr:nvCxnSpPr>
      <xdr:spPr>
        <a:xfrm flipH="1">
          <a:off x="10720160" y="6608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101" name="15 Conector recto">
          <a:extLst>
            <a:ext uri="{FF2B5EF4-FFF2-40B4-BE49-F238E27FC236}">
              <a16:creationId xmlns:a16="http://schemas.microsoft.com/office/drawing/2014/main" id="{B5B8BCFB-59A6-4F51-8F08-BDBEA1B6C39B}"/>
            </a:ext>
          </a:extLst>
        </xdr:cNvPr>
        <xdr:cNvCxnSpPr/>
      </xdr:nvCxnSpPr>
      <xdr:spPr>
        <a:xfrm flipH="1">
          <a:off x="10766879" y="287382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102" name="16 Conector recto">
          <a:extLst>
            <a:ext uri="{FF2B5EF4-FFF2-40B4-BE49-F238E27FC236}">
              <a16:creationId xmlns:a16="http://schemas.microsoft.com/office/drawing/2014/main" id="{5AA9D4B3-8209-4B74-ADC5-0EE86744410F}"/>
            </a:ext>
          </a:extLst>
        </xdr:cNvPr>
        <xdr:cNvCxnSpPr/>
      </xdr:nvCxnSpPr>
      <xdr:spPr>
        <a:xfrm flipH="1">
          <a:off x="10744200" y="267561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103" name="17 Conector recto">
          <a:extLst>
            <a:ext uri="{FF2B5EF4-FFF2-40B4-BE49-F238E27FC236}">
              <a16:creationId xmlns:a16="http://schemas.microsoft.com/office/drawing/2014/main" id="{39BE08A4-1A8B-4999-9737-1C8D3C3B1370}"/>
            </a:ext>
          </a:extLst>
        </xdr:cNvPr>
        <xdr:cNvCxnSpPr/>
      </xdr:nvCxnSpPr>
      <xdr:spPr>
        <a:xfrm flipH="1">
          <a:off x="10726511" y="245971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104" name="18 Conector recto">
          <a:extLst>
            <a:ext uri="{FF2B5EF4-FFF2-40B4-BE49-F238E27FC236}">
              <a16:creationId xmlns:a16="http://schemas.microsoft.com/office/drawing/2014/main" id="{9DAEC887-217A-48EA-B405-65FEE4D84D61}"/>
            </a:ext>
          </a:extLst>
        </xdr:cNvPr>
        <xdr:cNvCxnSpPr/>
      </xdr:nvCxnSpPr>
      <xdr:spPr>
        <a:xfrm flipH="1">
          <a:off x="10720160" y="224200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105" name="15 Conector recto">
          <a:extLst>
            <a:ext uri="{FF2B5EF4-FFF2-40B4-BE49-F238E27FC236}">
              <a16:creationId xmlns:a16="http://schemas.microsoft.com/office/drawing/2014/main" id="{D344EF92-9B0D-46A7-9438-2F0254A3FB3A}"/>
            </a:ext>
          </a:extLst>
        </xdr:cNvPr>
        <xdr:cNvCxnSpPr/>
      </xdr:nvCxnSpPr>
      <xdr:spPr>
        <a:xfrm flipH="1">
          <a:off x="10766879" y="44073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106" name="16 Conector recto">
          <a:extLst>
            <a:ext uri="{FF2B5EF4-FFF2-40B4-BE49-F238E27FC236}">
              <a16:creationId xmlns:a16="http://schemas.microsoft.com/office/drawing/2014/main" id="{3737B2CA-F9B7-41E3-AD60-59458C4D86C4}"/>
            </a:ext>
          </a:extLst>
        </xdr:cNvPr>
        <xdr:cNvCxnSpPr/>
      </xdr:nvCxnSpPr>
      <xdr:spPr>
        <a:xfrm flipH="1">
          <a:off x="10744200" y="42281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107" name="17 Conector recto">
          <a:extLst>
            <a:ext uri="{FF2B5EF4-FFF2-40B4-BE49-F238E27FC236}">
              <a16:creationId xmlns:a16="http://schemas.microsoft.com/office/drawing/2014/main" id="{C23E34EA-F214-4D08-80E7-DD964CEA17E5}"/>
            </a:ext>
          </a:extLst>
        </xdr:cNvPr>
        <xdr:cNvCxnSpPr/>
      </xdr:nvCxnSpPr>
      <xdr:spPr>
        <a:xfrm flipH="1">
          <a:off x="10726511" y="40313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629103</xdr:colOff>
      <xdr:row>16</xdr:row>
      <xdr:rowOff>116567</xdr:rowOff>
    </xdr:from>
    <xdr:to>
      <xdr:col>9</xdr:col>
      <xdr:colOff>538389</xdr:colOff>
      <xdr:row>16</xdr:row>
      <xdr:rowOff>116567</xdr:rowOff>
    </xdr:to>
    <xdr:cxnSp macro="">
      <xdr:nvCxnSpPr>
        <xdr:cNvPr id="108" name="18 Conector recto">
          <a:extLst>
            <a:ext uri="{FF2B5EF4-FFF2-40B4-BE49-F238E27FC236}">
              <a16:creationId xmlns:a16="http://schemas.microsoft.com/office/drawing/2014/main" id="{3BC2194B-B260-4E1A-8355-D5BA55E68ECB}"/>
            </a:ext>
          </a:extLst>
        </xdr:cNvPr>
        <xdr:cNvCxnSpPr/>
      </xdr:nvCxnSpPr>
      <xdr:spPr>
        <a:xfrm flipH="1">
          <a:off x="10194924" y="327342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109" name="15 Conector recto">
          <a:extLst>
            <a:ext uri="{FF2B5EF4-FFF2-40B4-BE49-F238E27FC236}">
              <a16:creationId xmlns:a16="http://schemas.microsoft.com/office/drawing/2014/main" id="{C942ED00-A9AE-42AC-A772-20A7C705D143}"/>
            </a:ext>
          </a:extLst>
        </xdr:cNvPr>
        <xdr:cNvCxnSpPr/>
      </xdr:nvCxnSpPr>
      <xdr:spPr>
        <a:xfrm flipH="1">
          <a:off x="10766879" y="5969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110" name="16 Conector recto">
          <a:extLst>
            <a:ext uri="{FF2B5EF4-FFF2-40B4-BE49-F238E27FC236}">
              <a16:creationId xmlns:a16="http://schemas.microsoft.com/office/drawing/2014/main" id="{466A7F90-17CE-41BE-8D85-643C264710BF}"/>
            </a:ext>
          </a:extLst>
        </xdr:cNvPr>
        <xdr:cNvCxnSpPr/>
      </xdr:nvCxnSpPr>
      <xdr:spPr>
        <a:xfrm flipH="1">
          <a:off x="10744200" y="59807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111" name="17 Conector recto">
          <a:extLst>
            <a:ext uri="{FF2B5EF4-FFF2-40B4-BE49-F238E27FC236}">
              <a16:creationId xmlns:a16="http://schemas.microsoft.com/office/drawing/2014/main" id="{7E69B1FF-D3D5-41CA-AE35-669B20A84982}"/>
            </a:ext>
          </a:extLst>
        </xdr:cNvPr>
        <xdr:cNvCxnSpPr/>
      </xdr:nvCxnSpPr>
      <xdr:spPr>
        <a:xfrm flipH="1">
          <a:off x="10726511" y="53648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112" name="18 Conector recto">
          <a:extLst>
            <a:ext uri="{FF2B5EF4-FFF2-40B4-BE49-F238E27FC236}">
              <a16:creationId xmlns:a16="http://schemas.microsoft.com/office/drawing/2014/main" id="{D65987A2-9C1C-4B71-A2A7-07F837BC458E}"/>
            </a:ext>
          </a:extLst>
        </xdr:cNvPr>
        <xdr:cNvCxnSpPr/>
      </xdr:nvCxnSpPr>
      <xdr:spPr>
        <a:xfrm flipH="1">
          <a:off x="10720160" y="59567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113" name="15 Conector recto">
          <a:extLst>
            <a:ext uri="{FF2B5EF4-FFF2-40B4-BE49-F238E27FC236}">
              <a16:creationId xmlns:a16="http://schemas.microsoft.com/office/drawing/2014/main" id="{73C8511D-420A-4673-9D71-23923EF16CCB}"/>
            </a:ext>
          </a:extLst>
        </xdr:cNvPr>
        <xdr:cNvCxnSpPr/>
      </xdr:nvCxnSpPr>
      <xdr:spPr>
        <a:xfrm flipH="1">
          <a:off x="10766879" y="7493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114" name="16 Conector recto">
          <a:extLst>
            <a:ext uri="{FF2B5EF4-FFF2-40B4-BE49-F238E27FC236}">
              <a16:creationId xmlns:a16="http://schemas.microsoft.com/office/drawing/2014/main" id="{F1D25AF4-6DB9-4A47-8590-949E94BC0795}"/>
            </a:ext>
          </a:extLst>
        </xdr:cNvPr>
        <xdr:cNvCxnSpPr/>
      </xdr:nvCxnSpPr>
      <xdr:spPr>
        <a:xfrm flipH="1">
          <a:off x="10744200" y="73142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28</xdr:row>
      <xdr:rowOff>107044</xdr:rowOff>
    </xdr:from>
    <xdr:to>
      <xdr:col>9</xdr:col>
      <xdr:colOff>367847</xdr:colOff>
      <xdr:row>28</xdr:row>
      <xdr:rowOff>107044</xdr:rowOff>
    </xdr:to>
    <xdr:cxnSp macro="">
      <xdr:nvCxnSpPr>
        <xdr:cNvPr id="115" name="17 Conector recto">
          <a:extLst>
            <a:ext uri="{FF2B5EF4-FFF2-40B4-BE49-F238E27FC236}">
              <a16:creationId xmlns:a16="http://schemas.microsoft.com/office/drawing/2014/main" id="{D28CF693-8E1E-45EC-A68F-5D4965493542}"/>
            </a:ext>
          </a:extLst>
        </xdr:cNvPr>
        <xdr:cNvCxnSpPr/>
      </xdr:nvCxnSpPr>
      <xdr:spPr>
        <a:xfrm flipH="1">
          <a:off x="10726511" y="5774419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116" name="18 Conector recto">
          <a:extLst>
            <a:ext uri="{FF2B5EF4-FFF2-40B4-BE49-F238E27FC236}">
              <a16:creationId xmlns:a16="http://schemas.microsoft.com/office/drawing/2014/main" id="{EC80D816-06EF-4499-9847-4D804A181143}"/>
            </a:ext>
          </a:extLst>
        </xdr:cNvPr>
        <xdr:cNvCxnSpPr/>
      </xdr:nvCxnSpPr>
      <xdr:spPr>
        <a:xfrm flipH="1">
          <a:off x="10720160" y="6909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44</xdr:row>
      <xdr:rowOff>102054</xdr:rowOff>
    </xdr:from>
    <xdr:to>
      <xdr:col>9</xdr:col>
      <xdr:colOff>408215</xdr:colOff>
      <xdr:row>44</xdr:row>
      <xdr:rowOff>102054</xdr:rowOff>
    </xdr:to>
    <xdr:cxnSp macro="">
      <xdr:nvCxnSpPr>
        <xdr:cNvPr id="117" name="15 Conector recto">
          <a:extLst>
            <a:ext uri="{FF2B5EF4-FFF2-40B4-BE49-F238E27FC236}">
              <a16:creationId xmlns:a16="http://schemas.microsoft.com/office/drawing/2014/main" id="{140A4B84-539E-41F2-94DE-B676978675E8}"/>
            </a:ext>
          </a:extLst>
        </xdr:cNvPr>
        <xdr:cNvCxnSpPr/>
      </xdr:nvCxnSpPr>
      <xdr:spPr>
        <a:xfrm flipH="1">
          <a:off x="10766879" y="88269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35</xdr:row>
      <xdr:rowOff>77675</xdr:rowOff>
    </xdr:from>
    <xdr:to>
      <xdr:col>7</xdr:col>
      <xdr:colOff>540317</xdr:colOff>
      <xdr:row>35</xdr:row>
      <xdr:rowOff>77675</xdr:rowOff>
    </xdr:to>
    <xdr:cxnSp macro="">
      <xdr:nvCxnSpPr>
        <xdr:cNvPr id="118" name="16 Conector recto">
          <a:extLst>
            <a:ext uri="{FF2B5EF4-FFF2-40B4-BE49-F238E27FC236}">
              <a16:creationId xmlns:a16="http://schemas.microsoft.com/office/drawing/2014/main" id="{2FB9EE2C-0B9C-4887-ADD0-DDDE22475394}"/>
            </a:ext>
          </a:extLst>
        </xdr:cNvPr>
        <xdr:cNvCxnSpPr/>
      </xdr:nvCxnSpPr>
      <xdr:spPr>
        <a:xfrm flipH="1">
          <a:off x="8155781" y="7088075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44</xdr:row>
      <xdr:rowOff>107044</xdr:rowOff>
    </xdr:from>
    <xdr:to>
      <xdr:col>9</xdr:col>
      <xdr:colOff>367847</xdr:colOff>
      <xdr:row>44</xdr:row>
      <xdr:rowOff>107044</xdr:rowOff>
    </xdr:to>
    <xdr:cxnSp macro="">
      <xdr:nvCxnSpPr>
        <xdr:cNvPr id="119" name="17 Conector recto">
          <a:extLst>
            <a:ext uri="{FF2B5EF4-FFF2-40B4-BE49-F238E27FC236}">
              <a16:creationId xmlns:a16="http://schemas.microsoft.com/office/drawing/2014/main" id="{FEB01D06-A46F-4544-9922-5C0ACEE42E3D}"/>
            </a:ext>
          </a:extLst>
        </xdr:cNvPr>
        <xdr:cNvCxnSpPr/>
      </xdr:nvCxnSpPr>
      <xdr:spPr>
        <a:xfrm flipH="1">
          <a:off x="10726511" y="88319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20" name="18 Conector recto">
          <a:extLst>
            <a:ext uri="{FF2B5EF4-FFF2-40B4-BE49-F238E27FC236}">
              <a16:creationId xmlns:a16="http://schemas.microsoft.com/office/drawing/2014/main" id="{31CFCCE1-8175-41E6-812A-D856133183A3}"/>
            </a:ext>
          </a:extLst>
        </xdr:cNvPr>
        <xdr:cNvCxnSpPr/>
      </xdr:nvCxnSpPr>
      <xdr:spPr>
        <a:xfrm flipH="1">
          <a:off x="10720160" y="8433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59</xdr:row>
      <xdr:rowOff>113394</xdr:rowOff>
    </xdr:from>
    <xdr:to>
      <xdr:col>7</xdr:col>
      <xdr:colOff>385536</xdr:colOff>
      <xdr:row>59</xdr:row>
      <xdr:rowOff>113394</xdr:rowOff>
    </xdr:to>
    <xdr:cxnSp macro="">
      <xdr:nvCxnSpPr>
        <xdr:cNvPr id="123" name="16 Conector recto">
          <a:extLst>
            <a:ext uri="{FF2B5EF4-FFF2-40B4-BE49-F238E27FC236}">
              <a16:creationId xmlns:a16="http://schemas.microsoft.com/office/drawing/2014/main" id="{3257CF04-57F8-48AD-A6BD-E184626312AD}"/>
            </a:ext>
          </a:extLst>
        </xdr:cNvPr>
        <xdr:cNvCxnSpPr/>
      </xdr:nvCxnSpPr>
      <xdr:spPr>
        <a:xfrm flipH="1">
          <a:off x="8001000" y="12267294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63</xdr:row>
      <xdr:rowOff>77675</xdr:rowOff>
    </xdr:from>
    <xdr:to>
      <xdr:col>7</xdr:col>
      <xdr:colOff>540317</xdr:colOff>
      <xdr:row>63</xdr:row>
      <xdr:rowOff>77675</xdr:rowOff>
    </xdr:to>
    <xdr:cxnSp macro="">
      <xdr:nvCxnSpPr>
        <xdr:cNvPr id="124" name="16 Conector recto">
          <a:extLst>
            <a:ext uri="{FF2B5EF4-FFF2-40B4-BE49-F238E27FC236}">
              <a16:creationId xmlns:a16="http://schemas.microsoft.com/office/drawing/2014/main" id="{780597C4-62D8-45EE-9207-3A5FF2716262}"/>
            </a:ext>
          </a:extLst>
        </xdr:cNvPr>
        <xdr:cNvCxnSpPr/>
      </xdr:nvCxnSpPr>
      <xdr:spPr>
        <a:xfrm flipH="1">
          <a:off x="8155781" y="12993575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65</xdr:row>
      <xdr:rowOff>115661</xdr:rowOff>
    </xdr:from>
    <xdr:to>
      <xdr:col>9</xdr:col>
      <xdr:colOff>435430</xdr:colOff>
      <xdr:row>65</xdr:row>
      <xdr:rowOff>115661</xdr:rowOff>
    </xdr:to>
    <xdr:cxnSp macro="">
      <xdr:nvCxnSpPr>
        <xdr:cNvPr id="125" name="15 Conector recto">
          <a:extLst>
            <a:ext uri="{FF2B5EF4-FFF2-40B4-BE49-F238E27FC236}">
              <a16:creationId xmlns:a16="http://schemas.microsoft.com/office/drawing/2014/main" id="{DE18586F-D53C-4905-B4C7-5CE4FD83DE99}"/>
            </a:ext>
          </a:extLst>
        </xdr:cNvPr>
        <xdr:cNvCxnSpPr/>
      </xdr:nvCxnSpPr>
      <xdr:spPr>
        <a:xfrm flipH="1">
          <a:off x="10794094" y="13412561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64</xdr:row>
      <xdr:rowOff>113394</xdr:rowOff>
    </xdr:from>
    <xdr:to>
      <xdr:col>9</xdr:col>
      <xdr:colOff>385536</xdr:colOff>
      <xdr:row>64</xdr:row>
      <xdr:rowOff>113394</xdr:rowOff>
    </xdr:to>
    <xdr:cxnSp macro="">
      <xdr:nvCxnSpPr>
        <xdr:cNvPr id="126" name="16 Conector recto">
          <a:extLst>
            <a:ext uri="{FF2B5EF4-FFF2-40B4-BE49-F238E27FC236}">
              <a16:creationId xmlns:a16="http://schemas.microsoft.com/office/drawing/2014/main" id="{1E0C42A0-57F4-4F03-B929-3EB8FD603D26}"/>
            </a:ext>
          </a:extLst>
        </xdr:cNvPr>
        <xdr:cNvCxnSpPr/>
      </xdr:nvCxnSpPr>
      <xdr:spPr>
        <a:xfrm flipH="1">
          <a:off x="10744200" y="132197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63</xdr:row>
      <xdr:rowOff>107044</xdr:rowOff>
    </xdr:from>
    <xdr:to>
      <xdr:col>9</xdr:col>
      <xdr:colOff>367847</xdr:colOff>
      <xdr:row>63</xdr:row>
      <xdr:rowOff>107044</xdr:rowOff>
    </xdr:to>
    <xdr:cxnSp macro="">
      <xdr:nvCxnSpPr>
        <xdr:cNvPr id="127" name="17 Conector recto">
          <a:extLst>
            <a:ext uri="{FF2B5EF4-FFF2-40B4-BE49-F238E27FC236}">
              <a16:creationId xmlns:a16="http://schemas.microsoft.com/office/drawing/2014/main" id="{C2823037-6964-48E3-AAFF-070D3829C56A}"/>
            </a:ext>
          </a:extLst>
        </xdr:cNvPr>
        <xdr:cNvCxnSpPr/>
      </xdr:nvCxnSpPr>
      <xdr:spPr>
        <a:xfrm flipH="1">
          <a:off x="10726511" y="130229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62</xdr:row>
      <xdr:rowOff>89353</xdr:rowOff>
    </xdr:from>
    <xdr:to>
      <xdr:col>9</xdr:col>
      <xdr:colOff>361496</xdr:colOff>
      <xdr:row>62</xdr:row>
      <xdr:rowOff>89353</xdr:rowOff>
    </xdr:to>
    <xdr:cxnSp macro="">
      <xdr:nvCxnSpPr>
        <xdr:cNvPr id="128" name="18 Conector recto">
          <a:extLst>
            <a:ext uri="{FF2B5EF4-FFF2-40B4-BE49-F238E27FC236}">
              <a16:creationId xmlns:a16="http://schemas.microsoft.com/office/drawing/2014/main" id="{D87EDEF5-39DA-44BB-BC07-39706D2A0787}"/>
            </a:ext>
          </a:extLst>
        </xdr:cNvPr>
        <xdr:cNvCxnSpPr/>
      </xdr:nvCxnSpPr>
      <xdr:spPr>
        <a:xfrm flipH="1">
          <a:off x="10720160" y="128147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60</xdr:row>
      <xdr:rowOff>102054</xdr:rowOff>
    </xdr:from>
    <xdr:to>
      <xdr:col>9</xdr:col>
      <xdr:colOff>408215</xdr:colOff>
      <xdr:row>60</xdr:row>
      <xdr:rowOff>102054</xdr:rowOff>
    </xdr:to>
    <xdr:cxnSp macro="">
      <xdr:nvCxnSpPr>
        <xdr:cNvPr id="129" name="15 Conector recto">
          <a:extLst>
            <a:ext uri="{FF2B5EF4-FFF2-40B4-BE49-F238E27FC236}">
              <a16:creationId xmlns:a16="http://schemas.microsoft.com/office/drawing/2014/main" id="{EBF967EF-CDA2-4187-9887-D074E2A092FF}"/>
            </a:ext>
          </a:extLst>
        </xdr:cNvPr>
        <xdr:cNvCxnSpPr/>
      </xdr:nvCxnSpPr>
      <xdr:spPr>
        <a:xfrm flipH="1">
          <a:off x="10766879" y="12446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60</xdr:row>
      <xdr:rowOff>113394</xdr:rowOff>
    </xdr:from>
    <xdr:to>
      <xdr:col>9</xdr:col>
      <xdr:colOff>385536</xdr:colOff>
      <xdr:row>60</xdr:row>
      <xdr:rowOff>113394</xdr:rowOff>
    </xdr:to>
    <xdr:cxnSp macro="">
      <xdr:nvCxnSpPr>
        <xdr:cNvPr id="130" name="16 Conector recto">
          <a:extLst>
            <a:ext uri="{FF2B5EF4-FFF2-40B4-BE49-F238E27FC236}">
              <a16:creationId xmlns:a16="http://schemas.microsoft.com/office/drawing/2014/main" id="{8ABFD918-A6A3-48D7-A2F9-C8476B623785}"/>
            </a:ext>
          </a:extLst>
        </xdr:cNvPr>
        <xdr:cNvCxnSpPr/>
      </xdr:nvCxnSpPr>
      <xdr:spPr>
        <a:xfrm flipH="1">
          <a:off x="10744200" y="124577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57</xdr:row>
      <xdr:rowOff>107044</xdr:rowOff>
    </xdr:from>
    <xdr:to>
      <xdr:col>9</xdr:col>
      <xdr:colOff>367847</xdr:colOff>
      <xdr:row>57</xdr:row>
      <xdr:rowOff>107044</xdr:rowOff>
    </xdr:to>
    <xdr:cxnSp macro="">
      <xdr:nvCxnSpPr>
        <xdr:cNvPr id="131" name="17 Conector recto">
          <a:extLst>
            <a:ext uri="{FF2B5EF4-FFF2-40B4-BE49-F238E27FC236}">
              <a16:creationId xmlns:a16="http://schemas.microsoft.com/office/drawing/2014/main" id="{5F3170F1-3DD8-4806-BC5B-139F490B9CAC}"/>
            </a:ext>
          </a:extLst>
        </xdr:cNvPr>
        <xdr:cNvCxnSpPr/>
      </xdr:nvCxnSpPr>
      <xdr:spPr>
        <a:xfrm flipH="1">
          <a:off x="10726511" y="118799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60</xdr:row>
      <xdr:rowOff>89353</xdr:rowOff>
    </xdr:from>
    <xdr:to>
      <xdr:col>9</xdr:col>
      <xdr:colOff>361496</xdr:colOff>
      <xdr:row>60</xdr:row>
      <xdr:rowOff>89353</xdr:rowOff>
    </xdr:to>
    <xdr:cxnSp macro="">
      <xdr:nvCxnSpPr>
        <xdr:cNvPr id="132" name="18 Conector recto">
          <a:extLst>
            <a:ext uri="{FF2B5EF4-FFF2-40B4-BE49-F238E27FC236}">
              <a16:creationId xmlns:a16="http://schemas.microsoft.com/office/drawing/2014/main" id="{B86D3873-EF23-4245-AF5B-584FA16C82F4}"/>
            </a:ext>
          </a:extLst>
        </xdr:cNvPr>
        <xdr:cNvCxnSpPr/>
      </xdr:nvCxnSpPr>
      <xdr:spPr>
        <a:xfrm flipH="1">
          <a:off x="10720160" y="124337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55</xdr:row>
      <xdr:rowOff>102054</xdr:rowOff>
    </xdr:from>
    <xdr:to>
      <xdr:col>9</xdr:col>
      <xdr:colOff>408215</xdr:colOff>
      <xdr:row>55</xdr:row>
      <xdr:rowOff>102054</xdr:rowOff>
    </xdr:to>
    <xdr:cxnSp macro="">
      <xdr:nvCxnSpPr>
        <xdr:cNvPr id="133" name="15 Conector recto">
          <a:extLst>
            <a:ext uri="{FF2B5EF4-FFF2-40B4-BE49-F238E27FC236}">
              <a16:creationId xmlns:a16="http://schemas.microsoft.com/office/drawing/2014/main" id="{03CDA9C4-DE56-4EAA-94E7-6E2FCA9EE75E}"/>
            </a:ext>
          </a:extLst>
        </xdr:cNvPr>
        <xdr:cNvCxnSpPr/>
      </xdr:nvCxnSpPr>
      <xdr:spPr>
        <a:xfrm flipH="1">
          <a:off x="10766879" y="114939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54</xdr:row>
      <xdr:rowOff>113394</xdr:rowOff>
    </xdr:from>
    <xdr:to>
      <xdr:col>9</xdr:col>
      <xdr:colOff>385536</xdr:colOff>
      <xdr:row>54</xdr:row>
      <xdr:rowOff>113394</xdr:rowOff>
    </xdr:to>
    <xdr:cxnSp macro="">
      <xdr:nvCxnSpPr>
        <xdr:cNvPr id="134" name="16 Conector recto">
          <a:extLst>
            <a:ext uri="{FF2B5EF4-FFF2-40B4-BE49-F238E27FC236}">
              <a16:creationId xmlns:a16="http://schemas.microsoft.com/office/drawing/2014/main" id="{326F1889-5E30-479A-AF55-D174EA26EE95}"/>
            </a:ext>
          </a:extLst>
        </xdr:cNvPr>
        <xdr:cNvCxnSpPr/>
      </xdr:nvCxnSpPr>
      <xdr:spPr>
        <a:xfrm flipH="1">
          <a:off x="10744200" y="113147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53</xdr:row>
      <xdr:rowOff>107044</xdr:rowOff>
    </xdr:from>
    <xdr:to>
      <xdr:col>9</xdr:col>
      <xdr:colOff>367847</xdr:colOff>
      <xdr:row>53</xdr:row>
      <xdr:rowOff>107044</xdr:rowOff>
    </xdr:to>
    <xdr:cxnSp macro="">
      <xdr:nvCxnSpPr>
        <xdr:cNvPr id="135" name="17 Conector recto">
          <a:extLst>
            <a:ext uri="{FF2B5EF4-FFF2-40B4-BE49-F238E27FC236}">
              <a16:creationId xmlns:a16="http://schemas.microsoft.com/office/drawing/2014/main" id="{2586A750-346B-4D0E-8D30-2D054C3B4F1B}"/>
            </a:ext>
          </a:extLst>
        </xdr:cNvPr>
        <xdr:cNvCxnSpPr/>
      </xdr:nvCxnSpPr>
      <xdr:spPr>
        <a:xfrm flipH="1">
          <a:off x="10726511" y="111179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52</xdr:row>
      <xdr:rowOff>89353</xdr:rowOff>
    </xdr:from>
    <xdr:to>
      <xdr:col>9</xdr:col>
      <xdr:colOff>361496</xdr:colOff>
      <xdr:row>52</xdr:row>
      <xdr:rowOff>89353</xdr:rowOff>
    </xdr:to>
    <xdr:cxnSp macro="">
      <xdr:nvCxnSpPr>
        <xdr:cNvPr id="136" name="18 Conector recto">
          <a:extLst>
            <a:ext uri="{FF2B5EF4-FFF2-40B4-BE49-F238E27FC236}">
              <a16:creationId xmlns:a16="http://schemas.microsoft.com/office/drawing/2014/main" id="{09C6B84D-9FE6-46F6-907D-51EDC19C94C2}"/>
            </a:ext>
          </a:extLst>
        </xdr:cNvPr>
        <xdr:cNvCxnSpPr/>
      </xdr:nvCxnSpPr>
      <xdr:spPr>
        <a:xfrm flipH="1">
          <a:off x="10720160" y="109097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64</xdr:row>
      <xdr:rowOff>113394</xdr:rowOff>
    </xdr:from>
    <xdr:to>
      <xdr:col>8</xdr:col>
      <xdr:colOff>385536</xdr:colOff>
      <xdr:row>64</xdr:row>
      <xdr:rowOff>113394</xdr:rowOff>
    </xdr:to>
    <xdr:cxnSp macro="">
      <xdr:nvCxnSpPr>
        <xdr:cNvPr id="137" name="16 Conector recto">
          <a:extLst>
            <a:ext uri="{FF2B5EF4-FFF2-40B4-BE49-F238E27FC236}">
              <a16:creationId xmlns:a16="http://schemas.microsoft.com/office/drawing/2014/main" id="{3C325FD3-F382-4140-A382-976B219CDC26}"/>
            </a:ext>
          </a:extLst>
        </xdr:cNvPr>
        <xdr:cNvCxnSpPr/>
      </xdr:nvCxnSpPr>
      <xdr:spPr>
        <a:xfrm flipH="1">
          <a:off x="9163050" y="13219794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68</xdr:row>
      <xdr:rowOff>77675</xdr:rowOff>
    </xdr:from>
    <xdr:to>
      <xdr:col>8</xdr:col>
      <xdr:colOff>540317</xdr:colOff>
      <xdr:row>68</xdr:row>
      <xdr:rowOff>77675</xdr:rowOff>
    </xdr:to>
    <xdr:cxnSp macro="">
      <xdr:nvCxnSpPr>
        <xdr:cNvPr id="138" name="16 Conector recto">
          <a:extLst>
            <a:ext uri="{FF2B5EF4-FFF2-40B4-BE49-F238E27FC236}">
              <a16:creationId xmlns:a16="http://schemas.microsoft.com/office/drawing/2014/main" id="{4CF3D065-2AB6-49D0-9E4E-6BD37155839A}"/>
            </a:ext>
          </a:extLst>
        </xdr:cNvPr>
        <xdr:cNvCxnSpPr/>
      </xdr:nvCxnSpPr>
      <xdr:spPr>
        <a:xfrm flipH="1">
          <a:off x="9317831" y="13946075"/>
          <a:ext cx="14904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526144</xdr:colOff>
      <xdr:row>70</xdr:row>
      <xdr:rowOff>115661</xdr:rowOff>
    </xdr:from>
    <xdr:to>
      <xdr:col>10</xdr:col>
      <xdr:colOff>435430</xdr:colOff>
      <xdr:row>70</xdr:row>
      <xdr:rowOff>115661</xdr:rowOff>
    </xdr:to>
    <xdr:cxnSp macro="">
      <xdr:nvCxnSpPr>
        <xdr:cNvPr id="139" name="15 Conector recto">
          <a:extLst>
            <a:ext uri="{FF2B5EF4-FFF2-40B4-BE49-F238E27FC236}">
              <a16:creationId xmlns:a16="http://schemas.microsoft.com/office/drawing/2014/main" id="{95D809EF-2DC5-4CC8-8BB4-3A88979AB32F}"/>
            </a:ext>
          </a:extLst>
        </xdr:cNvPr>
        <xdr:cNvCxnSpPr/>
      </xdr:nvCxnSpPr>
      <xdr:spPr>
        <a:xfrm flipH="1">
          <a:off x="12384769" y="14365061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69</xdr:row>
      <xdr:rowOff>113394</xdr:rowOff>
    </xdr:from>
    <xdr:to>
      <xdr:col>10</xdr:col>
      <xdr:colOff>385536</xdr:colOff>
      <xdr:row>69</xdr:row>
      <xdr:rowOff>113394</xdr:rowOff>
    </xdr:to>
    <xdr:cxnSp macro="">
      <xdr:nvCxnSpPr>
        <xdr:cNvPr id="140" name="16 Conector recto">
          <a:extLst>
            <a:ext uri="{FF2B5EF4-FFF2-40B4-BE49-F238E27FC236}">
              <a16:creationId xmlns:a16="http://schemas.microsoft.com/office/drawing/2014/main" id="{E5478C39-CE7F-436F-A47E-60E9C264BC3A}"/>
            </a:ext>
          </a:extLst>
        </xdr:cNvPr>
        <xdr:cNvCxnSpPr/>
      </xdr:nvCxnSpPr>
      <xdr:spPr>
        <a:xfrm flipH="1">
          <a:off x="12334875" y="1417229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68</xdr:row>
      <xdr:rowOff>107044</xdr:rowOff>
    </xdr:from>
    <xdr:to>
      <xdr:col>10</xdr:col>
      <xdr:colOff>367847</xdr:colOff>
      <xdr:row>68</xdr:row>
      <xdr:rowOff>107044</xdr:rowOff>
    </xdr:to>
    <xdr:cxnSp macro="">
      <xdr:nvCxnSpPr>
        <xdr:cNvPr id="141" name="17 Conector recto">
          <a:extLst>
            <a:ext uri="{FF2B5EF4-FFF2-40B4-BE49-F238E27FC236}">
              <a16:creationId xmlns:a16="http://schemas.microsoft.com/office/drawing/2014/main" id="{F3507143-3998-4FB0-B2A7-03A3840C6DF3}"/>
            </a:ext>
          </a:extLst>
        </xdr:cNvPr>
        <xdr:cNvCxnSpPr/>
      </xdr:nvCxnSpPr>
      <xdr:spPr>
        <a:xfrm flipH="1">
          <a:off x="12317186" y="1397544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67</xdr:row>
      <xdr:rowOff>89353</xdr:rowOff>
    </xdr:from>
    <xdr:to>
      <xdr:col>10</xdr:col>
      <xdr:colOff>361496</xdr:colOff>
      <xdr:row>67</xdr:row>
      <xdr:rowOff>89353</xdr:rowOff>
    </xdr:to>
    <xdr:cxnSp macro="">
      <xdr:nvCxnSpPr>
        <xdr:cNvPr id="142" name="18 Conector recto">
          <a:extLst>
            <a:ext uri="{FF2B5EF4-FFF2-40B4-BE49-F238E27FC236}">
              <a16:creationId xmlns:a16="http://schemas.microsoft.com/office/drawing/2014/main" id="{7535FA24-6DC9-47F9-99E0-09E01F3033BD}"/>
            </a:ext>
          </a:extLst>
        </xdr:cNvPr>
        <xdr:cNvCxnSpPr/>
      </xdr:nvCxnSpPr>
      <xdr:spPr>
        <a:xfrm flipH="1">
          <a:off x="12310835" y="13767253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65</xdr:row>
      <xdr:rowOff>102054</xdr:rowOff>
    </xdr:from>
    <xdr:to>
      <xdr:col>10</xdr:col>
      <xdr:colOff>408215</xdr:colOff>
      <xdr:row>65</xdr:row>
      <xdr:rowOff>102054</xdr:rowOff>
    </xdr:to>
    <xdr:cxnSp macro="">
      <xdr:nvCxnSpPr>
        <xdr:cNvPr id="143" name="15 Conector recto">
          <a:extLst>
            <a:ext uri="{FF2B5EF4-FFF2-40B4-BE49-F238E27FC236}">
              <a16:creationId xmlns:a16="http://schemas.microsoft.com/office/drawing/2014/main" id="{800C7C54-22E0-4B78-A050-A5CA02922366}"/>
            </a:ext>
          </a:extLst>
        </xdr:cNvPr>
        <xdr:cNvCxnSpPr/>
      </xdr:nvCxnSpPr>
      <xdr:spPr>
        <a:xfrm flipH="1">
          <a:off x="12357554" y="1339895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65</xdr:row>
      <xdr:rowOff>113394</xdr:rowOff>
    </xdr:from>
    <xdr:to>
      <xdr:col>10</xdr:col>
      <xdr:colOff>385536</xdr:colOff>
      <xdr:row>65</xdr:row>
      <xdr:rowOff>113394</xdr:rowOff>
    </xdr:to>
    <xdr:cxnSp macro="">
      <xdr:nvCxnSpPr>
        <xdr:cNvPr id="144" name="16 Conector recto">
          <a:extLst>
            <a:ext uri="{FF2B5EF4-FFF2-40B4-BE49-F238E27FC236}">
              <a16:creationId xmlns:a16="http://schemas.microsoft.com/office/drawing/2014/main" id="{61C311F9-0BA0-4B83-A41B-78E85FFFA997}"/>
            </a:ext>
          </a:extLst>
        </xdr:cNvPr>
        <xdr:cNvCxnSpPr/>
      </xdr:nvCxnSpPr>
      <xdr:spPr>
        <a:xfrm flipH="1">
          <a:off x="12334875" y="1341029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62</xdr:row>
      <xdr:rowOff>107044</xdr:rowOff>
    </xdr:from>
    <xdr:to>
      <xdr:col>10</xdr:col>
      <xdr:colOff>367847</xdr:colOff>
      <xdr:row>62</xdr:row>
      <xdr:rowOff>107044</xdr:rowOff>
    </xdr:to>
    <xdr:cxnSp macro="">
      <xdr:nvCxnSpPr>
        <xdr:cNvPr id="145" name="17 Conector recto">
          <a:extLst>
            <a:ext uri="{FF2B5EF4-FFF2-40B4-BE49-F238E27FC236}">
              <a16:creationId xmlns:a16="http://schemas.microsoft.com/office/drawing/2014/main" id="{88513940-F242-4529-8F2A-5DCAD4BC661A}"/>
            </a:ext>
          </a:extLst>
        </xdr:cNvPr>
        <xdr:cNvCxnSpPr/>
      </xdr:nvCxnSpPr>
      <xdr:spPr>
        <a:xfrm flipH="1">
          <a:off x="12317186" y="1283244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65</xdr:row>
      <xdr:rowOff>89353</xdr:rowOff>
    </xdr:from>
    <xdr:to>
      <xdr:col>10</xdr:col>
      <xdr:colOff>361496</xdr:colOff>
      <xdr:row>65</xdr:row>
      <xdr:rowOff>89353</xdr:rowOff>
    </xdr:to>
    <xdr:cxnSp macro="">
      <xdr:nvCxnSpPr>
        <xdr:cNvPr id="146" name="18 Conector recto">
          <a:extLst>
            <a:ext uri="{FF2B5EF4-FFF2-40B4-BE49-F238E27FC236}">
              <a16:creationId xmlns:a16="http://schemas.microsoft.com/office/drawing/2014/main" id="{81C7BDD4-BA75-495C-83EC-6481F04C66B4}"/>
            </a:ext>
          </a:extLst>
        </xdr:cNvPr>
        <xdr:cNvCxnSpPr/>
      </xdr:nvCxnSpPr>
      <xdr:spPr>
        <a:xfrm flipH="1">
          <a:off x="12310835" y="13386253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60</xdr:row>
      <xdr:rowOff>102054</xdr:rowOff>
    </xdr:from>
    <xdr:to>
      <xdr:col>10</xdr:col>
      <xdr:colOff>408215</xdr:colOff>
      <xdr:row>60</xdr:row>
      <xdr:rowOff>102054</xdr:rowOff>
    </xdr:to>
    <xdr:cxnSp macro="">
      <xdr:nvCxnSpPr>
        <xdr:cNvPr id="147" name="15 Conector recto">
          <a:extLst>
            <a:ext uri="{FF2B5EF4-FFF2-40B4-BE49-F238E27FC236}">
              <a16:creationId xmlns:a16="http://schemas.microsoft.com/office/drawing/2014/main" id="{C8799E57-78BA-41F6-89A3-7A86B090715C}"/>
            </a:ext>
          </a:extLst>
        </xdr:cNvPr>
        <xdr:cNvCxnSpPr/>
      </xdr:nvCxnSpPr>
      <xdr:spPr>
        <a:xfrm flipH="1">
          <a:off x="12357554" y="1244645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59</xdr:row>
      <xdr:rowOff>113394</xdr:rowOff>
    </xdr:from>
    <xdr:to>
      <xdr:col>10</xdr:col>
      <xdr:colOff>385536</xdr:colOff>
      <xdr:row>59</xdr:row>
      <xdr:rowOff>113394</xdr:rowOff>
    </xdr:to>
    <xdr:cxnSp macro="">
      <xdr:nvCxnSpPr>
        <xdr:cNvPr id="148" name="16 Conector recto">
          <a:extLst>
            <a:ext uri="{FF2B5EF4-FFF2-40B4-BE49-F238E27FC236}">
              <a16:creationId xmlns:a16="http://schemas.microsoft.com/office/drawing/2014/main" id="{84613905-C804-4EE8-884C-4377618CE6B6}"/>
            </a:ext>
          </a:extLst>
        </xdr:cNvPr>
        <xdr:cNvCxnSpPr/>
      </xdr:nvCxnSpPr>
      <xdr:spPr>
        <a:xfrm flipH="1">
          <a:off x="12334875" y="1226729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58</xdr:row>
      <xdr:rowOff>107044</xdr:rowOff>
    </xdr:from>
    <xdr:to>
      <xdr:col>10</xdr:col>
      <xdr:colOff>367847</xdr:colOff>
      <xdr:row>58</xdr:row>
      <xdr:rowOff>107044</xdr:rowOff>
    </xdr:to>
    <xdr:cxnSp macro="">
      <xdr:nvCxnSpPr>
        <xdr:cNvPr id="149" name="17 Conector recto">
          <a:extLst>
            <a:ext uri="{FF2B5EF4-FFF2-40B4-BE49-F238E27FC236}">
              <a16:creationId xmlns:a16="http://schemas.microsoft.com/office/drawing/2014/main" id="{EB1BE007-A7F7-4E6B-9185-661390FD2358}"/>
            </a:ext>
          </a:extLst>
        </xdr:cNvPr>
        <xdr:cNvCxnSpPr/>
      </xdr:nvCxnSpPr>
      <xdr:spPr>
        <a:xfrm flipH="1">
          <a:off x="12317186" y="12070444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57</xdr:row>
      <xdr:rowOff>89353</xdr:rowOff>
    </xdr:from>
    <xdr:to>
      <xdr:col>10</xdr:col>
      <xdr:colOff>361496</xdr:colOff>
      <xdr:row>57</xdr:row>
      <xdr:rowOff>89353</xdr:rowOff>
    </xdr:to>
    <xdr:cxnSp macro="">
      <xdr:nvCxnSpPr>
        <xdr:cNvPr id="150" name="18 Conector recto">
          <a:extLst>
            <a:ext uri="{FF2B5EF4-FFF2-40B4-BE49-F238E27FC236}">
              <a16:creationId xmlns:a16="http://schemas.microsoft.com/office/drawing/2014/main" id="{033A3BF0-EBE5-4763-ABE8-5A1E1E0CF522}"/>
            </a:ext>
          </a:extLst>
        </xdr:cNvPr>
        <xdr:cNvCxnSpPr/>
      </xdr:nvCxnSpPr>
      <xdr:spPr>
        <a:xfrm flipH="1">
          <a:off x="12310835" y="11862253"/>
          <a:ext cx="13570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60</xdr:row>
      <xdr:rowOff>113394</xdr:rowOff>
    </xdr:from>
    <xdr:to>
      <xdr:col>7</xdr:col>
      <xdr:colOff>385536</xdr:colOff>
      <xdr:row>60</xdr:row>
      <xdr:rowOff>113394</xdr:rowOff>
    </xdr:to>
    <xdr:cxnSp macro="">
      <xdr:nvCxnSpPr>
        <xdr:cNvPr id="151" name="16 Conector recto">
          <a:extLst>
            <a:ext uri="{FF2B5EF4-FFF2-40B4-BE49-F238E27FC236}">
              <a16:creationId xmlns:a16="http://schemas.microsoft.com/office/drawing/2014/main" id="{1E3EEFB2-BF29-4735-9E97-357FEAFBB464}"/>
            </a:ext>
          </a:extLst>
        </xdr:cNvPr>
        <xdr:cNvCxnSpPr/>
      </xdr:nvCxnSpPr>
      <xdr:spPr>
        <a:xfrm flipH="1">
          <a:off x="8001000" y="12457794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66</xdr:row>
      <xdr:rowOff>77675</xdr:rowOff>
    </xdr:from>
    <xdr:to>
      <xdr:col>7</xdr:col>
      <xdr:colOff>540317</xdr:colOff>
      <xdr:row>66</xdr:row>
      <xdr:rowOff>77675</xdr:rowOff>
    </xdr:to>
    <xdr:cxnSp macro="">
      <xdr:nvCxnSpPr>
        <xdr:cNvPr id="152" name="16 Conector recto">
          <a:extLst>
            <a:ext uri="{FF2B5EF4-FFF2-40B4-BE49-F238E27FC236}">
              <a16:creationId xmlns:a16="http://schemas.microsoft.com/office/drawing/2014/main" id="{EE9CA82D-F5AB-4C40-9CD2-68FB3AB32031}"/>
            </a:ext>
          </a:extLst>
        </xdr:cNvPr>
        <xdr:cNvCxnSpPr/>
      </xdr:nvCxnSpPr>
      <xdr:spPr>
        <a:xfrm flipH="1">
          <a:off x="8155781" y="13565075"/>
          <a:ext cx="10713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68</xdr:row>
      <xdr:rowOff>115661</xdr:rowOff>
    </xdr:from>
    <xdr:to>
      <xdr:col>9</xdr:col>
      <xdr:colOff>435430</xdr:colOff>
      <xdr:row>68</xdr:row>
      <xdr:rowOff>115661</xdr:rowOff>
    </xdr:to>
    <xdr:cxnSp macro="">
      <xdr:nvCxnSpPr>
        <xdr:cNvPr id="153" name="15 Conector recto">
          <a:extLst>
            <a:ext uri="{FF2B5EF4-FFF2-40B4-BE49-F238E27FC236}">
              <a16:creationId xmlns:a16="http://schemas.microsoft.com/office/drawing/2014/main" id="{94A61D4D-A7F2-46F9-BCAC-20D8E17D5CFE}"/>
            </a:ext>
          </a:extLst>
        </xdr:cNvPr>
        <xdr:cNvCxnSpPr/>
      </xdr:nvCxnSpPr>
      <xdr:spPr>
        <a:xfrm flipH="1">
          <a:off x="10794094" y="13984061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67</xdr:row>
      <xdr:rowOff>113394</xdr:rowOff>
    </xdr:from>
    <xdr:to>
      <xdr:col>9</xdr:col>
      <xdr:colOff>385536</xdr:colOff>
      <xdr:row>67</xdr:row>
      <xdr:rowOff>113394</xdr:rowOff>
    </xdr:to>
    <xdr:cxnSp macro="">
      <xdr:nvCxnSpPr>
        <xdr:cNvPr id="154" name="16 Conector recto">
          <a:extLst>
            <a:ext uri="{FF2B5EF4-FFF2-40B4-BE49-F238E27FC236}">
              <a16:creationId xmlns:a16="http://schemas.microsoft.com/office/drawing/2014/main" id="{EE7A59F8-C06D-47AC-9EB7-4C2DC28C9815}"/>
            </a:ext>
          </a:extLst>
        </xdr:cNvPr>
        <xdr:cNvCxnSpPr/>
      </xdr:nvCxnSpPr>
      <xdr:spPr>
        <a:xfrm flipH="1">
          <a:off x="10744200" y="137912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62</xdr:row>
      <xdr:rowOff>107044</xdr:rowOff>
    </xdr:from>
    <xdr:to>
      <xdr:col>9</xdr:col>
      <xdr:colOff>367847</xdr:colOff>
      <xdr:row>62</xdr:row>
      <xdr:rowOff>107044</xdr:rowOff>
    </xdr:to>
    <xdr:cxnSp macro="">
      <xdr:nvCxnSpPr>
        <xdr:cNvPr id="155" name="17 Conector recto">
          <a:extLst>
            <a:ext uri="{FF2B5EF4-FFF2-40B4-BE49-F238E27FC236}">
              <a16:creationId xmlns:a16="http://schemas.microsoft.com/office/drawing/2014/main" id="{7887BCA8-F604-49E0-88F5-3B762A6A926F}"/>
            </a:ext>
          </a:extLst>
        </xdr:cNvPr>
        <xdr:cNvCxnSpPr/>
      </xdr:nvCxnSpPr>
      <xdr:spPr>
        <a:xfrm flipH="1">
          <a:off x="10726511" y="128324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65</xdr:row>
      <xdr:rowOff>89353</xdr:rowOff>
    </xdr:from>
    <xdr:to>
      <xdr:col>9</xdr:col>
      <xdr:colOff>361496</xdr:colOff>
      <xdr:row>65</xdr:row>
      <xdr:rowOff>89353</xdr:rowOff>
    </xdr:to>
    <xdr:cxnSp macro="">
      <xdr:nvCxnSpPr>
        <xdr:cNvPr id="156" name="18 Conector recto">
          <a:extLst>
            <a:ext uri="{FF2B5EF4-FFF2-40B4-BE49-F238E27FC236}">
              <a16:creationId xmlns:a16="http://schemas.microsoft.com/office/drawing/2014/main" id="{1EC9C5B8-37C8-4259-9EFE-EA05A19EAAB2}"/>
            </a:ext>
          </a:extLst>
        </xdr:cNvPr>
        <xdr:cNvCxnSpPr/>
      </xdr:nvCxnSpPr>
      <xdr:spPr>
        <a:xfrm flipH="1">
          <a:off x="10720160" y="13386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63</xdr:row>
      <xdr:rowOff>102054</xdr:rowOff>
    </xdr:from>
    <xdr:to>
      <xdr:col>9</xdr:col>
      <xdr:colOff>408215</xdr:colOff>
      <xdr:row>63</xdr:row>
      <xdr:rowOff>102054</xdr:rowOff>
    </xdr:to>
    <xdr:cxnSp macro="">
      <xdr:nvCxnSpPr>
        <xdr:cNvPr id="157" name="15 Conector recto">
          <a:extLst>
            <a:ext uri="{FF2B5EF4-FFF2-40B4-BE49-F238E27FC236}">
              <a16:creationId xmlns:a16="http://schemas.microsoft.com/office/drawing/2014/main" id="{A3621D7D-DC80-45A4-9349-4F6DC6DFBD02}"/>
            </a:ext>
          </a:extLst>
        </xdr:cNvPr>
        <xdr:cNvCxnSpPr/>
      </xdr:nvCxnSpPr>
      <xdr:spPr>
        <a:xfrm flipH="1">
          <a:off x="10766879" y="130179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158" name="16 Conector recto">
          <a:extLst>
            <a:ext uri="{FF2B5EF4-FFF2-40B4-BE49-F238E27FC236}">
              <a16:creationId xmlns:a16="http://schemas.microsoft.com/office/drawing/2014/main" id="{27C93D00-93CC-48C6-B77D-E9F0C746835C}"/>
            </a:ext>
          </a:extLst>
        </xdr:cNvPr>
        <xdr:cNvCxnSpPr/>
      </xdr:nvCxnSpPr>
      <xdr:spPr>
        <a:xfrm flipH="1">
          <a:off x="10744200" y="130292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60</xdr:row>
      <xdr:rowOff>107044</xdr:rowOff>
    </xdr:from>
    <xdr:to>
      <xdr:col>9</xdr:col>
      <xdr:colOff>367847</xdr:colOff>
      <xdr:row>60</xdr:row>
      <xdr:rowOff>107044</xdr:rowOff>
    </xdr:to>
    <xdr:cxnSp macro="">
      <xdr:nvCxnSpPr>
        <xdr:cNvPr id="159" name="17 Conector recto">
          <a:extLst>
            <a:ext uri="{FF2B5EF4-FFF2-40B4-BE49-F238E27FC236}">
              <a16:creationId xmlns:a16="http://schemas.microsoft.com/office/drawing/2014/main" id="{6FC14780-516A-42BE-B0EE-9574086D228E}"/>
            </a:ext>
          </a:extLst>
        </xdr:cNvPr>
        <xdr:cNvCxnSpPr/>
      </xdr:nvCxnSpPr>
      <xdr:spPr>
        <a:xfrm flipH="1">
          <a:off x="10726511" y="124514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63</xdr:row>
      <xdr:rowOff>89353</xdr:rowOff>
    </xdr:from>
    <xdr:to>
      <xdr:col>9</xdr:col>
      <xdr:colOff>361496</xdr:colOff>
      <xdr:row>63</xdr:row>
      <xdr:rowOff>89353</xdr:rowOff>
    </xdr:to>
    <xdr:cxnSp macro="">
      <xdr:nvCxnSpPr>
        <xdr:cNvPr id="160" name="18 Conector recto">
          <a:extLst>
            <a:ext uri="{FF2B5EF4-FFF2-40B4-BE49-F238E27FC236}">
              <a16:creationId xmlns:a16="http://schemas.microsoft.com/office/drawing/2014/main" id="{669F44D7-B401-4335-91C8-290B41F95DB0}"/>
            </a:ext>
          </a:extLst>
        </xdr:cNvPr>
        <xdr:cNvCxnSpPr/>
      </xdr:nvCxnSpPr>
      <xdr:spPr>
        <a:xfrm flipH="1">
          <a:off x="10720160" y="13005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58</xdr:row>
      <xdr:rowOff>102054</xdr:rowOff>
    </xdr:from>
    <xdr:to>
      <xdr:col>9</xdr:col>
      <xdr:colOff>408215</xdr:colOff>
      <xdr:row>58</xdr:row>
      <xdr:rowOff>102054</xdr:rowOff>
    </xdr:to>
    <xdr:cxnSp macro="">
      <xdr:nvCxnSpPr>
        <xdr:cNvPr id="161" name="15 Conector recto">
          <a:extLst>
            <a:ext uri="{FF2B5EF4-FFF2-40B4-BE49-F238E27FC236}">
              <a16:creationId xmlns:a16="http://schemas.microsoft.com/office/drawing/2014/main" id="{52C7DEC8-9DEB-4281-AB1B-22F0FB256D15}"/>
            </a:ext>
          </a:extLst>
        </xdr:cNvPr>
        <xdr:cNvCxnSpPr/>
      </xdr:nvCxnSpPr>
      <xdr:spPr>
        <a:xfrm flipH="1">
          <a:off x="10766879" y="1206545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57</xdr:row>
      <xdr:rowOff>113394</xdr:rowOff>
    </xdr:from>
    <xdr:to>
      <xdr:col>9</xdr:col>
      <xdr:colOff>385536</xdr:colOff>
      <xdr:row>57</xdr:row>
      <xdr:rowOff>113394</xdr:rowOff>
    </xdr:to>
    <xdr:cxnSp macro="">
      <xdr:nvCxnSpPr>
        <xdr:cNvPr id="162" name="16 Conector recto">
          <a:extLst>
            <a:ext uri="{FF2B5EF4-FFF2-40B4-BE49-F238E27FC236}">
              <a16:creationId xmlns:a16="http://schemas.microsoft.com/office/drawing/2014/main" id="{80BDE36D-62C5-4B5B-B714-1D27942F0614}"/>
            </a:ext>
          </a:extLst>
        </xdr:cNvPr>
        <xdr:cNvCxnSpPr/>
      </xdr:nvCxnSpPr>
      <xdr:spPr>
        <a:xfrm flipH="1">
          <a:off x="10744200" y="1188629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56</xdr:row>
      <xdr:rowOff>107044</xdr:rowOff>
    </xdr:from>
    <xdr:to>
      <xdr:col>9</xdr:col>
      <xdr:colOff>367847</xdr:colOff>
      <xdr:row>56</xdr:row>
      <xdr:rowOff>107044</xdr:rowOff>
    </xdr:to>
    <xdr:cxnSp macro="">
      <xdr:nvCxnSpPr>
        <xdr:cNvPr id="163" name="17 Conector recto">
          <a:extLst>
            <a:ext uri="{FF2B5EF4-FFF2-40B4-BE49-F238E27FC236}">
              <a16:creationId xmlns:a16="http://schemas.microsoft.com/office/drawing/2014/main" id="{314B7F8A-6733-4E7D-BB59-F0C1B2AECF96}"/>
            </a:ext>
          </a:extLst>
        </xdr:cNvPr>
        <xdr:cNvCxnSpPr/>
      </xdr:nvCxnSpPr>
      <xdr:spPr>
        <a:xfrm flipH="1">
          <a:off x="10726511" y="11689444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55</xdr:row>
      <xdr:rowOff>89353</xdr:rowOff>
    </xdr:from>
    <xdr:to>
      <xdr:col>9</xdr:col>
      <xdr:colOff>361496</xdr:colOff>
      <xdr:row>55</xdr:row>
      <xdr:rowOff>89353</xdr:rowOff>
    </xdr:to>
    <xdr:cxnSp macro="">
      <xdr:nvCxnSpPr>
        <xdr:cNvPr id="164" name="18 Conector recto">
          <a:extLst>
            <a:ext uri="{FF2B5EF4-FFF2-40B4-BE49-F238E27FC236}">
              <a16:creationId xmlns:a16="http://schemas.microsoft.com/office/drawing/2014/main" id="{1E5EDD3F-0A6E-42F0-9120-42AAE4A38D08}"/>
            </a:ext>
          </a:extLst>
        </xdr:cNvPr>
        <xdr:cNvCxnSpPr/>
      </xdr:nvCxnSpPr>
      <xdr:spPr>
        <a:xfrm flipH="1">
          <a:off x="10720160" y="11481253"/>
          <a:ext cx="14999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13608</xdr:colOff>
      <xdr:row>66</xdr:row>
      <xdr:rowOff>176893</xdr:rowOff>
    </xdr:from>
    <xdr:to>
      <xdr:col>17</xdr:col>
      <xdr:colOff>734787</xdr:colOff>
      <xdr:row>73</xdr:row>
      <xdr:rowOff>13607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777E832F-DF99-4B97-A492-C38D7AEA0450}"/>
            </a:ext>
          </a:extLst>
        </xdr:cNvPr>
        <xdr:cNvSpPr/>
      </xdr:nvSpPr>
      <xdr:spPr>
        <a:xfrm>
          <a:off x="13389429" y="12858750"/>
          <a:ext cx="3769179" cy="117021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Queda escorado a estribor, pero con los tanques de lastre deberia andar bien o la otra opcion es mover algunos contenedores.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E937E9A5-DBEA-4C0F-B7CB-4A3BE44F73F2}"/>
            </a:ext>
          </a:extLst>
        </xdr:cNvPr>
        <xdr:cNvCxnSpPr/>
      </xdr:nvCxnSpPr>
      <xdr:spPr>
        <a:xfrm flipH="1">
          <a:off x="10071554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FF07F18A-B99C-4734-991D-5C9217CC4839}"/>
            </a:ext>
          </a:extLst>
        </xdr:cNvPr>
        <xdr:cNvCxnSpPr/>
      </xdr:nvCxnSpPr>
      <xdr:spPr>
        <a:xfrm flipH="1">
          <a:off x="10048875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85E15328-D5C3-4C01-B3CD-8E4B40B82C27}"/>
            </a:ext>
          </a:extLst>
        </xdr:cNvPr>
        <xdr:cNvCxnSpPr/>
      </xdr:nvCxnSpPr>
      <xdr:spPr>
        <a:xfrm flipH="1">
          <a:off x="10031186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8636C837-2123-4666-B3DB-E7FABF817D25}"/>
            </a:ext>
          </a:extLst>
        </xdr:cNvPr>
        <xdr:cNvCxnSpPr/>
      </xdr:nvCxnSpPr>
      <xdr:spPr>
        <a:xfrm flipH="1">
          <a:off x="10024835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B1712682-DA6B-4423-B5DA-6BB7EEA9241D}"/>
            </a:ext>
          </a:extLst>
        </xdr:cNvPr>
        <xdr:cNvCxnSpPr/>
      </xdr:nvCxnSpPr>
      <xdr:spPr>
        <a:xfrm flipH="1">
          <a:off x="10071554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21017FF7-9D2E-456A-B36B-BB0F8DA1D716}"/>
            </a:ext>
          </a:extLst>
        </xdr:cNvPr>
        <xdr:cNvCxnSpPr/>
      </xdr:nvCxnSpPr>
      <xdr:spPr>
        <a:xfrm flipH="1">
          <a:off x="10048875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09965425-E17C-4379-977F-0C765280F22A}"/>
            </a:ext>
          </a:extLst>
        </xdr:cNvPr>
        <xdr:cNvCxnSpPr/>
      </xdr:nvCxnSpPr>
      <xdr:spPr>
        <a:xfrm flipH="1">
          <a:off x="10031186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5E9AE38D-1352-4247-A041-A9CBC86A6505}"/>
            </a:ext>
          </a:extLst>
        </xdr:cNvPr>
        <xdr:cNvCxnSpPr/>
      </xdr:nvCxnSpPr>
      <xdr:spPr>
        <a:xfrm flipH="1">
          <a:off x="10024835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287E0591-C794-4CBD-A0F2-E3E534A0BDD6}"/>
            </a:ext>
          </a:extLst>
        </xdr:cNvPr>
        <xdr:cNvCxnSpPr/>
      </xdr:nvCxnSpPr>
      <xdr:spPr>
        <a:xfrm flipH="1">
          <a:off x="10071554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82DBE6E0-1342-42A7-9F48-1EBE9978EEB2}"/>
            </a:ext>
          </a:extLst>
        </xdr:cNvPr>
        <xdr:cNvCxnSpPr/>
      </xdr:nvCxnSpPr>
      <xdr:spPr>
        <a:xfrm flipH="1">
          <a:off x="10048875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8BA58F82-D675-4B31-A671-2B477FBBC00B}"/>
            </a:ext>
          </a:extLst>
        </xdr:cNvPr>
        <xdr:cNvCxnSpPr/>
      </xdr:nvCxnSpPr>
      <xdr:spPr>
        <a:xfrm flipH="1">
          <a:off x="10031186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A4460000-6FFD-41E7-B24D-8548042DF342}"/>
            </a:ext>
          </a:extLst>
        </xdr:cNvPr>
        <xdr:cNvCxnSpPr/>
      </xdr:nvCxnSpPr>
      <xdr:spPr>
        <a:xfrm flipH="1">
          <a:off x="10024835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44B0971F-8AE4-41BE-B4AD-F24C00ECC621}"/>
            </a:ext>
          </a:extLst>
        </xdr:cNvPr>
        <xdr:cNvCxnSpPr/>
      </xdr:nvCxnSpPr>
      <xdr:spPr>
        <a:xfrm flipH="1">
          <a:off x="10071554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B3026661-FBD6-4AB6-A4C6-FE795B9F21FB}"/>
            </a:ext>
          </a:extLst>
        </xdr:cNvPr>
        <xdr:cNvCxnSpPr/>
      </xdr:nvCxnSpPr>
      <xdr:spPr>
        <a:xfrm flipH="1">
          <a:off x="10048875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AEF557CA-CEA8-4BB6-A8A5-75B355088A61}"/>
            </a:ext>
          </a:extLst>
        </xdr:cNvPr>
        <xdr:cNvCxnSpPr/>
      </xdr:nvCxnSpPr>
      <xdr:spPr>
        <a:xfrm flipH="1">
          <a:off x="10031186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858AEC87-14F4-49C5-87AC-CF776234ACD6}"/>
            </a:ext>
          </a:extLst>
        </xdr:cNvPr>
        <xdr:cNvCxnSpPr/>
      </xdr:nvCxnSpPr>
      <xdr:spPr>
        <a:xfrm flipH="1">
          <a:off x="10024835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96B6A009-B6EF-40D1-9F0D-52735A4D072A}"/>
            </a:ext>
          </a:extLst>
        </xdr:cNvPr>
        <xdr:cNvCxnSpPr/>
      </xdr:nvCxnSpPr>
      <xdr:spPr>
        <a:xfrm flipH="1">
          <a:off x="10071554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1E6D5FEE-34A2-47B5-BD8F-1B55E64D2668}"/>
            </a:ext>
          </a:extLst>
        </xdr:cNvPr>
        <xdr:cNvCxnSpPr/>
      </xdr:nvCxnSpPr>
      <xdr:spPr>
        <a:xfrm flipH="1">
          <a:off x="10048875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E0D14497-1877-43F4-BD79-03C5124F6766}"/>
            </a:ext>
          </a:extLst>
        </xdr:cNvPr>
        <xdr:cNvCxnSpPr/>
      </xdr:nvCxnSpPr>
      <xdr:spPr>
        <a:xfrm flipH="1">
          <a:off x="10031186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4FCCD600-0782-4035-859F-D92638E6F937}"/>
            </a:ext>
          </a:extLst>
        </xdr:cNvPr>
        <xdr:cNvCxnSpPr/>
      </xdr:nvCxnSpPr>
      <xdr:spPr>
        <a:xfrm flipH="1">
          <a:off x="10024835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E07C39EE-A354-4304-A77F-3AB63D90246E}"/>
            </a:ext>
          </a:extLst>
        </xdr:cNvPr>
        <xdr:cNvCxnSpPr/>
      </xdr:nvCxnSpPr>
      <xdr:spPr>
        <a:xfrm flipH="1">
          <a:off x="10071554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852E322A-D8DD-4D1C-BA3A-EC6AE1BF07A6}"/>
            </a:ext>
          </a:extLst>
        </xdr:cNvPr>
        <xdr:cNvCxnSpPr/>
      </xdr:nvCxnSpPr>
      <xdr:spPr>
        <a:xfrm flipH="1">
          <a:off x="10031186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FD6ACB22-7A0D-4211-A594-50F901B8D1D3}"/>
            </a:ext>
          </a:extLst>
        </xdr:cNvPr>
        <xdr:cNvCxnSpPr/>
      </xdr:nvCxnSpPr>
      <xdr:spPr>
        <a:xfrm flipH="1">
          <a:off x="10024835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61</xdr:row>
      <xdr:rowOff>113394</xdr:rowOff>
    </xdr:from>
    <xdr:to>
      <xdr:col>7</xdr:col>
      <xdr:colOff>385536</xdr:colOff>
      <xdr:row>61</xdr:row>
      <xdr:rowOff>113394</xdr:rowOff>
    </xdr:to>
    <xdr:cxnSp macro="">
      <xdr:nvCxnSpPr>
        <xdr:cNvPr id="28" name="16 Conector recto">
          <a:extLst>
            <a:ext uri="{FF2B5EF4-FFF2-40B4-BE49-F238E27FC236}">
              <a16:creationId xmlns:a16="http://schemas.microsoft.com/office/drawing/2014/main" id="{6140502B-9586-4728-BC3D-BCA2543D117A}"/>
            </a:ext>
          </a:extLst>
        </xdr:cNvPr>
        <xdr:cNvCxnSpPr/>
      </xdr:nvCxnSpPr>
      <xdr:spPr>
        <a:xfrm flipH="1">
          <a:off x="7353300" y="12038694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67</xdr:row>
      <xdr:rowOff>77675</xdr:rowOff>
    </xdr:from>
    <xdr:to>
      <xdr:col>7</xdr:col>
      <xdr:colOff>540317</xdr:colOff>
      <xdr:row>67</xdr:row>
      <xdr:rowOff>77675</xdr:rowOff>
    </xdr:to>
    <xdr:cxnSp macro="">
      <xdr:nvCxnSpPr>
        <xdr:cNvPr id="29" name="16 Conector recto">
          <a:extLst>
            <a:ext uri="{FF2B5EF4-FFF2-40B4-BE49-F238E27FC236}">
              <a16:creationId xmlns:a16="http://schemas.microsoft.com/office/drawing/2014/main" id="{9EE99696-28AD-489E-9499-2C583A6B29A7}"/>
            </a:ext>
          </a:extLst>
        </xdr:cNvPr>
        <xdr:cNvCxnSpPr/>
      </xdr:nvCxnSpPr>
      <xdr:spPr>
        <a:xfrm flipH="1">
          <a:off x="7508081" y="12764975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67</xdr:row>
      <xdr:rowOff>115661</xdr:rowOff>
    </xdr:from>
    <xdr:to>
      <xdr:col>9</xdr:col>
      <xdr:colOff>435430</xdr:colOff>
      <xdr:row>67</xdr:row>
      <xdr:rowOff>115661</xdr:rowOff>
    </xdr:to>
    <xdr:cxnSp macro="">
      <xdr:nvCxnSpPr>
        <xdr:cNvPr id="30" name="15 Conector recto">
          <a:extLst>
            <a:ext uri="{FF2B5EF4-FFF2-40B4-BE49-F238E27FC236}">
              <a16:creationId xmlns:a16="http://schemas.microsoft.com/office/drawing/2014/main" id="{533ED6CA-35BA-4AB5-B016-247DAF019F7E}"/>
            </a:ext>
          </a:extLst>
        </xdr:cNvPr>
        <xdr:cNvCxnSpPr/>
      </xdr:nvCxnSpPr>
      <xdr:spPr>
        <a:xfrm flipH="1">
          <a:off x="10098769" y="131839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66</xdr:row>
      <xdr:rowOff>113394</xdr:rowOff>
    </xdr:from>
    <xdr:to>
      <xdr:col>9</xdr:col>
      <xdr:colOff>385536</xdr:colOff>
      <xdr:row>66</xdr:row>
      <xdr:rowOff>113394</xdr:rowOff>
    </xdr:to>
    <xdr:cxnSp macro="">
      <xdr:nvCxnSpPr>
        <xdr:cNvPr id="31" name="16 Conector recto">
          <a:extLst>
            <a:ext uri="{FF2B5EF4-FFF2-40B4-BE49-F238E27FC236}">
              <a16:creationId xmlns:a16="http://schemas.microsoft.com/office/drawing/2014/main" id="{A24C520D-22DF-463F-A97E-9A9D8B66B91A}"/>
            </a:ext>
          </a:extLst>
        </xdr:cNvPr>
        <xdr:cNvCxnSpPr/>
      </xdr:nvCxnSpPr>
      <xdr:spPr>
        <a:xfrm flipH="1">
          <a:off x="10048875" y="12991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65</xdr:row>
      <xdr:rowOff>107044</xdr:rowOff>
    </xdr:from>
    <xdr:to>
      <xdr:col>9</xdr:col>
      <xdr:colOff>367847</xdr:colOff>
      <xdr:row>65</xdr:row>
      <xdr:rowOff>107044</xdr:rowOff>
    </xdr:to>
    <xdr:cxnSp macro="">
      <xdr:nvCxnSpPr>
        <xdr:cNvPr id="32" name="17 Conector recto">
          <a:extLst>
            <a:ext uri="{FF2B5EF4-FFF2-40B4-BE49-F238E27FC236}">
              <a16:creationId xmlns:a16="http://schemas.microsoft.com/office/drawing/2014/main" id="{885A263B-C14E-434C-A74E-09B0856F0B4E}"/>
            </a:ext>
          </a:extLst>
        </xdr:cNvPr>
        <xdr:cNvCxnSpPr/>
      </xdr:nvCxnSpPr>
      <xdr:spPr>
        <a:xfrm flipH="1">
          <a:off x="10031186" y="1279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64</xdr:row>
      <xdr:rowOff>89353</xdr:rowOff>
    </xdr:from>
    <xdr:to>
      <xdr:col>9</xdr:col>
      <xdr:colOff>361496</xdr:colOff>
      <xdr:row>64</xdr:row>
      <xdr:rowOff>89353</xdr:rowOff>
    </xdr:to>
    <xdr:cxnSp macro="">
      <xdr:nvCxnSpPr>
        <xdr:cNvPr id="33" name="18 Conector recto">
          <a:extLst>
            <a:ext uri="{FF2B5EF4-FFF2-40B4-BE49-F238E27FC236}">
              <a16:creationId xmlns:a16="http://schemas.microsoft.com/office/drawing/2014/main" id="{296921DD-A61B-49C6-A3E1-1F900AFC1277}"/>
            </a:ext>
          </a:extLst>
        </xdr:cNvPr>
        <xdr:cNvCxnSpPr/>
      </xdr:nvCxnSpPr>
      <xdr:spPr>
        <a:xfrm flipH="1">
          <a:off x="10024835" y="12586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62</xdr:row>
      <xdr:rowOff>102054</xdr:rowOff>
    </xdr:from>
    <xdr:to>
      <xdr:col>9</xdr:col>
      <xdr:colOff>408215</xdr:colOff>
      <xdr:row>62</xdr:row>
      <xdr:rowOff>102054</xdr:rowOff>
    </xdr:to>
    <xdr:cxnSp macro="">
      <xdr:nvCxnSpPr>
        <xdr:cNvPr id="34" name="15 Conector recto">
          <a:extLst>
            <a:ext uri="{FF2B5EF4-FFF2-40B4-BE49-F238E27FC236}">
              <a16:creationId xmlns:a16="http://schemas.microsoft.com/office/drawing/2014/main" id="{22299EF7-55DF-422B-9B57-124725BAB593}"/>
            </a:ext>
          </a:extLst>
        </xdr:cNvPr>
        <xdr:cNvCxnSpPr/>
      </xdr:nvCxnSpPr>
      <xdr:spPr>
        <a:xfrm flipH="1">
          <a:off x="10071554" y="1221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62</xdr:row>
      <xdr:rowOff>113394</xdr:rowOff>
    </xdr:from>
    <xdr:to>
      <xdr:col>9</xdr:col>
      <xdr:colOff>385536</xdr:colOff>
      <xdr:row>62</xdr:row>
      <xdr:rowOff>113394</xdr:rowOff>
    </xdr:to>
    <xdr:cxnSp macro="">
      <xdr:nvCxnSpPr>
        <xdr:cNvPr id="35" name="16 Conector recto">
          <a:extLst>
            <a:ext uri="{FF2B5EF4-FFF2-40B4-BE49-F238E27FC236}">
              <a16:creationId xmlns:a16="http://schemas.microsoft.com/office/drawing/2014/main" id="{DEF20989-9E4B-4ECA-8A9A-2F5F6FA59AE6}"/>
            </a:ext>
          </a:extLst>
        </xdr:cNvPr>
        <xdr:cNvCxnSpPr/>
      </xdr:nvCxnSpPr>
      <xdr:spPr>
        <a:xfrm flipH="1">
          <a:off x="10048875" y="12229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59</xdr:row>
      <xdr:rowOff>107044</xdr:rowOff>
    </xdr:from>
    <xdr:to>
      <xdr:col>9</xdr:col>
      <xdr:colOff>367847</xdr:colOff>
      <xdr:row>59</xdr:row>
      <xdr:rowOff>107044</xdr:rowOff>
    </xdr:to>
    <xdr:cxnSp macro="">
      <xdr:nvCxnSpPr>
        <xdr:cNvPr id="36" name="17 Conector recto">
          <a:extLst>
            <a:ext uri="{FF2B5EF4-FFF2-40B4-BE49-F238E27FC236}">
              <a16:creationId xmlns:a16="http://schemas.microsoft.com/office/drawing/2014/main" id="{9A908A7C-3612-402B-A23D-0746AACFBEBE}"/>
            </a:ext>
          </a:extLst>
        </xdr:cNvPr>
        <xdr:cNvCxnSpPr/>
      </xdr:nvCxnSpPr>
      <xdr:spPr>
        <a:xfrm flipH="1">
          <a:off x="10031186" y="11651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62</xdr:row>
      <xdr:rowOff>89353</xdr:rowOff>
    </xdr:from>
    <xdr:to>
      <xdr:col>9</xdr:col>
      <xdr:colOff>361496</xdr:colOff>
      <xdr:row>62</xdr:row>
      <xdr:rowOff>89353</xdr:rowOff>
    </xdr:to>
    <xdr:cxnSp macro="">
      <xdr:nvCxnSpPr>
        <xdr:cNvPr id="37" name="18 Conector recto">
          <a:extLst>
            <a:ext uri="{FF2B5EF4-FFF2-40B4-BE49-F238E27FC236}">
              <a16:creationId xmlns:a16="http://schemas.microsoft.com/office/drawing/2014/main" id="{9DD783F5-4DD6-44C7-84B4-452E3116F69E}"/>
            </a:ext>
          </a:extLst>
        </xdr:cNvPr>
        <xdr:cNvCxnSpPr/>
      </xdr:nvCxnSpPr>
      <xdr:spPr>
        <a:xfrm flipH="1">
          <a:off x="10024835" y="12205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57</xdr:row>
      <xdr:rowOff>102054</xdr:rowOff>
    </xdr:from>
    <xdr:to>
      <xdr:col>9</xdr:col>
      <xdr:colOff>408215</xdr:colOff>
      <xdr:row>57</xdr:row>
      <xdr:rowOff>102054</xdr:rowOff>
    </xdr:to>
    <xdr:cxnSp macro="">
      <xdr:nvCxnSpPr>
        <xdr:cNvPr id="38" name="15 Conector recto">
          <a:extLst>
            <a:ext uri="{FF2B5EF4-FFF2-40B4-BE49-F238E27FC236}">
              <a16:creationId xmlns:a16="http://schemas.microsoft.com/office/drawing/2014/main" id="{2614E0C1-D7FF-4CA0-B1EF-A0E0807EA45C}"/>
            </a:ext>
          </a:extLst>
        </xdr:cNvPr>
        <xdr:cNvCxnSpPr/>
      </xdr:nvCxnSpPr>
      <xdr:spPr>
        <a:xfrm flipH="1">
          <a:off x="10071554" y="11265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56</xdr:row>
      <xdr:rowOff>113394</xdr:rowOff>
    </xdr:from>
    <xdr:to>
      <xdr:col>9</xdr:col>
      <xdr:colOff>385536</xdr:colOff>
      <xdr:row>56</xdr:row>
      <xdr:rowOff>113394</xdr:rowOff>
    </xdr:to>
    <xdr:cxnSp macro="">
      <xdr:nvCxnSpPr>
        <xdr:cNvPr id="39" name="16 Conector recto">
          <a:extLst>
            <a:ext uri="{FF2B5EF4-FFF2-40B4-BE49-F238E27FC236}">
              <a16:creationId xmlns:a16="http://schemas.microsoft.com/office/drawing/2014/main" id="{74071150-2288-443F-8646-09440967FFB9}"/>
            </a:ext>
          </a:extLst>
        </xdr:cNvPr>
        <xdr:cNvCxnSpPr/>
      </xdr:nvCxnSpPr>
      <xdr:spPr>
        <a:xfrm flipH="1">
          <a:off x="10048875" y="11086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55</xdr:row>
      <xdr:rowOff>107044</xdr:rowOff>
    </xdr:from>
    <xdr:to>
      <xdr:col>9</xdr:col>
      <xdr:colOff>367847</xdr:colOff>
      <xdr:row>55</xdr:row>
      <xdr:rowOff>107044</xdr:rowOff>
    </xdr:to>
    <xdr:cxnSp macro="">
      <xdr:nvCxnSpPr>
        <xdr:cNvPr id="40" name="17 Conector recto">
          <a:extLst>
            <a:ext uri="{FF2B5EF4-FFF2-40B4-BE49-F238E27FC236}">
              <a16:creationId xmlns:a16="http://schemas.microsoft.com/office/drawing/2014/main" id="{B2D977B8-BD34-4819-B0E7-E0FE8F221D75}"/>
            </a:ext>
          </a:extLst>
        </xdr:cNvPr>
        <xdr:cNvCxnSpPr/>
      </xdr:nvCxnSpPr>
      <xdr:spPr>
        <a:xfrm flipH="1">
          <a:off x="10031186" y="10889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54</xdr:row>
      <xdr:rowOff>89353</xdr:rowOff>
    </xdr:from>
    <xdr:to>
      <xdr:col>9</xdr:col>
      <xdr:colOff>361496</xdr:colOff>
      <xdr:row>54</xdr:row>
      <xdr:rowOff>89353</xdr:rowOff>
    </xdr:to>
    <xdr:cxnSp macro="">
      <xdr:nvCxnSpPr>
        <xdr:cNvPr id="41" name="18 Conector recto">
          <a:extLst>
            <a:ext uri="{FF2B5EF4-FFF2-40B4-BE49-F238E27FC236}">
              <a16:creationId xmlns:a16="http://schemas.microsoft.com/office/drawing/2014/main" id="{8C2EF64F-ED86-41DB-A780-31D9DD72AC15}"/>
            </a:ext>
          </a:extLst>
        </xdr:cNvPr>
        <xdr:cNvCxnSpPr/>
      </xdr:nvCxnSpPr>
      <xdr:spPr>
        <a:xfrm flipH="1">
          <a:off x="10024835" y="10681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393443FE-421A-42DE-8720-694D9DE422BD}"/>
            </a:ext>
          </a:extLst>
        </xdr:cNvPr>
        <xdr:cNvCxnSpPr/>
      </xdr:nvCxnSpPr>
      <xdr:spPr>
        <a:xfrm flipH="1">
          <a:off x="10071554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8AEAED05-B32A-4A17-901D-C73BE4348DDF}"/>
            </a:ext>
          </a:extLst>
        </xdr:cNvPr>
        <xdr:cNvCxnSpPr/>
      </xdr:nvCxnSpPr>
      <xdr:spPr>
        <a:xfrm flipH="1">
          <a:off x="10048875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EA419AEB-DCF9-400B-B498-87AC9EA16081}"/>
            </a:ext>
          </a:extLst>
        </xdr:cNvPr>
        <xdr:cNvCxnSpPr/>
      </xdr:nvCxnSpPr>
      <xdr:spPr>
        <a:xfrm flipH="1">
          <a:off x="10031186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119CF2CA-4077-40B4-80C5-45527C9DC9F8}"/>
            </a:ext>
          </a:extLst>
        </xdr:cNvPr>
        <xdr:cNvCxnSpPr/>
      </xdr:nvCxnSpPr>
      <xdr:spPr>
        <a:xfrm flipH="1">
          <a:off x="10024835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E1AD022F-7C72-4F67-9185-5A57B6D0882E}"/>
            </a:ext>
          </a:extLst>
        </xdr:cNvPr>
        <xdr:cNvCxnSpPr/>
      </xdr:nvCxnSpPr>
      <xdr:spPr>
        <a:xfrm flipH="1">
          <a:off x="10071554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412372C0-0A99-49F5-826B-4246D5153894}"/>
            </a:ext>
          </a:extLst>
        </xdr:cNvPr>
        <xdr:cNvCxnSpPr/>
      </xdr:nvCxnSpPr>
      <xdr:spPr>
        <a:xfrm flipH="1">
          <a:off x="10048875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1FA78507-FADA-45AE-B44D-EFCFB98324B0}"/>
            </a:ext>
          </a:extLst>
        </xdr:cNvPr>
        <xdr:cNvCxnSpPr/>
      </xdr:nvCxnSpPr>
      <xdr:spPr>
        <a:xfrm flipH="1">
          <a:off x="10031186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2A274A13-0456-470D-AF54-48D49806ACD7}"/>
            </a:ext>
          </a:extLst>
        </xdr:cNvPr>
        <xdr:cNvCxnSpPr/>
      </xdr:nvCxnSpPr>
      <xdr:spPr>
        <a:xfrm flipH="1">
          <a:off x="10024835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51" name="15 Conector recto">
          <a:extLst>
            <a:ext uri="{FF2B5EF4-FFF2-40B4-BE49-F238E27FC236}">
              <a16:creationId xmlns:a16="http://schemas.microsoft.com/office/drawing/2014/main" id="{C0682D31-44DB-4631-8DAE-9C0C85879459}"/>
            </a:ext>
          </a:extLst>
        </xdr:cNvPr>
        <xdr:cNvCxnSpPr/>
      </xdr:nvCxnSpPr>
      <xdr:spPr>
        <a:xfrm flipH="1">
          <a:off x="10071554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52" name="16 Conector recto">
          <a:extLst>
            <a:ext uri="{FF2B5EF4-FFF2-40B4-BE49-F238E27FC236}">
              <a16:creationId xmlns:a16="http://schemas.microsoft.com/office/drawing/2014/main" id="{918E3D18-6DCC-4CE6-9219-B4183ADC523C}"/>
            </a:ext>
          </a:extLst>
        </xdr:cNvPr>
        <xdr:cNvCxnSpPr/>
      </xdr:nvCxnSpPr>
      <xdr:spPr>
        <a:xfrm flipH="1">
          <a:off x="10048875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53" name="17 Conector recto">
          <a:extLst>
            <a:ext uri="{FF2B5EF4-FFF2-40B4-BE49-F238E27FC236}">
              <a16:creationId xmlns:a16="http://schemas.microsoft.com/office/drawing/2014/main" id="{FE80F59D-D0A2-4FFF-8400-F79D64564FFA}"/>
            </a:ext>
          </a:extLst>
        </xdr:cNvPr>
        <xdr:cNvCxnSpPr/>
      </xdr:nvCxnSpPr>
      <xdr:spPr>
        <a:xfrm flipH="1">
          <a:off x="10031186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54" name="18 Conector recto">
          <a:extLst>
            <a:ext uri="{FF2B5EF4-FFF2-40B4-BE49-F238E27FC236}">
              <a16:creationId xmlns:a16="http://schemas.microsoft.com/office/drawing/2014/main" id="{8B486378-4C0E-4DA4-97E3-845A8EADD4C6}"/>
            </a:ext>
          </a:extLst>
        </xdr:cNvPr>
        <xdr:cNvCxnSpPr/>
      </xdr:nvCxnSpPr>
      <xdr:spPr>
        <a:xfrm flipH="1">
          <a:off x="10024835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55" name="15 Conector recto">
          <a:extLst>
            <a:ext uri="{FF2B5EF4-FFF2-40B4-BE49-F238E27FC236}">
              <a16:creationId xmlns:a16="http://schemas.microsoft.com/office/drawing/2014/main" id="{56778E9D-08EF-4537-A3D8-C1D0AAB193CB}"/>
            </a:ext>
          </a:extLst>
        </xdr:cNvPr>
        <xdr:cNvCxnSpPr/>
      </xdr:nvCxnSpPr>
      <xdr:spPr>
        <a:xfrm flipH="1">
          <a:off x="10071554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56" name="16 Conector recto">
          <a:extLst>
            <a:ext uri="{FF2B5EF4-FFF2-40B4-BE49-F238E27FC236}">
              <a16:creationId xmlns:a16="http://schemas.microsoft.com/office/drawing/2014/main" id="{713BFE15-172B-41FE-8609-DF84E52AEF30}"/>
            </a:ext>
          </a:extLst>
        </xdr:cNvPr>
        <xdr:cNvCxnSpPr/>
      </xdr:nvCxnSpPr>
      <xdr:spPr>
        <a:xfrm flipH="1">
          <a:off x="10048875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57" name="17 Conector recto">
          <a:extLst>
            <a:ext uri="{FF2B5EF4-FFF2-40B4-BE49-F238E27FC236}">
              <a16:creationId xmlns:a16="http://schemas.microsoft.com/office/drawing/2014/main" id="{E33B87C6-4025-4A26-BC5D-9C17367EE6F2}"/>
            </a:ext>
          </a:extLst>
        </xdr:cNvPr>
        <xdr:cNvCxnSpPr/>
      </xdr:nvCxnSpPr>
      <xdr:spPr>
        <a:xfrm flipH="1">
          <a:off x="10031186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58" name="18 Conector recto">
          <a:extLst>
            <a:ext uri="{FF2B5EF4-FFF2-40B4-BE49-F238E27FC236}">
              <a16:creationId xmlns:a16="http://schemas.microsoft.com/office/drawing/2014/main" id="{F6FECB7B-C21E-4396-90B7-ADE93B72F173}"/>
            </a:ext>
          </a:extLst>
        </xdr:cNvPr>
        <xdr:cNvCxnSpPr/>
      </xdr:nvCxnSpPr>
      <xdr:spPr>
        <a:xfrm flipH="1">
          <a:off x="10024835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59" name="15 Conector recto">
          <a:extLst>
            <a:ext uri="{FF2B5EF4-FFF2-40B4-BE49-F238E27FC236}">
              <a16:creationId xmlns:a16="http://schemas.microsoft.com/office/drawing/2014/main" id="{7DEBAFE2-78C6-48D3-B133-2D8517206529}"/>
            </a:ext>
          </a:extLst>
        </xdr:cNvPr>
        <xdr:cNvCxnSpPr/>
      </xdr:nvCxnSpPr>
      <xdr:spPr>
        <a:xfrm flipH="1">
          <a:off x="10071554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60" name="16 Conector recto">
          <a:extLst>
            <a:ext uri="{FF2B5EF4-FFF2-40B4-BE49-F238E27FC236}">
              <a16:creationId xmlns:a16="http://schemas.microsoft.com/office/drawing/2014/main" id="{7F2DCFFF-7176-46FC-A5E5-FE75D44632B9}"/>
            </a:ext>
          </a:extLst>
        </xdr:cNvPr>
        <xdr:cNvCxnSpPr/>
      </xdr:nvCxnSpPr>
      <xdr:spPr>
        <a:xfrm flipH="1">
          <a:off x="10048875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61" name="17 Conector recto">
          <a:extLst>
            <a:ext uri="{FF2B5EF4-FFF2-40B4-BE49-F238E27FC236}">
              <a16:creationId xmlns:a16="http://schemas.microsoft.com/office/drawing/2014/main" id="{7603EC55-A1F3-4E15-B17F-CBE1BF5B8B8B}"/>
            </a:ext>
          </a:extLst>
        </xdr:cNvPr>
        <xdr:cNvCxnSpPr/>
      </xdr:nvCxnSpPr>
      <xdr:spPr>
        <a:xfrm flipH="1">
          <a:off x="10031186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62" name="18 Conector recto">
          <a:extLst>
            <a:ext uri="{FF2B5EF4-FFF2-40B4-BE49-F238E27FC236}">
              <a16:creationId xmlns:a16="http://schemas.microsoft.com/office/drawing/2014/main" id="{FA282F85-0A87-4ECB-AAFA-B8DC2BEF06EF}"/>
            </a:ext>
          </a:extLst>
        </xdr:cNvPr>
        <xdr:cNvCxnSpPr/>
      </xdr:nvCxnSpPr>
      <xdr:spPr>
        <a:xfrm flipH="1">
          <a:off x="10024835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63" name="15 Conector recto">
          <a:extLst>
            <a:ext uri="{FF2B5EF4-FFF2-40B4-BE49-F238E27FC236}">
              <a16:creationId xmlns:a16="http://schemas.microsoft.com/office/drawing/2014/main" id="{E19BE9D8-8672-45CD-9286-D0F467999F95}"/>
            </a:ext>
          </a:extLst>
        </xdr:cNvPr>
        <xdr:cNvCxnSpPr/>
      </xdr:nvCxnSpPr>
      <xdr:spPr>
        <a:xfrm flipH="1">
          <a:off x="10071554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65" name="17 Conector recto">
          <a:extLst>
            <a:ext uri="{FF2B5EF4-FFF2-40B4-BE49-F238E27FC236}">
              <a16:creationId xmlns:a16="http://schemas.microsoft.com/office/drawing/2014/main" id="{EAD0AA6E-4663-4D6D-BA70-B3BEB4704329}"/>
            </a:ext>
          </a:extLst>
        </xdr:cNvPr>
        <xdr:cNvCxnSpPr/>
      </xdr:nvCxnSpPr>
      <xdr:spPr>
        <a:xfrm flipH="1">
          <a:off x="10031186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66" name="18 Conector recto">
          <a:extLst>
            <a:ext uri="{FF2B5EF4-FFF2-40B4-BE49-F238E27FC236}">
              <a16:creationId xmlns:a16="http://schemas.microsoft.com/office/drawing/2014/main" id="{6A1688E4-15AB-4A11-9FCF-21291A27DCD7}"/>
            </a:ext>
          </a:extLst>
        </xdr:cNvPr>
        <xdr:cNvCxnSpPr/>
      </xdr:nvCxnSpPr>
      <xdr:spPr>
        <a:xfrm flipH="1">
          <a:off x="10024835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</xdr:row>
      <xdr:rowOff>102054</xdr:rowOff>
    </xdr:from>
    <xdr:to>
      <xdr:col>8</xdr:col>
      <xdr:colOff>408215</xdr:colOff>
      <xdr:row>4</xdr:row>
      <xdr:rowOff>102054</xdr:rowOff>
    </xdr:to>
    <xdr:cxnSp macro="">
      <xdr:nvCxnSpPr>
        <xdr:cNvPr id="69" name="15 Conector recto">
          <a:extLst>
            <a:ext uri="{FF2B5EF4-FFF2-40B4-BE49-F238E27FC236}">
              <a16:creationId xmlns:a16="http://schemas.microsoft.com/office/drawing/2014/main" id="{F8688A05-48BF-4B51-84D9-FA1B4C2417AE}"/>
            </a:ext>
          </a:extLst>
        </xdr:cNvPr>
        <xdr:cNvCxnSpPr/>
      </xdr:nvCxnSpPr>
      <xdr:spPr>
        <a:xfrm flipH="1">
          <a:off x="8699954" y="892629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</xdr:row>
      <xdr:rowOff>113394</xdr:rowOff>
    </xdr:from>
    <xdr:to>
      <xdr:col>8</xdr:col>
      <xdr:colOff>385536</xdr:colOff>
      <xdr:row>3</xdr:row>
      <xdr:rowOff>113394</xdr:rowOff>
    </xdr:to>
    <xdr:cxnSp macro="">
      <xdr:nvCxnSpPr>
        <xdr:cNvPr id="70" name="16 Conector recto">
          <a:extLst>
            <a:ext uri="{FF2B5EF4-FFF2-40B4-BE49-F238E27FC236}">
              <a16:creationId xmlns:a16="http://schemas.microsoft.com/office/drawing/2014/main" id="{22A38263-2805-42B8-835B-AF7300FA6809}"/>
            </a:ext>
          </a:extLst>
        </xdr:cNvPr>
        <xdr:cNvCxnSpPr/>
      </xdr:nvCxnSpPr>
      <xdr:spPr>
        <a:xfrm flipH="1">
          <a:off x="8677275" y="694419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</xdr:row>
      <xdr:rowOff>107044</xdr:rowOff>
    </xdr:from>
    <xdr:to>
      <xdr:col>8</xdr:col>
      <xdr:colOff>367847</xdr:colOff>
      <xdr:row>2</xdr:row>
      <xdr:rowOff>107044</xdr:rowOff>
    </xdr:to>
    <xdr:cxnSp macro="">
      <xdr:nvCxnSpPr>
        <xdr:cNvPr id="71" name="17 Conector recto">
          <a:extLst>
            <a:ext uri="{FF2B5EF4-FFF2-40B4-BE49-F238E27FC236}">
              <a16:creationId xmlns:a16="http://schemas.microsoft.com/office/drawing/2014/main" id="{7D61EBD3-A55A-4FC8-A5AA-7AE21491C90D}"/>
            </a:ext>
          </a:extLst>
        </xdr:cNvPr>
        <xdr:cNvCxnSpPr/>
      </xdr:nvCxnSpPr>
      <xdr:spPr>
        <a:xfrm flipH="1">
          <a:off x="8659586" y="48804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</xdr:row>
      <xdr:rowOff>89353</xdr:rowOff>
    </xdr:from>
    <xdr:to>
      <xdr:col>8</xdr:col>
      <xdr:colOff>361496</xdr:colOff>
      <xdr:row>1</xdr:row>
      <xdr:rowOff>89353</xdr:rowOff>
    </xdr:to>
    <xdr:cxnSp macro="">
      <xdr:nvCxnSpPr>
        <xdr:cNvPr id="72" name="18 Conector recto">
          <a:extLst>
            <a:ext uri="{FF2B5EF4-FFF2-40B4-BE49-F238E27FC236}">
              <a16:creationId xmlns:a16="http://schemas.microsoft.com/office/drawing/2014/main" id="{E165CA8E-A514-416B-9E72-93EF24BDFB19}"/>
            </a:ext>
          </a:extLst>
        </xdr:cNvPr>
        <xdr:cNvCxnSpPr/>
      </xdr:nvCxnSpPr>
      <xdr:spPr>
        <a:xfrm flipH="1">
          <a:off x="8653235" y="279853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12</xdr:row>
      <xdr:rowOff>102054</xdr:rowOff>
    </xdr:from>
    <xdr:to>
      <xdr:col>8</xdr:col>
      <xdr:colOff>408215</xdr:colOff>
      <xdr:row>12</xdr:row>
      <xdr:rowOff>102054</xdr:rowOff>
    </xdr:to>
    <xdr:cxnSp macro="">
      <xdr:nvCxnSpPr>
        <xdr:cNvPr id="73" name="15 Conector recto">
          <a:extLst>
            <a:ext uri="{FF2B5EF4-FFF2-40B4-BE49-F238E27FC236}">
              <a16:creationId xmlns:a16="http://schemas.microsoft.com/office/drawing/2014/main" id="{638D9851-D6AA-4510-A00D-38F46759868F}"/>
            </a:ext>
          </a:extLst>
        </xdr:cNvPr>
        <xdr:cNvCxnSpPr/>
      </xdr:nvCxnSpPr>
      <xdr:spPr>
        <a:xfrm flipH="1">
          <a:off x="8699954" y="2473779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11</xdr:row>
      <xdr:rowOff>113394</xdr:rowOff>
    </xdr:from>
    <xdr:to>
      <xdr:col>8</xdr:col>
      <xdr:colOff>385536</xdr:colOff>
      <xdr:row>11</xdr:row>
      <xdr:rowOff>113394</xdr:rowOff>
    </xdr:to>
    <xdr:cxnSp macro="">
      <xdr:nvCxnSpPr>
        <xdr:cNvPr id="74" name="16 Conector recto">
          <a:extLst>
            <a:ext uri="{FF2B5EF4-FFF2-40B4-BE49-F238E27FC236}">
              <a16:creationId xmlns:a16="http://schemas.microsoft.com/office/drawing/2014/main" id="{2333E3C7-12F7-4710-B66C-DB0D4982F816}"/>
            </a:ext>
          </a:extLst>
        </xdr:cNvPr>
        <xdr:cNvCxnSpPr/>
      </xdr:nvCxnSpPr>
      <xdr:spPr>
        <a:xfrm flipH="1">
          <a:off x="8677275" y="2275569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10</xdr:row>
      <xdr:rowOff>107044</xdr:rowOff>
    </xdr:from>
    <xdr:to>
      <xdr:col>8</xdr:col>
      <xdr:colOff>367847</xdr:colOff>
      <xdr:row>10</xdr:row>
      <xdr:rowOff>107044</xdr:rowOff>
    </xdr:to>
    <xdr:cxnSp macro="">
      <xdr:nvCxnSpPr>
        <xdr:cNvPr id="75" name="17 Conector recto">
          <a:extLst>
            <a:ext uri="{FF2B5EF4-FFF2-40B4-BE49-F238E27FC236}">
              <a16:creationId xmlns:a16="http://schemas.microsoft.com/office/drawing/2014/main" id="{79224F95-1B68-4945-84D6-EAD303E01355}"/>
            </a:ext>
          </a:extLst>
        </xdr:cNvPr>
        <xdr:cNvCxnSpPr/>
      </xdr:nvCxnSpPr>
      <xdr:spPr>
        <a:xfrm flipH="1">
          <a:off x="8659586" y="206919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9</xdr:row>
      <xdr:rowOff>89353</xdr:rowOff>
    </xdr:from>
    <xdr:to>
      <xdr:col>8</xdr:col>
      <xdr:colOff>361496</xdr:colOff>
      <xdr:row>9</xdr:row>
      <xdr:rowOff>89353</xdr:rowOff>
    </xdr:to>
    <xdr:cxnSp macro="">
      <xdr:nvCxnSpPr>
        <xdr:cNvPr id="76" name="18 Conector recto">
          <a:extLst>
            <a:ext uri="{FF2B5EF4-FFF2-40B4-BE49-F238E27FC236}">
              <a16:creationId xmlns:a16="http://schemas.microsoft.com/office/drawing/2014/main" id="{45A4B4D6-5BC6-4B40-B53C-68A468B5A13A}"/>
            </a:ext>
          </a:extLst>
        </xdr:cNvPr>
        <xdr:cNvCxnSpPr/>
      </xdr:nvCxnSpPr>
      <xdr:spPr>
        <a:xfrm flipH="1">
          <a:off x="8653235" y="1861003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20</xdr:row>
      <xdr:rowOff>102054</xdr:rowOff>
    </xdr:from>
    <xdr:to>
      <xdr:col>8</xdr:col>
      <xdr:colOff>408215</xdr:colOff>
      <xdr:row>20</xdr:row>
      <xdr:rowOff>102054</xdr:rowOff>
    </xdr:to>
    <xdr:cxnSp macro="">
      <xdr:nvCxnSpPr>
        <xdr:cNvPr id="77" name="15 Conector recto">
          <a:extLst>
            <a:ext uri="{FF2B5EF4-FFF2-40B4-BE49-F238E27FC236}">
              <a16:creationId xmlns:a16="http://schemas.microsoft.com/office/drawing/2014/main" id="{3DB19D43-467C-41DA-AB93-D26AB509144A}"/>
            </a:ext>
          </a:extLst>
        </xdr:cNvPr>
        <xdr:cNvCxnSpPr/>
      </xdr:nvCxnSpPr>
      <xdr:spPr>
        <a:xfrm flipH="1">
          <a:off x="8699954" y="402635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19</xdr:row>
      <xdr:rowOff>113394</xdr:rowOff>
    </xdr:from>
    <xdr:to>
      <xdr:col>8</xdr:col>
      <xdr:colOff>385536</xdr:colOff>
      <xdr:row>19</xdr:row>
      <xdr:rowOff>113394</xdr:rowOff>
    </xdr:to>
    <xdr:cxnSp macro="">
      <xdr:nvCxnSpPr>
        <xdr:cNvPr id="78" name="16 Conector recto">
          <a:extLst>
            <a:ext uri="{FF2B5EF4-FFF2-40B4-BE49-F238E27FC236}">
              <a16:creationId xmlns:a16="http://schemas.microsoft.com/office/drawing/2014/main" id="{6CCEB419-75AF-408E-9526-CAB79281980D}"/>
            </a:ext>
          </a:extLst>
        </xdr:cNvPr>
        <xdr:cNvCxnSpPr/>
      </xdr:nvCxnSpPr>
      <xdr:spPr>
        <a:xfrm flipH="1">
          <a:off x="8677275" y="384719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18</xdr:row>
      <xdr:rowOff>107044</xdr:rowOff>
    </xdr:from>
    <xdr:to>
      <xdr:col>8</xdr:col>
      <xdr:colOff>367847</xdr:colOff>
      <xdr:row>18</xdr:row>
      <xdr:rowOff>107044</xdr:rowOff>
    </xdr:to>
    <xdr:cxnSp macro="">
      <xdr:nvCxnSpPr>
        <xdr:cNvPr id="79" name="17 Conector recto">
          <a:extLst>
            <a:ext uri="{FF2B5EF4-FFF2-40B4-BE49-F238E27FC236}">
              <a16:creationId xmlns:a16="http://schemas.microsoft.com/office/drawing/2014/main" id="{AFB344A0-DC8B-4061-ABFB-3FBC05319C75}"/>
            </a:ext>
          </a:extLst>
        </xdr:cNvPr>
        <xdr:cNvCxnSpPr/>
      </xdr:nvCxnSpPr>
      <xdr:spPr>
        <a:xfrm flipH="1">
          <a:off x="8659586" y="365034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17</xdr:row>
      <xdr:rowOff>89353</xdr:rowOff>
    </xdr:from>
    <xdr:to>
      <xdr:col>8</xdr:col>
      <xdr:colOff>361496</xdr:colOff>
      <xdr:row>17</xdr:row>
      <xdr:rowOff>89353</xdr:rowOff>
    </xdr:to>
    <xdr:cxnSp macro="">
      <xdr:nvCxnSpPr>
        <xdr:cNvPr id="80" name="18 Conector recto">
          <a:extLst>
            <a:ext uri="{FF2B5EF4-FFF2-40B4-BE49-F238E27FC236}">
              <a16:creationId xmlns:a16="http://schemas.microsoft.com/office/drawing/2014/main" id="{7F4609CD-60B1-473C-9FC6-4610B3F85C2A}"/>
            </a:ext>
          </a:extLst>
        </xdr:cNvPr>
        <xdr:cNvCxnSpPr/>
      </xdr:nvCxnSpPr>
      <xdr:spPr>
        <a:xfrm flipH="1">
          <a:off x="8653235" y="3442153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28</xdr:row>
      <xdr:rowOff>102054</xdr:rowOff>
    </xdr:from>
    <xdr:to>
      <xdr:col>8</xdr:col>
      <xdr:colOff>408215</xdr:colOff>
      <xdr:row>28</xdr:row>
      <xdr:rowOff>102054</xdr:rowOff>
    </xdr:to>
    <xdr:cxnSp macro="">
      <xdr:nvCxnSpPr>
        <xdr:cNvPr id="81" name="15 Conector recto">
          <a:extLst>
            <a:ext uri="{FF2B5EF4-FFF2-40B4-BE49-F238E27FC236}">
              <a16:creationId xmlns:a16="http://schemas.microsoft.com/office/drawing/2014/main" id="{304C2A83-50D4-49D9-97FB-5582842BCD06}"/>
            </a:ext>
          </a:extLst>
        </xdr:cNvPr>
        <xdr:cNvCxnSpPr/>
      </xdr:nvCxnSpPr>
      <xdr:spPr>
        <a:xfrm flipH="1">
          <a:off x="8699954" y="555035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28</xdr:row>
      <xdr:rowOff>113394</xdr:rowOff>
    </xdr:from>
    <xdr:to>
      <xdr:col>8</xdr:col>
      <xdr:colOff>385536</xdr:colOff>
      <xdr:row>28</xdr:row>
      <xdr:rowOff>113394</xdr:rowOff>
    </xdr:to>
    <xdr:cxnSp macro="">
      <xdr:nvCxnSpPr>
        <xdr:cNvPr id="82" name="16 Conector recto">
          <a:extLst>
            <a:ext uri="{FF2B5EF4-FFF2-40B4-BE49-F238E27FC236}">
              <a16:creationId xmlns:a16="http://schemas.microsoft.com/office/drawing/2014/main" id="{39D4C44D-A0D9-4297-A705-A84E50AA2C86}"/>
            </a:ext>
          </a:extLst>
        </xdr:cNvPr>
        <xdr:cNvCxnSpPr/>
      </xdr:nvCxnSpPr>
      <xdr:spPr>
        <a:xfrm flipH="1">
          <a:off x="8677275" y="556169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25</xdr:row>
      <xdr:rowOff>107044</xdr:rowOff>
    </xdr:from>
    <xdr:to>
      <xdr:col>8</xdr:col>
      <xdr:colOff>367847</xdr:colOff>
      <xdr:row>25</xdr:row>
      <xdr:rowOff>107044</xdr:rowOff>
    </xdr:to>
    <xdr:cxnSp macro="">
      <xdr:nvCxnSpPr>
        <xdr:cNvPr id="83" name="17 Conector recto">
          <a:extLst>
            <a:ext uri="{FF2B5EF4-FFF2-40B4-BE49-F238E27FC236}">
              <a16:creationId xmlns:a16="http://schemas.microsoft.com/office/drawing/2014/main" id="{01F5E9CB-8F45-4A6D-B6F4-72D1FC674282}"/>
            </a:ext>
          </a:extLst>
        </xdr:cNvPr>
        <xdr:cNvCxnSpPr/>
      </xdr:nvCxnSpPr>
      <xdr:spPr>
        <a:xfrm flipH="1">
          <a:off x="8659586" y="498384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28</xdr:row>
      <xdr:rowOff>89353</xdr:rowOff>
    </xdr:from>
    <xdr:to>
      <xdr:col>8</xdr:col>
      <xdr:colOff>361496</xdr:colOff>
      <xdr:row>28</xdr:row>
      <xdr:rowOff>89353</xdr:rowOff>
    </xdr:to>
    <xdr:cxnSp macro="">
      <xdr:nvCxnSpPr>
        <xdr:cNvPr id="84" name="18 Conector recto">
          <a:extLst>
            <a:ext uri="{FF2B5EF4-FFF2-40B4-BE49-F238E27FC236}">
              <a16:creationId xmlns:a16="http://schemas.microsoft.com/office/drawing/2014/main" id="{266ACFDC-0A60-43F9-A468-7E6CE60C0D8D}"/>
            </a:ext>
          </a:extLst>
        </xdr:cNvPr>
        <xdr:cNvCxnSpPr/>
      </xdr:nvCxnSpPr>
      <xdr:spPr>
        <a:xfrm flipH="1">
          <a:off x="8653235" y="5537653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36</xdr:row>
      <xdr:rowOff>102054</xdr:rowOff>
    </xdr:from>
    <xdr:to>
      <xdr:col>8</xdr:col>
      <xdr:colOff>408215</xdr:colOff>
      <xdr:row>36</xdr:row>
      <xdr:rowOff>102054</xdr:rowOff>
    </xdr:to>
    <xdr:cxnSp macro="">
      <xdr:nvCxnSpPr>
        <xdr:cNvPr id="85" name="15 Conector recto">
          <a:extLst>
            <a:ext uri="{FF2B5EF4-FFF2-40B4-BE49-F238E27FC236}">
              <a16:creationId xmlns:a16="http://schemas.microsoft.com/office/drawing/2014/main" id="{7DD4B5C9-6BFD-4288-A717-56E130E14366}"/>
            </a:ext>
          </a:extLst>
        </xdr:cNvPr>
        <xdr:cNvCxnSpPr/>
      </xdr:nvCxnSpPr>
      <xdr:spPr>
        <a:xfrm flipH="1">
          <a:off x="8699954" y="707435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33</xdr:row>
      <xdr:rowOff>89353</xdr:rowOff>
    </xdr:from>
    <xdr:to>
      <xdr:col>8</xdr:col>
      <xdr:colOff>361496</xdr:colOff>
      <xdr:row>33</xdr:row>
      <xdr:rowOff>89353</xdr:rowOff>
    </xdr:to>
    <xdr:cxnSp macro="">
      <xdr:nvCxnSpPr>
        <xdr:cNvPr id="88" name="18 Conector recto">
          <a:extLst>
            <a:ext uri="{FF2B5EF4-FFF2-40B4-BE49-F238E27FC236}">
              <a16:creationId xmlns:a16="http://schemas.microsoft.com/office/drawing/2014/main" id="{1B369034-232C-4A22-9BD6-CA0157C1EEFA}"/>
            </a:ext>
          </a:extLst>
        </xdr:cNvPr>
        <xdr:cNvCxnSpPr/>
      </xdr:nvCxnSpPr>
      <xdr:spPr>
        <a:xfrm flipH="1">
          <a:off x="8653235" y="6490153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42</xdr:row>
      <xdr:rowOff>102054</xdr:rowOff>
    </xdr:from>
    <xdr:to>
      <xdr:col>8</xdr:col>
      <xdr:colOff>408215</xdr:colOff>
      <xdr:row>42</xdr:row>
      <xdr:rowOff>102054</xdr:rowOff>
    </xdr:to>
    <xdr:cxnSp macro="">
      <xdr:nvCxnSpPr>
        <xdr:cNvPr id="89" name="15 Conector recto">
          <a:extLst>
            <a:ext uri="{FF2B5EF4-FFF2-40B4-BE49-F238E27FC236}">
              <a16:creationId xmlns:a16="http://schemas.microsoft.com/office/drawing/2014/main" id="{7D640C48-7676-4201-8A3A-E2FB3246F01D}"/>
            </a:ext>
          </a:extLst>
        </xdr:cNvPr>
        <xdr:cNvCxnSpPr/>
      </xdr:nvCxnSpPr>
      <xdr:spPr>
        <a:xfrm flipH="1">
          <a:off x="8699954" y="821735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42</xdr:row>
      <xdr:rowOff>107044</xdr:rowOff>
    </xdr:from>
    <xdr:to>
      <xdr:col>8</xdr:col>
      <xdr:colOff>367847</xdr:colOff>
      <xdr:row>42</xdr:row>
      <xdr:rowOff>107044</xdr:rowOff>
    </xdr:to>
    <xdr:cxnSp macro="">
      <xdr:nvCxnSpPr>
        <xdr:cNvPr id="90" name="17 Conector recto">
          <a:extLst>
            <a:ext uri="{FF2B5EF4-FFF2-40B4-BE49-F238E27FC236}">
              <a16:creationId xmlns:a16="http://schemas.microsoft.com/office/drawing/2014/main" id="{42B508F2-768A-4ED0-94BB-18E25B957B94}"/>
            </a:ext>
          </a:extLst>
        </xdr:cNvPr>
        <xdr:cNvCxnSpPr/>
      </xdr:nvCxnSpPr>
      <xdr:spPr>
        <a:xfrm flipH="1">
          <a:off x="8659586" y="822234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41</xdr:row>
      <xdr:rowOff>89353</xdr:rowOff>
    </xdr:from>
    <xdr:to>
      <xdr:col>8</xdr:col>
      <xdr:colOff>361496</xdr:colOff>
      <xdr:row>41</xdr:row>
      <xdr:rowOff>89353</xdr:rowOff>
    </xdr:to>
    <xdr:cxnSp macro="">
      <xdr:nvCxnSpPr>
        <xdr:cNvPr id="91" name="18 Conector recto">
          <a:extLst>
            <a:ext uri="{FF2B5EF4-FFF2-40B4-BE49-F238E27FC236}">
              <a16:creationId xmlns:a16="http://schemas.microsoft.com/office/drawing/2014/main" id="{1E9566BF-43BC-4A65-A173-F1F90625D0C0}"/>
            </a:ext>
          </a:extLst>
        </xdr:cNvPr>
        <xdr:cNvCxnSpPr/>
      </xdr:nvCxnSpPr>
      <xdr:spPr>
        <a:xfrm flipH="1">
          <a:off x="8653235" y="8014153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92" name="15 Conector recto">
          <a:extLst>
            <a:ext uri="{FF2B5EF4-FFF2-40B4-BE49-F238E27FC236}">
              <a16:creationId xmlns:a16="http://schemas.microsoft.com/office/drawing/2014/main" id="{514DE667-9A3B-43FE-A871-F88E2592EA52}"/>
            </a:ext>
          </a:extLst>
        </xdr:cNvPr>
        <xdr:cNvCxnSpPr/>
      </xdr:nvCxnSpPr>
      <xdr:spPr>
        <a:xfrm flipH="1">
          <a:off x="10071554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93" name="16 Conector recto">
          <a:extLst>
            <a:ext uri="{FF2B5EF4-FFF2-40B4-BE49-F238E27FC236}">
              <a16:creationId xmlns:a16="http://schemas.microsoft.com/office/drawing/2014/main" id="{1F87B7F6-EF9E-4C44-81B4-09C8366F46DE}"/>
            </a:ext>
          </a:extLst>
        </xdr:cNvPr>
        <xdr:cNvCxnSpPr/>
      </xdr:nvCxnSpPr>
      <xdr:spPr>
        <a:xfrm flipH="1">
          <a:off x="10048875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94" name="17 Conector recto">
          <a:extLst>
            <a:ext uri="{FF2B5EF4-FFF2-40B4-BE49-F238E27FC236}">
              <a16:creationId xmlns:a16="http://schemas.microsoft.com/office/drawing/2014/main" id="{5E0846FE-45CF-4390-9B66-AB1555954032}"/>
            </a:ext>
          </a:extLst>
        </xdr:cNvPr>
        <xdr:cNvCxnSpPr/>
      </xdr:nvCxnSpPr>
      <xdr:spPr>
        <a:xfrm flipH="1">
          <a:off x="10031186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95" name="18 Conector recto">
          <a:extLst>
            <a:ext uri="{FF2B5EF4-FFF2-40B4-BE49-F238E27FC236}">
              <a16:creationId xmlns:a16="http://schemas.microsoft.com/office/drawing/2014/main" id="{1E9D2B67-062E-42C9-B7D0-6A13F200B414}"/>
            </a:ext>
          </a:extLst>
        </xdr:cNvPr>
        <xdr:cNvCxnSpPr/>
      </xdr:nvCxnSpPr>
      <xdr:spPr>
        <a:xfrm flipH="1">
          <a:off x="10024835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96" name="15 Conector recto">
          <a:extLst>
            <a:ext uri="{FF2B5EF4-FFF2-40B4-BE49-F238E27FC236}">
              <a16:creationId xmlns:a16="http://schemas.microsoft.com/office/drawing/2014/main" id="{4B22593F-ABAE-49E7-8A60-2A03817CD8A1}"/>
            </a:ext>
          </a:extLst>
        </xdr:cNvPr>
        <xdr:cNvCxnSpPr/>
      </xdr:nvCxnSpPr>
      <xdr:spPr>
        <a:xfrm flipH="1">
          <a:off x="10071554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97" name="16 Conector recto">
          <a:extLst>
            <a:ext uri="{FF2B5EF4-FFF2-40B4-BE49-F238E27FC236}">
              <a16:creationId xmlns:a16="http://schemas.microsoft.com/office/drawing/2014/main" id="{A7AFBCD0-2CDE-4B32-B85A-15144D9D6EA3}"/>
            </a:ext>
          </a:extLst>
        </xdr:cNvPr>
        <xdr:cNvCxnSpPr/>
      </xdr:nvCxnSpPr>
      <xdr:spPr>
        <a:xfrm flipH="1">
          <a:off x="10048875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98" name="17 Conector recto">
          <a:extLst>
            <a:ext uri="{FF2B5EF4-FFF2-40B4-BE49-F238E27FC236}">
              <a16:creationId xmlns:a16="http://schemas.microsoft.com/office/drawing/2014/main" id="{90967257-96A0-4516-A022-9096AF34A824}"/>
            </a:ext>
          </a:extLst>
        </xdr:cNvPr>
        <xdr:cNvCxnSpPr/>
      </xdr:nvCxnSpPr>
      <xdr:spPr>
        <a:xfrm flipH="1">
          <a:off x="10031186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99" name="18 Conector recto">
          <a:extLst>
            <a:ext uri="{FF2B5EF4-FFF2-40B4-BE49-F238E27FC236}">
              <a16:creationId xmlns:a16="http://schemas.microsoft.com/office/drawing/2014/main" id="{C330E828-AA02-46AC-85E0-A5B052FA2BD6}"/>
            </a:ext>
          </a:extLst>
        </xdr:cNvPr>
        <xdr:cNvCxnSpPr/>
      </xdr:nvCxnSpPr>
      <xdr:spPr>
        <a:xfrm flipH="1">
          <a:off x="10024835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100" name="15 Conector recto">
          <a:extLst>
            <a:ext uri="{FF2B5EF4-FFF2-40B4-BE49-F238E27FC236}">
              <a16:creationId xmlns:a16="http://schemas.microsoft.com/office/drawing/2014/main" id="{C1A092FE-5C9D-4A77-8005-05B9086D58DD}"/>
            </a:ext>
          </a:extLst>
        </xdr:cNvPr>
        <xdr:cNvCxnSpPr/>
      </xdr:nvCxnSpPr>
      <xdr:spPr>
        <a:xfrm flipH="1">
          <a:off x="10071554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101" name="16 Conector recto">
          <a:extLst>
            <a:ext uri="{FF2B5EF4-FFF2-40B4-BE49-F238E27FC236}">
              <a16:creationId xmlns:a16="http://schemas.microsoft.com/office/drawing/2014/main" id="{B32A4740-13B5-4AC3-B43B-7252B1E95D28}"/>
            </a:ext>
          </a:extLst>
        </xdr:cNvPr>
        <xdr:cNvCxnSpPr/>
      </xdr:nvCxnSpPr>
      <xdr:spPr>
        <a:xfrm flipH="1">
          <a:off x="10048875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102" name="17 Conector recto">
          <a:extLst>
            <a:ext uri="{FF2B5EF4-FFF2-40B4-BE49-F238E27FC236}">
              <a16:creationId xmlns:a16="http://schemas.microsoft.com/office/drawing/2014/main" id="{66610EFF-585E-4B98-BDA3-C21CB1F5009E}"/>
            </a:ext>
          </a:extLst>
        </xdr:cNvPr>
        <xdr:cNvCxnSpPr/>
      </xdr:nvCxnSpPr>
      <xdr:spPr>
        <a:xfrm flipH="1">
          <a:off x="10031186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103" name="18 Conector recto">
          <a:extLst>
            <a:ext uri="{FF2B5EF4-FFF2-40B4-BE49-F238E27FC236}">
              <a16:creationId xmlns:a16="http://schemas.microsoft.com/office/drawing/2014/main" id="{38E683A5-05FD-48FB-BADE-5F8178D5D748}"/>
            </a:ext>
          </a:extLst>
        </xdr:cNvPr>
        <xdr:cNvCxnSpPr/>
      </xdr:nvCxnSpPr>
      <xdr:spPr>
        <a:xfrm flipH="1">
          <a:off x="10024835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104" name="15 Conector recto">
          <a:extLst>
            <a:ext uri="{FF2B5EF4-FFF2-40B4-BE49-F238E27FC236}">
              <a16:creationId xmlns:a16="http://schemas.microsoft.com/office/drawing/2014/main" id="{576DB9FF-8813-427D-8178-1CAC28E43531}"/>
            </a:ext>
          </a:extLst>
        </xdr:cNvPr>
        <xdr:cNvCxnSpPr/>
      </xdr:nvCxnSpPr>
      <xdr:spPr>
        <a:xfrm flipH="1">
          <a:off x="10071554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105" name="16 Conector recto">
          <a:extLst>
            <a:ext uri="{FF2B5EF4-FFF2-40B4-BE49-F238E27FC236}">
              <a16:creationId xmlns:a16="http://schemas.microsoft.com/office/drawing/2014/main" id="{AD199602-2938-4FBA-8766-60EF45E2C0D6}"/>
            </a:ext>
          </a:extLst>
        </xdr:cNvPr>
        <xdr:cNvCxnSpPr/>
      </xdr:nvCxnSpPr>
      <xdr:spPr>
        <a:xfrm flipH="1">
          <a:off x="10048875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106" name="17 Conector recto">
          <a:extLst>
            <a:ext uri="{FF2B5EF4-FFF2-40B4-BE49-F238E27FC236}">
              <a16:creationId xmlns:a16="http://schemas.microsoft.com/office/drawing/2014/main" id="{CB1C9665-FCAA-4581-9630-C569EB9D86F7}"/>
            </a:ext>
          </a:extLst>
        </xdr:cNvPr>
        <xdr:cNvCxnSpPr/>
      </xdr:nvCxnSpPr>
      <xdr:spPr>
        <a:xfrm flipH="1">
          <a:off x="10031186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107" name="18 Conector recto">
          <a:extLst>
            <a:ext uri="{FF2B5EF4-FFF2-40B4-BE49-F238E27FC236}">
              <a16:creationId xmlns:a16="http://schemas.microsoft.com/office/drawing/2014/main" id="{8EAD1D09-3BDA-4EF7-9E95-6B0CDE57DC10}"/>
            </a:ext>
          </a:extLst>
        </xdr:cNvPr>
        <xdr:cNvCxnSpPr/>
      </xdr:nvCxnSpPr>
      <xdr:spPr>
        <a:xfrm flipH="1">
          <a:off x="10024835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108" name="15 Conector recto">
          <a:extLst>
            <a:ext uri="{FF2B5EF4-FFF2-40B4-BE49-F238E27FC236}">
              <a16:creationId xmlns:a16="http://schemas.microsoft.com/office/drawing/2014/main" id="{E52A8F0D-22B6-47E6-A82F-A5B14B4EF361}"/>
            </a:ext>
          </a:extLst>
        </xdr:cNvPr>
        <xdr:cNvCxnSpPr/>
      </xdr:nvCxnSpPr>
      <xdr:spPr>
        <a:xfrm flipH="1">
          <a:off x="10071554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109" name="16 Conector recto">
          <a:extLst>
            <a:ext uri="{FF2B5EF4-FFF2-40B4-BE49-F238E27FC236}">
              <a16:creationId xmlns:a16="http://schemas.microsoft.com/office/drawing/2014/main" id="{854A381D-9A89-46F5-87DF-0B4A0637D668}"/>
            </a:ext>
          </a:extLst>
        </xdr:cNvPr>
        <xdr:cNvCxnSpPr/>
      </xdr:nvCxnSpPr>
      <xdr:spPr>
        <a:xfrm flipH="1">
          <a:off x="10048875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110" name="17 Conector recto">
          <a:extLst>
            <a:ext uri="{FF2B5EF4-FFF2-40B4-BE49-F238E27FC236}">
              <a16:creationId xmlns:a16="http://schemas.microsoft.com/office/drawing/2014/main" id="{35C999C9-1AC4-40F9-847D-C239B37B78FA}"/>
            </a:ext>
          </a:extLst>
        </xdr:cNvPr>
        <xdr:cNvCxnSpPr/>
      </xdr:nvCxnSpPr>
      <xdr:spPr>
        <a:xfrm flipH="1">
          <a:off x="10031186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111" name="18 Conector recto">
          <a:extLst>
            <a:ext uri="{FF2B5EF4-FFF2-40B4-BE49-F238E27FC236}">
              <a16:creationId xmlns:a16="http://schemas.microsoft.com/office/drawing/2014/main" id="{7C3FFCEC-A2B5-41AE-9DA3-8DE65AA29744}"/>
            </a:ext>
          </a:extLst>
        </xdr:cNvPr>
        <xdr:cNvCxnSpPr/>
      </xdr:nvCxnSpPr>
      <xdr:spPr>
        <a:xfrm flipH="1">
          <a:off x="10024835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112" name="15 Conector recto">
          <a:extLst>
            <a:ext uri="{FF2B5EF4-FFF2-40B4-BE49-F238E27FC236}">
              <a16:creationId xmlns:a16="http://schemas.microsoft.com/office/drawing/2014/main" id="{5F2921CD-0B8C-4CFC-AB9C-BA1D7A61DA04}"/>
            </a:ext>
          </a:extLst>
        </xdr:cNvPr>
        <xdr:cNvCxnSpPr/>
      </xdr:nvCxnSpPr>
      <xdr:spPr>
        <a:xfrm flipH="1">
          <a:off x="10071554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114" name="17 Conector recto">
          <a:extLst>
            <a:ext uri="{FF2B5EF4-FFF2-40B4-BE49-F238E27FC236}">
              <a16:creationId xmlns:a16="http://schemas.microsoft.com/office/drawing/2014/main" id="{9E96C525-9445-41FA-8D5C-E8728E508476}"/>
            </a:ext>
          </a:extLst>
        </xdr:cNvPr>
        <xdr:cNvCxnSpPr/>
      </xdr:nvCxnSpPr>
      <xdr:spPr>
        <a:xfrm flipH="1">
          <a:off x="10031186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15" name="18 Conector recto">
          <a:extLst>
            <a:ext uri="{FF2B5EF4-FFF2-40B4-BE49-F238E27FC236}">
              <a16:creationId xmlns:a16="http://schemas.microsoft.com/office/drawing/2014/main" id="{0C38681C-01CC-41EF-81A9-6131AE75EB1F}"/>
            </a:ext>
          </a:extLst>
        </xdr:cNvPr>
        <xdr:cNvCxnSpPr/>
      </xdr:nvCxnSpPr>
      <xdr:spPr>
        <a:xfrm flipH="1">
          <a:off x="10024835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116" name="15 Conector recto">
          <a:extLst>
            <a:ext uri="{FF2B5EF4-FFF2-40B4-BE49-F238E27FC236}">
              <a16:creationId xmlns:a16="http://schemas.microsoft.com/office/drawing/2014/main" id="{3BF0B13E-951B-4C32-A463-E9888D11AB40}"/>
            </a:ext>
          </a:extLst>
        </xdr:cNvPr>
        <xdr:cNvCxnSpPr/>
      </xdr:nvCxnSpPr>
      <xdr:spPr>
        <a:xfrm flipH="1">
          <a:off x="10071554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117" name="16 Conector recto">
          <a:extLst>
            <a:ext uri="{FF2B5EF4-FFF2-40B4-BE49-F238E27FC236}">
              <a16:creationId xmlns:a16="http://schemas.microsoft.com/office/drawing/2014/main" id="{396CB9AB-F276-48DE-A0AC-80C5ADD890D8}"/>
            </a:ext>
          </a:extLst>
        </xdr:cNvPr>
        <xdr:cNvCxnSpPr/>
      </xdr:nvCxnSpPr>
      <xdr:spPr>
        <a:xfrm flipH="1">
          <a:off x="10048875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118" name="17 Conector recto">
          <a:extLst>
            <a:ext uri="{FF2B5EF4-FFF2-40B4-BE49-F238E27FC236}">
              <a16:creationId xmlns:a16="http://schemas.microsoft.com/office/drawing/2014/main" id="{AB7BF2BC-CC97-482F-B08C-299C3F62873F}"/>
            </a:ext>
          </a:extLst>
        </xdr:cNvPr>
        <xdr:cNvCxnSpPr/>
      </xdr:nvCxnSpPr>
      <xdr:spPr>
        <a:xfrm flipH="1">
          <a:off x="10031186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119" name="18 Conector recto">
          <a:extLst>
            <a:ext uri="{FF2B5EF4-FFF2-40B4-BE49-F238E27FC236}">
              <a16:creationId xmlns:a16="http://schemas.microsoft.com/office/drawing/2014/main" id="{320CF83D-FD1B-4621-B699-51F98D0218B1}"/>
            </a:ext>
          </a:extLst>
        </xdr:cNvPr>
        <xdr:cNvCxnSpPr/>
      </xdr:nvCxnSpPr>
      <xdr:spPr>
        <a:xfrm flipH="1">
          <a:off x="10024835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120" name="15 Conector recto">
          <a:extLst>
            <a:ext uri="{FF2B5EF4-FFF2-40B4-BE49-F238E27FC236}">
              <a16:creationId xmlns:a16="http://schemas.microsoft.com/office/drawing/2014/main" id="{FFBD00B6-2547-4AD8-9D12-74B038A2E103}"/>
            </a:ext>
          </a:extLst>
        </xdr:cNvPr>
        <xdr:cNvCxnSpPr/>
      </xdr:nvCxnSpPr>
      <xdr:spPr>
        <a:xfrm flipH="1">
          <a:off x="10071554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121" name="16 Conector recto">
          <a:extLst>
            <a:ext uri="{FF2B5EF4-FFF2-40B4-BE49-F238E27FC236}">
              <a16:creationId xmlns:a16="http://schemas.microsoft.com/office/drawing/2014/main" id="{9454D297-C8B2-42CB-98AA-D6E69BE93189}"/>
            </a:ext>
          </a:extLst>
        </xdr:cNvPr>
        <xdr:cNvCxnSpPr/>
      </xdr:nvCxnSpPr>
      <xdr:spPr>
        <a:xfrm flipH="1">
          <a:off x="10048875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122" name="17 Conector recto">
          <a:extLst>
            <a:ext uri="{FF2B5EF4-FFF2-40B4-BE49-F238E27FC236}">
              <a16:creationId xmlns:a16="http://schemas.microsoft.com/office/drawing/2014/main" id="{CEFC9421-29FB-46CC-8F41-AFC507E449E4}"/>
            </a:ext>
          </a:extLst>
        </xdr:cNvPr>
        <xdr:cNvCxnSpPr/>
      </xdr:nvCxnSpPr>
      <xdr:spPr>
        <a:xfrm flipH="1">
          <a:off x="10031186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123" name="18 Conector recto">
          <a:extLst>
            <a:ext uri="{FF2B5EF4-FFF2-40B4-BE49-F238E27FC236}">
              <a16:creationId xmlns:a16="http://schemas.microsoft.com/office/drawing/2014/main" id="{7EE469D1-F835-4892-A4C0-418887D087FD}"/>
            </a:ext>
          </a:extLst>
        </xdr:cNvPr>
        <xdr:cNvCxnSpPr/>
      </xdr:nvCxnSpPr>
      <xdr:spPr>
        <a:xfrm flipH="1">
          <a:off x="10024835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124" name="15 Conector recto">
          <a:extLst>
            <a:ext uri="{FF2B5EF4-FFF2-40B4-BE49-F238E27FC236}">
              <a16:creationId xmlns:a16="http://schemas.microsoft.com/office/drawing/2014/main" id="{99E54555-27A3-456A-B0ED-B4B3ED0425C5}"/>
            </a:ext>
          </a:extLst>
        </xdr:cNvPr>
        <xdr:cNvCxnSpPr/>
      </xdr:nvCxnSpPr>
      <xdr:spPr>
        <a:xfrm flipH="1">
          <a:off x="10071554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125" name="16 Conector recto">
          <a:extLst>
            <a:ext uri="{FF2B5EF4-FFF2-40B4-BE49-F238E27FC236}">
              <a16:creationId xmlns:a16="http://schemas.microsoft.com/office/drawing/2014/main" id="{1FE226BC-9BC3-4966-8364-D2750FD6AF6E}"/>
            </a:ext>
          </a:extLst>
        </xdr:cNvPr>
        <xdr:cNvCxnSpPr/>
      </xdr:nvCxnSpPr>
      <xdr:spPr>
        <a:xfrm flipH="1">
          <a:off x="10048875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126" name="17 Conector recto">
          <a:extLst>
            <a:ext uri="{FF2B5EF4-FFF2-40B4-BE49-F238E27FC236}">
              <a16:creationId xmlns:a16="http://schemas.microsoft.com/office/drawing/2014/main" id="{742CF52E-B5D6-4FDB-A2D9-3BC83B83E1B9}"/>
            </a:ext>
          </a:extLst>
        </xdr:cNvPr>
        <xdr:cNvCxnSpPr/>
      </xdr:nvCxnSpPr>
      <xdr:spPr>
        <a:xfrm flipH="1">
          <a:off x="10031186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629103</xdr:colOff>
      <xdr:row>16</xdr:row>
      <xdr:rowOff>116567</xdr:rowOff>
    </xdr:from>
    <xdr:to>
      <xdr:col>9</xdr:col>
      <xdr:colOff>538389</xdr:colOff>
      <xdr:row>16</xdr:row>
      <xdr:rowOff>116567</xdr:rowOff>
    </xdr:to>
    <xdr:cxnSp macro="">
      <xdr:nvCxnSpPr>
        <xdr:cNvPr id="127" name="18 Conector recto">
          <a:extLst>
            <a:ext uri="{FF2B5EF4-FFF2-40B4-BE49-F238E27FC236}">
              <a16:creationId xmlns:a16="http://schemas.microsoft.com/office/drawing/2014/main" id="{0D976024-D16C-4003-B58E-54B11964627A}"/>
            </a:ext>
          </a:extLst>
        </xdr:cNvPr>
        <xdr:cNvCxnSpPr/>
      </xdr:nvCxnSpPr>
      <xdr:spPr>
        <a:xfrm flipH="1">
          <a:off x="10201728" y="3278867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128" name="15 Conector recto">
          <a:extLst>
            <a:ext uri="{FF2B5EF4-FFF2-40B4-BE49-F238E27FC236}">
              <a16:creationId xmlns:a16="http://schemas.microsoft.com/office/drawing/2014/main" id="{86894492-E5CB-4F9E-9C50-6E7CAF505C17}"/>
            </a:ext>
          </a:extLst>
        </xdr:cNvPr>
        <xdr:cNvCxnSpPr/>
      </xdr:nvCxnSpPr>
      <xdr:spPr>
        <a:xfrm flipH="1">
          <a:off x="10071554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129" name="16 Conector recto">
          <a:extLst>
            <a:ext uri="{FF2B5EF4-FFF2-40B4-BE49-F238E27FC236}">
              <a16:creationId xmlns:a16="http://schemas.microsoft.com/office/drawing/2014/main" id="{5BA00F47-C861-4FFF-B93F-392003DF09CE}"/>
            </a:ext>
          </a:extLst>
        </xdr:cNvPr>
        <xdr:cNvCxnSpPr/>
      </xdr:nvCxnSpPr>
      <xdr:spPr>
        <a:xfrm flipH="1">
          <a:off x="10048875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130" name="17 Conector recto">
          <a:extLst>
            <a:ext uri="{FF2B5EF4-FFF2-40B4-BE49-F238E27FC236}">
              <a16:creationId xmlns:a16="http://schemas.microsoft.com/office/drawing/2014/main" id="{68A53A20-EC86-4616-A1C9-E20ED117543F}"/>
            </a:ext>
          </a:extLst>
        </xdr:cNvPr>
        <xdr:cNvCxnSpPr/>
      </xdr:nvCxnSpPr>
      <xdr:spPr>
        <a:xfrm flipH="1">
          <a:off x="10031186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131" name="18 Conector recto">
          <a:extLst>
            <a:ext uri="{FF2B5EF4-FFF2-40B4-BE49-F238E27FC236}">
              <a16:creationId xmlns:a16="http://schemas.microsoft.com/office/drawing/2014/main" id="{1A5C6AC2-4CB4-4291-9F48-09A8E0F868EC}"/>
            </a:ext>
          </a:extLst>
        </xdr:cNvPr>
        <xdr:cNvCxnSpPr/>
      </xdr:nvCxnSpPr>
      <xdr:spPr>
        <a:xfrm flipH="1">
          <a:off x="10024835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132" name="15 Conector recto">
          <a:extLst>
            <a:ext uri="{FF2B5EF4-FFF2-40B4-BE49-F238E27FC236}">
              <a16:creationId xmlns:a16="http://schemas.microsoft.com/office/drawing/2014/main" id="{42747A1F-2B71-4BA2-BDCC-A5B1DE9710FD}"/>
            </a:ext>
          </a:extLst>
        </xdr:cNvPr>
        <xdr:cNvCxnSpPr/>
      </xdr:nvCxnSpPr>
      <xdr:spPr>
        <a:xfrm flipH="1">
          <a:off x="10071554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133" name="16 Conector recto">
          <a:extLst>
            <a:ext uri="{FF2B5EF4-FFF2-40B4-BE49-F238E27FC236}">
              <a16:creationId xmlns:a16="http://schemas.microsoft.com/office/drawing/2014/main" id="{8199FDEE-CDF9-4793-A2FD-84F03E1EE9B5}"/>
            </a:ext>
          </a:extLst>
        </xdr:cNvPr>
        <xdr:cNvCxnSpPr/>
      </xdr:nvCxnSpPr>
      <xdr:spPr>
        <a:xfrm flipH="1">
          <a:off x="10048875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28</xdr:row>
      <xdr:rowOff>107044</xdr:rowOff>
    </xdr:from>
    <xdr:to>
      <xdr:col>9</xdr:col>
      <xdr:colOff>367847</xdr:colOff>
      <xdr:row>28</xdr:row>
      <xdr:rowOff>107044</xdr:rowOff>
    </xdr:to>
    <xdr:cxnSp macro="">
      <xdr:nvCxnSpPr>
        <xdr:cNvPr id="134" name="17 Conector recto">
          <a:extLst>
            <a:ext uri="{FF2B5EF4-FFF2-40B4-BE49-F238E27FC236}">
              <a16:creationId xmlns:a16="http://schemas.microsoft.com/office/drawing/2014/main" id="{F1E3CC1D-91D2-437E-8019-6CFBECBEF3D4}"/>
            </a:ext>
          </a:extLst>
        </xdr:cNvPr>
        <xdr:cNvCxnSpPr/>
      </xdr:nvCxnSpPr>
      <xdr:spPr>
        <a:xfrm flipH="1">
          <a:off x="10031186" y="5555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135" name="18 Conector recto">
          <a:extLst>
            <a:ext uri="{FF2B5EF4-FFF2-40B4-BE49-F238E27FC236}">
              <a16:creationId xmlns:a16="http://schemas.microsoft.com/office/drawing/2014/main" id="{2BAB85C9-F38F-4E77-B395-70D478AD65F1}"/>
            </a:ext>
          </a:extLst>
        </xdr:cNvPr>
        <xdr:cNvCxnSpPr/>
      </xdr:nvCxnSpPr>
      <xdr:spPr>
        <a:xfrm flipH="1">
          <a:off x="10024835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44</xdr:row>
      <xdr:rowOff>102054</xdr:rowOff>
    </xdr:from>
    <xdr:to>
      <xdr:col>9</xdr:col>
      <xdr:colOff>408215</xdr:colOff>
      <xdr:row>44</xdr:row>
      <xdr:rowOff>102054</xdr:rowOff>
    </xdr:to>
    <xdr:cxnSp macro="">
      <xdr:nvCxnSpPr>
        <xdr:cNvPr id="136" name="15 Conector recto">
          <a:extLst>
            <a:ext uri="{FF2B5EF4-FFF2-40B4-BE49-F238E27FC236}">
              <a16:creationId xmlns:a16="http://schemas.microsoft.com/office/drawing/2014/main" id="{591214D9-F9CE-4787-894D-5D0340005D7F}"/>
            </a:ext>
          </a:extLst>
        </xdr:cNvPr>
        <xdr:cNvCxnSpPr/>
      </xdr:nvCxnSpPr>
      <xdr:spPr>
        <a:xfrm flipH="1">
          <a:off x="10071554" y="8598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44</xdr:row>
      <xdr:rowOff>107044</xdr:rowOff>
    </xdr:from>
    <xdr:to>
      <xdr:col>9</xdr:col>
      <xdr:colOff>367847</xdr:colOff>
      <xdr:row>44</xdr:row>
      <xdr:rowOff>107044</xdr:rowOff>
    </xdr:to>
    <xdr:cxnSp macro="">
      <xdr:nvCxnSpPr>
        <xdr:cNvPr id="138" name="17 Conector recto">
          <a:extLst>
            <a:ext uri="{FF2B5EF4-FFF2-40B4-BE49-F238E27FC236}">
              <a16:creationId xmlns:a16="http://schemas.microsoft.com/office/drawing/2014/main" id="{B81DEED8-5391-47E1-9180-A5D4A2802E97}"/>
            </a:ext>
          </a:extLst>
        </xdr:cNvPr>
        <xdr:cNvCxnSpPr/>
      </xdr:nvCxnSpPr>
      <xdr:spPr>
        <a:xfrm flipH="1">
          <a:off x="10031186" y="8603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39" name="18 Conector recto">
          <a:extLst>
            <a:ext uri="{FF2B5EF4-FFF2-40B4-BE49-F238E27FC236}">
              <a16:creationId xmlns:a16="http://schemas.microsoft.com/office/drawing/2014/main" id="{EE1B0E3F-E954-4B62-9529-A4678F8B007F}"/>
            </a:ext>
          </a:extLst>
        </xdr:cNvPr>
        <xdr:cNvCxnSpPr/>
      </xdr:nvCxnSpPr>
      <xdr:spPr>
        <a:xfrm flipH="1">
          <a:off x="10024835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61</xdr:row>
      <xdr:rowOff>113394</xdr:rowOff>
    </xdr:from>
    <xdr:to>
      <xdr:col>7</xdr:col>
      <xdr:colOff>385536</xdr:colOff>
      <xdr:row>61</xdr:row>
      <xdr:rowOff>113394</xdr:rowOff>
    </xdr:to>
    <xdr:cxnSp macro="">
      <xdr:nvCxnSpPr>
        <xdr:cNvPr id="141" name="16 Conector recto">
          <a:extLst>
            <a:ext uri="{FF2B5EF4-FFF2-40B4-BE49-F238E27FC236}">
              <a16:creationId xmlns:a16="http://schemas.microsoft.com/office/drawing/2014/main" id="{FA23B2C4-1795-4D86-AF0F-D8AAF54FA193}"/>
            </a:ext>
          </a:extLst>
        </xdr:cNvPr>
        <xdr:cNvCxnSpPr/>
      </xdr:nvCxnSpPr>
      <xdr:spPr>
        <a:xfrm flipH="1">
          <a:off x="7353300" y="12038694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67</xdr:row>
      <xdr:rowOff>77675</xdr:rowOff>
    </xdr:from>
    <xdr:to>
      <xdr:col>7</xdr:col>
      <xdr:colOff>540317</xdr:colOff>
      <xdr:row>67</xdr:row>
      <xdr:rowOff>77675</xdr:rowOff>
    </xdr:to>
    <xdr:cxnSp macro="">
      <xdr:nvCxnSpPr>
        <xdr:cNvPr id="142" name="16 Conector recto">
          <a:extLst>
            <a:ext uri="{FF2B5EF4-FFF2-40B4-BE49-F238E27FC236}">
              <a16:creationId xmlns:a16="http://schemas.microsoft.com/office/drawing/2014/main" id="{FCAB6F13-F567-4EBF-8A22-FF8D26830078}"/>
            </a:ext>
          </a:extLst>
        </xdr:cNvPr>
        <xdr:cNvCxnSpPr/>
      </xdr:nvCxnSpPr>
      <xdr:spPr>
        <a:xfrm flipH="1">
          <a:off x="7508081" y="12764975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67</xdr:row>
      <xdr:rowOff>115661</xdr:rowOff>
    </xdr:from>
    <xdr:to>
      <xdr:col>9</xdr:col>
      <xdr:colOff>435430</xdr:colOff>
      <xdr:row>67</xdr:row>
      <xdr:rowOff>115661</xdr:rowOff>
    </xdr:to>
    <xdr:cxnSp macro="">
      <xdr:nvCxnSpPr>
        <xdr:cNvPr id="143" name="15 Conector recto">
          <a:extLst>
            <a:ext uri="{FF2B5EF4-FFF2-40B4-BE49-F238E27FC236}">
              <a16:creationId xmlns:a16="http://schemas.microsoft.com/office/drawing/2014/main" id="{ED4931CE-D98E-4213-85AA-D46B02BC3EED}"/>
            </a:ext>
          </a:extLst>
        </xdr:cNvPr>
        <xdr:cNvCxnSpPr/>
      </xdr:nvCxnSpPr>
      <xdr:spPr>
        <a:xfrm flipH="1">
          <a:off x="10098769" y="131839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66</xdr:row>
      <xdr:rowOff>113394</xdr:rowOff>
    </xdr:from>
    <xdr:to>
      <xdr:col>9</xdr:col>
      <xdr:colOff>385536</xdr:colOff>
      <xdr:row>66</xdr:row>
      <xdr:rowOff>113394</xdr:rowOff>
    </xdr:to>
    <xdr:cxnSp macro="">
      <xdr:nvCxnSpPr>
        <xdr:cNvPr id="144" name="16 Conector recto">
          <a:extLst>
            <a:ext uri="{FF2B5EF4-FFF2-40B4-BE49-F238E27FC236}">
              <a16:creationId xmlns:a16="http://schemas.microsoft.com/office/drawing/2014/main" id="{26C93230-B40B-43B0-93AB-6817C9DABADA}"/>
            </a:ext>
          </a:extLst>
        </xdr:cNvPr>
        <xdr:cNvCxnSpPr/>
      </xdr:nvCxnSpPr>
      <xdr:spPr>
        <a:xfrm flipH="1">
          <a:off x="10048875" y="12991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65</xdr:row>
      <xdr:rowOff>107044</xdr:rowOff>
    </xdr:from>
    <xdr:to>
      <xdr:col>9</xdr:col>
      <xdr:colOff>367847</xdr:colOff>
      <xdr:row>65</xdr:row>
      <xdr:rowOff>107044</xdr:rowOff>
    </xdr:to>
    <xdr:cxnSp macro="">
      <xdr:nvCxnSpPr>
        <xdr:cNvPr id="145" name="17 Conector recto">
          <a:extLst>
            <a:ext uri="{FF2B5EF4-FFF2-40B4-BE49-F238E27FC236}">
              <a16:creationId xmlns:a16="http://schemas.microsoft.com/office/drawing/2014/main" id="{00018B50-20CD-4CCB-AADC-B337FCD52002}"/>
            </a:ext>
          </a:extLst>
        </xdr:cNvPr>
        <xdr:cNvCxnSpPr/>
      </xdr:nvCxnSpPr>
      <xdr:spPr>
        <a:xfrm flipH="1">
          <a:off x="10031186" y="1279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64</xdr:row>
      <xdr:rowOff>89353</xdr:rowOff>
    </xdr:from>
    <xdr:to>
      <xdr:col>9</xdr:col>
      <xdr:colOff>361496</xdr:colOff>
      <xdr:row>64</xdr:row>
      <xdr:rowOff>89353</xdr:rowOff>
    </xdr:to>
    <xdr:cxnSp macro="">
      <xdr:nvCxnSpPr>
        <xdr:cNvPr id="146" name="18 Conector recto">
          <a:extLst>
            <a:ext uri="{FF2B5EF4-FFF2-40B4-BE49-F238E27FC236}">
              <a16:creationId xmlns:a16="http://schemas.microsoft.com/office/drawing/2014/main" id="{1E3A8228-EB51-4B22-8F7C-3B3FB16C01A4}"/>
            </a:ext>
          </a:extLst>
        </xdr:cNvPr>
        <xdr:cNvCxnSpPr/>
      </xdr:nvCxnSpPr>
      <xdr:spPr>
        <a:xfrm flipH="1">
          <a:off x="10024835" y="12586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62</xdr:row>
      <xdr:rowOff>102054</xdr:rowOff>
    </xdr:from>
    <xdr:to>
      <xdr:col>9</xdr:col>
      <xdr:colOff>408215</xdr:colOff>
      <xdr:row>62</xdr:row>
      <xdr:rowOff>102054</xdr:rowOff>
    </xdr:to>
    <xdr:cxnSp macro="">
      <xdr:nvCxnSpPr>
        <xdr:cNvPr id="147" name="15 Conector recto">
          <a:extLst>
            <a:ext uri="{FF2B5EF4-FFF2-40B4-BE49-F238E27FC236}">
              <a16:creationId xmlns:a16="http://schemas.microsoft.com/office/drawing/2014/main" id="{9F2BA13A-C194-48E8-B079-CA39F1048227}"/>
            </a:ext>
          </a:extLst>
        </xdr:cNvPr>
        <xdr:cNvCxnSpPr/>
      </xdr:nvCxnSpPr>
      <xdr:spPr>
        <a:xfrm flipH="1">
          <a:off x="10071554" y="1221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62</xdr:row>
      <xdr:rowOff>113394</xdr:rowOff>
    </xdr:from>
    <xdr:to>
      <xdr:col>9</xdr:col>
      <xdr:colOff>385536</xdr:colOff>
      <xdr:row>62</xdr:row>
      <xdr:rowOff>113394</xdr:rowOff>
    </xdr:to>
    <xdr:cxnSp macro="">
      <xdr:nvCxnSpPr>
        <xdr:cNvPr id="148" name="16 Conector recto">
          <a:extLst>
            <a:ext uri="{FF2B5EF4-FFF2-40B4-BE49-F238E27FC236}">
              <a16:creationId xmlns:a16="http://schemas.microsoft.com/office/drawing/2014/main" id="{B5A3A61F-B60A-4085-960D-31612DD1B276}"/>
            </a:ext>
          </a:extLst>
        </xdr:cNvPr>
        <xdr:cNvCxnSpPr/>
      </xdr:nvCxnSpPr>
      <xdr:spPr>
        <a:xfrm flipH="1">
          <a:off x="10048875" y="12229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59</xdr:row>
      <xdr:rowOff>107044</xdr:rowOff>
    </xdr:from>
    <xdr:to>
      <xdr:col>9</xdr:col>
      <xdr:colOff>367847</xdr:colOff>
      <xdr:row>59</xdr:row>
      <xdr:rowOff>107044</xdr:rowOff>
    </xdr:to>
    <xdr:cxnSp macro="">
      <xdr:nvCxnSpPr>
        <xdr:cNvPr id="149" name="17 Conector recto">
          <a:extLst>
            <a:ext uri="{FF2B5EF4-FFF2-40B4-BE49-F238E27FC236}">
              <a16:creationId xmlns:a16="http://schemas.microsoft.com/office/drawing/2014/main" id="{8DF17960-8557-4D0F-BE1D-DF36B45BF311}"/>
            </a:ext>
          </a:extLst>
        </xdr:cNvPr>
        <xdr:cNvCxnSpPr/>
      </xdr:nvCxnSpPr>
      <xdr:spPr>
        <a:xfrm flipH="1">
          <a:off x="10031186" y="11651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62</xdr:row>
      <xdr:rowOff>89353</xdr:rowOff>
    </xdr:from>
    <xdr:to>
      <xdr:col>9</xdr:col>
      <xdr:colOff>361496</xdr:colOff>
      <xdr:row>62</xdr:row>
      <xdr:rowOff>89353</xdr:rowOff>
    </xdr:to>
    <xdr:cxnSp macro="">
      <xdr:nvCxnSpPr>
        <xdr:cNvPr id="150" name="18 Conector recto">
          <a:extLst>
            <a:ext uri="{FF2B5EF4-FFF2-40B4-BE49-F238E27FC236}">
              <a16:creationId xmlns:a16="http://schemas.microsoft.com/office/drawing/2014/main" id="{AEB90AF1-4031-4350-AE08-4ABB1A14AE4E}"/>
            </a:ext>
          </a:extLst>
        </xdr:cNvPr>
        <xdr:cNvCxnSpPr/>
      </xdr:nvCxnSpPr>
      <xdr:spPr>
        <a:xfrm flipH="1">
          <a:off x="10024835" y="12205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57</xdr:row>
      <xdr:rowOff>102054</xdr:rowOff>
    </xdr:from>
    <xdr:to>
      <xdr:col>9</xdr:col>
      <xdr:colOff>408215</xdr:colOff>
      <xdr:row>57</xdr:row>
      <xdr:rowOff>102054</xdr:rowOff>
    </xdr:to>
    <xdr:cxnSp macro="">
      <xdr:nvCxnSpPr>
        <xdr:cNvPr id="151" name="15 Conector recto">
          <a:extLst>
            <a:ext uri="{FF2B5EF4-FFF2-40B4-BE49-F238E27FC236}">
              <a16:creationId xmlns:a16="http://schemas.microsoft.com/office/drawing/2014/main" id="{C0DED3E3-940B-44DB-BE6C-62CF589B562C}"/>
            </a:ext>
          </a:extLst>
        </xdr:cNvPr>
        <xdr:cNvCxnSpPr/>
      </xdr:nvCxnSpPr>
      <xdr:spPr>
        <a:xfrm flipH="1">
          <a:off x="10071554" y="11265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56</xdr:row>
      <xdr:rowOff>113394</xdr:rowOff>
    </xdr:from>
    <xdr:to>
      <xdr:col>9</xdr:col>
      <xdr:colOff>385536</xdr:colOff>
      <xdr:row>56</xdr:row>
      <xdr:rowOff>113394</xdr:rowOff>
    </xdr:to>
    <xdr:cxnSp macro="">
      <xdr:nvCxnSpPr>
        <xdr:cNvPr id="152" name="16 Conector recto">
          <a:extLst>
            <a:ext uri="{FF2B5EF4-FFF2-40B4-BE49-F238E27FC236}">
              <a16:creationId xmlns:a16="http://schemas.microsoft.com/office/drawing/2014/main" id="{CC1C7ACF-35B4-4FF4-B8E9-A2F8BF3031D7}"/>
            </a:ext>
          </a:extLst>
        </xdr:cNvPr>
        <xdr:cNvCxnSpPr/>
      </xdr:nvCxnSpPr>
      <xdr:spPr>
        <a:xfrm flipH="1">
          <a:off x="10048875" y="11086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55</xdr:row>
      <xdr:rowOff>107044</xdr:rowOff>
    </xdr:from>
    <xdr:to>
      <xdr:col>9</xdr:col>
      <xdr:colOff>367847</xdr:colOff>
      <xdr:row>55</xdr:row>
      <xdr:rowOff>107044</xdr:rowOff>
    </xdr:to>
    <xdr:cxnSp macro="">
      <xdr:nvCxnSpPr>
        <xdr:cNvPr id="153" name="17 Conector recto">
          <a:extLst>
            <a:ext uri="{FF2B5EF4-FFF2-40B4-BE49-F238E27FC236}">
              <a16:creationId xmlns:a16="http://schemas.microsoft.com/office/drawing/2014/main" id="{AFC0F8E7-92C7-4625-A40E-2BA80A8DD10B}"/>
            </a:ext>
          </a:extLst>
        </xdr:cNvPr>
        <xdr:cNvCxnSpPr/>
      </xdr:nvCxnSpPr>
      <xdr:spPr>
        <a:xfrm flipH="1">
          <a:off x="10031186" y="10889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54</xdr:row>
      <xdr:rowOff>89353</xdr:rowOff>
    </xdr:from>
    <xdr:to>
      <xdr:col>9</xdr:col>
      <xdr:colOff>361496</xdr:colOff>
      <xdr:row>54</xdr:row>
      <xdr:rowOff>89353</xdr:rowOff>
    </xdr:to>
    <xdr:cxnSp macro="">
      <xdr:nvCxnSpPr>
        <xdr:cNvPr id="154" name="18 Conector recto">
          <a:extLst>
            <a:ext uri="{FF2B5EF4-FFF2-40B4-BE49-F238E27FC236}">
              <a16:creationId xmlns:a16="http://schemas.microsoft.com/office/drawing/2014/main" id="{EFCC6143-2E2D-447A-BAD7-E7356B2C19C7}"/>
            </a:ext>
          </a:extLst>
        </xdr:cNvPr>
        <xdr:cNvCxnSpPr/>
      </xdr:nvCxnSpPr>
      <xdr:spPr>
        <a:xfrm flipH="1">
          <a:off x="10024835" y="10681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58</xdr:row>
      <xdr:rowOff>113394</xdr:rowOff>
    </xdr:from>
    <xdr:to>
      <xdr:col>7</xdr:col>
      <xdr:colOff>385536</xdr:colOff>
      <xdr:row>58</xdr:row>
      <xdr:rowOff>113394</xdr:rowOff>
    </xdr:to>
    <xdr:cxnSp macro="">
      <xdr:nvCxnSpPr>
        <xdr:cNvPr id="156" name="16 Conector recto">
          <a:extLst>
            <a:ext uri="{FF2B5EF4-FFF2-40B4-BE49-F238E27FC236}">
              <a16:creationId xmlns:a16="http://schemas.microsoft.com/office/drawing/2014/main" id="{8316D284-4EC6-4F9F-A7D6-551676A18A9A}"/>
            </a:ext>
          </a:extLst>
        </xdr:cNvPr>
        <xdr:cNvCxnSpPr/>
      </xdr:nvCxnSpPr>
      <xdr:spPr>
        <a:xfrm flipH="1">
          <a:off x="7353300" y="11467194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62</xdr:row>
      <xdr:rowOff>77675</xdr:rowOff>
    </xdr:from>
    <xdr:to>
      <xdr:col>7</xdr:col>
      <xdr:colOff>540317</xdr:colOff>
      <xdr:row>62</xdr:row>
      <xdr:rowOff>77675</xdr:rowOff>
    </xdr:to>
    <xdr:cxnSp macro="">
      <xdr:nvCxnSpPr>
        <xdr:cNvPr id="157" name="16 Conector recto">
          <a:extLst>
            <a:ext uri="{FF2B5EF4-FFF2-40B4-BE49-F238E27FC236}">
              <a16:creationId xmlns:a16="http://schemas.microsoft.com/office/drawing/2014/main" id="{784266C1-A011-4012-B08A-9BB785E178E6}"/>
            </a:ext>
          </a:extLst>
        </xdr:cNvPr>
        <xdr:cNvCxnSpPr/>
      </xdr:nvCxnSpPr>
      <xdr:spPr>
        <a:xfrm flipH="1">
          <a:off x="7508081" y="12193475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64</xdr:row>
      <xdr:rowOff>115661</xdr:rowOff>
    </xdr:from>
    <xdr:to>
      <xdr:col>9</xdr:col>
      <xdr:colOff>435430</xdr:colOff>
      <xdr:row>64</xdr:row>
      <xdr:rowOff>115661</xdr:rowOff>
    </xdr:to>
    <xdr:cxnSp macro="">
      <xdr:nvCxnSpPr>
        <xdr:cNvPr id="158" name="15 Conector recto">
          <a:extLst>
            <a:ext uri="{FF2B5EF4-FFF2-40B4-BE49-F238E27FC236}">
              <a16:creationId xmlns:a16="http://schemas.microsoft.com/office/drawing/2014/main" id="{7A83E57A-AB81-47C4-92D6-68AC8FCD13E6}"/>
            </a:ext>
          </a:extLst>
        </xdr:cNvPr>
        <xdr:cNvCxnSpPr/>
      </xdr:nvCxnSpPr>
      <xdr:spPr>
        <a:xfrm flipH="1">
          <a:off x="10098769" y="126124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159" name="16 Conector recto">
          <a:extLst>
            <a:ext uri="{FF2B5EF4-FFF2-40B4-BE49-F238E27FC236}">
              <a16:creationId xmlns:a16="http://schemas.microsoft.com/office/drawing/2014/main" id="{044D8F21-DFF0-4A76-B5D7-CE2ED952736C}"/>
            </a:ext>
          </a:extLst>
        </xdr:cNvPr>
        <xdr:cNvCxnSpPr/>
      </xdr:nvCxnSpPr>
      <xdr:spPr>
        <a:xfrm flipH="1">
          <a:off x="10048875" y="12419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62</xdr:row>
      <xdr:rowOff>107044</xdr:rowOff>
    </xdr:from>
    <xdr:to>
      <xdr:col>9</xdr:col>
      <xdr:colOff>367847</xdr:colOff>
      <xdr:row>62</xdr:row>
      <xdr:rowOff>107044</xdr:rowOff>
    </xdr:to>
    <xdr:cxnSp macro="">
      <xdr:nvCxnSpPr>
        <xdr:cNvPr id="160" name="17 Conector recto">
          <a:extLst>
            <a:ext uri="{FF2B5EF4-FFF2-40B4-BE49-F238E27FC236}">
              <a16:creationId xmlns:a16="http://schemas.microsoft.com/office/drawing/2014/main" id="{0AA25382-50A8-4DA9-BD55-0091E3B51F0F}"/>
            </a:ext>
          </a:extLst>
        </xdr:cNvPr>
        <xdr:cNvCxnSpPr/>
      </xdr:nvCxnSpPr>
      <xdr:spPr>
        <a:xfrm flipH="1">
          <a:off x="10031186" y="1222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61</xdr:row>
      <xdr:rowOff>89353</xdr:rowOff>
    </xdr:from>
    <xdr:to>
      <xdr:col>9</xdr:col>
      <xdr:colOff>361496</xdr:colOff>
      <xdr:row>61</xdr:row>
      <xdr:rowOff>89353</xdr:rowOff>
    </xdr:to>
    <xdr:cxnSp macro="">
      <xdr:nvCxnSpPr>
        <xdr:cNvPr id="161" name="18 Conector recto">
          <a:extLst>
            <a:ext uri="{FF2B5EF4-FFF2-40B4-BE49-F238E27FC236}">
              <a16:creationId xmlns:a16="http://schemas.microsoft.com/office/drawing/2014/main" id="{372768C8-72AE-479E-AE75-24E59D9996C6}"/>
            </a:ext>
          </a:extLst>
        </xdr:cNvPr>
        <xdr:cNvCxnSpPr/>
      </xdr:nvCxnSpPr>
      <xdr:spPr>
        <a:xfrm flipH="1">
          <a:off x="10024835" y="1201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59</xdr:row>
      <xdr:rowOff>102054</xdr:rowOff>
    </xdr:from>
    <xdr:to>
      <xdr:col>9</xdr:col>
      <xdr:colOff>408215</xdr:colOff>
      <xdr:row>59</xdr:row>
      <xdr:rowOff>102054</xdr:rowOff>
    </xdr:to>
    <xdr:cxnSp macro="">
      <xdr:nvCxnSpPr>
        <xdr:cNvPr id="162" name="15 Conector recto">
          <a:extLst>
            <a:ext uri="{FF2B5EF4-FFF2-40B4-BE49-F238E27FC236}">
              <a16:creationId xmlns:a16="http://schemas.microsoft.com/office/drawing/2014/main" id="{629C7DB1-A90E-4ADC-A279-309826C6D34B}"/>
            </a:ext>
          </a:extLst>
        </xdr:cNvPr>
        <xdr:cNvCxnSpPr/>
      </xdr:nvCxnSpPr>
      <xdr:spPr>
        <a:xfrm flipH="1">
          <a:off x="10071554" y="11646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59</xdr:row>
      <xdr:rowOff>113394</xdr:rowOff>
    </xdr:from>
    <xdr:to>
      <xdr:col>9</xdr:col>
      <xdr:colOff>385536</xdr:colOff>
      <xdr:row>59</xdr:row>
      <xdr:rowOff>113394</xdr:rowOff>
    </xdr:to>
    <xdr:cxnSp macro="">
      <xdr:nvCxnSpPr>
        <xdr:cNvPr id="163" name="16 Conector recto">
          <a:extLst>
            <a:ext uri="{FF2B5EF4-FFF2-40B4-BE49-F238E27FC236}">
              <a16:creationId xmlns:a16="http://schemas.microsoft.com/office/drawing/2014/main" id="{61E179E5-7CE8-4C9A-A30F-D29589C1305E}"/>
            </a:ext>
          </a:extLst>
        </xdr:cNvPr>
        <xdr:cNvCxnSpPr/>
      </xdr:nvCxnSpPr>
      <xdr:spPr>
        <a:xfrm flipH="1">
          <a:off x="10048875" y="1165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56</xdr:row>
      <xdr:rowOff>107044</xdr:rowOff>
    </xdr:from>
    <xdr:to>
      <xdr:col>9</xdr:col>
      <xdr:colOff>367847</xdr:colOff>
      <xdr:row>56</xdr:row>
      <xdr:rowOff>107044</xdr:rowOff>
    </xdr:to>
    <xdr:cxnSp macro="">
      <xdr:nvCxnSpPr>
        <xdr:cNvPr id="164" name="17 Conector recto">
          <a:extLst>
            <a:ext uri="{FF2B5EF4-FFF2-40B4-BE49-F238E27FC236}">
              <a16:creationId xmlns:a16="http://schemas.microsoft.com/office/drawing/2014/main" id="{F392F867-AE7E-49D3-AA32-70DA1CF0EEDA}"/>
            </a:ext>
          </a:extLst>
        </xdr:cNvPr>
        <xdr:cNvCxnSpPr/>
      </xdr:nvCxnSpPr>
      <xdr:spPr>
        <a:xfrm flipH="1">
          <a:off x="10031186" y="11079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59</xdr:row>
      <xdr:rowOff>89353</xdr:rowOff>
    </xdr:from>
    <xdr:to>
      <xdr:col>9</xdr:col>
      <xdr:colOff>361496</xdr:colOff>
      <xdr:row>59</xdr:row>
      <xdr:rowOff>89353</xdr:rowOff>
    </xdr:to>
    <xdr:cxnSp macro="">
      <xdr:nvCxnSpPr>
        <xdr:cNvPr id="165" name="18 Conector recto">
          <a:extLst>
            <a:ext uri="{FF2B5EF4-FFF2-40B4-BE49-F238E27FC236}">
              <a16:creationId xmlns:a16="http://schemas.microsoft.com/office/drawing/2014/main" id="{75002720-1564-4B37-BDC9-8A2BD64B1D3A}"/>
            </a:ext>
          </a:extLst>
        </xdr:cNvPr>
        <xdr:cNvCxnSpPr/>
      </xdr:nvCxnSpPr>
      <xdr:spPr>
        <a:xfrm flipH="1">
          <a:off x="10024835" y="11633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54</xdr:row>
      <xdr:rowOff>102054</xdr:rowOff>
    </xdr:from>
    <xdr:to>
      <xdr:col>9</xdr:col>
      <xdr:colOff>408215</xdr:colOff>
      <xdr:row>54</xdr:row>
      <xdr:rowOff>102054</xdr:rowOff>
    </xdr:to>
    <xdr:cxnSp macro="">
      <xdr:nvCxnSpPr>
        <xdr:cNvPr id="166" name="15 Conector recto">
          <a:extLst>
            <a:ext uri="{FF2B5EF4-FFF2-40B4-BE49-F238E27FC236}">
              <a16:creationId xmlns:a16="http://schemas.microsoft.com/office/drawing/2014/main" id="{88250BAE-9792-440A-89EA-E7B318B69755}"/>
            </a:ext>
          </a:extLst>
        </xdr:cNvPr>
        <xdr:cNvCxnSpPr/>
      </xdr:nvCxnSpPr>
      <xdr:spPr>
        <a:xfrm flipH="1">
          <a:off x="10071554" y="10693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53</xdr:row>
      <xdr:rowOff>113394</xdr:rowOff>
    </xdr:from>
    <xdr:to>
      <xdr:col>9</xdr:col>
      <xdr:colOff>385536</xdr:colOff>
      <xdr:row>53</xdr:row>
      <xdr:rowOff>113394</xdr:rowOff>
    </xdr:to>
    <xdr:cxnSp macro="">
      <xdr:nvCxnSpPr>
        <xdr:cNvPr id="167" name="16 Conector recto">
          <a:extLst>
            <a:ext uri="{FF2B5EF4-FFF2-40B4-BE49-F238E27FC236}">
              <a16:creationId xmlns:a16="http://schemas.microsoft.com/office/drawing/2014/main" id="{D0E35E43-D91E-4E25-A9F3-7AB95E525EE0}"/>
            </a:ext>
          </a:extLst>
        </xdr:cNvPr>
        <xdr:cNvCxnSpPr/>
      </xdr:nvCxnSpPr>
      <xdr:spPr>
        <a:xfrm flipH="1">
          <a:off x="10048875" y="10514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52</xdr:row>
      <xdr:rowOff>107044</xdr:rowOff>
    </xdr:from>
    <xdr:to>
      <xdr:col>9</xdr:col>
      <xdr:colOff>367847</xdr:colOff>
      <xdr:row>52</xdr:row>
      <xdr:rowOff>107044</xdr:rowOff>
    </xdr:to>
    <xdr:cxnSp macro="">
      <xdr:nvCxnSpPr>
        <xdr:cNvPr id="168" name="17 Conector recto">
          <a:extLst>
            <a:ext uri="{FF2B5EF4-FFF2-40B4-BE49-F238E27FC236}">
              <a16:creationId xmlns:a16="http://schemas.microsoft.com/office/drawing/2014/main" id="{2A7DB1DC-FD5B-491E-AEE0-DB6D79A609CF}"/>
            </a:ext>
          </a:extLst>
        </xdr:cNvPr>
        <xdr:cNvCxnSpPr/>
      </xdr:nvCxnSpPr>
      <xdr:spPr>
        <a:xfrm flipH="1">
          <a:off x="10031186" y="10317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51</xdr:row>
      <xdr:rowOff>89353</xdr:rowOff>
    </xdr:from>
    <xdr:to>
      <xdr:col>9</xdr:col>
      <xdr:colOff>361496</xdr:colOff>
      <xdr:row>51</xdr:row>
      <xdr:rowOff>89353</xdr:rowOff>
    </xdr:to>
    <xdr:cxnSp macro="">
      <xdr:nvCxnSpPr>
        <xdr:cNvPr id="169" name="18 Conector recto">
          <a:extLst>
            <a:ext uri="{FF2B5EF4-FFF2-40B4-BE49-F238E27FC236}">
              <a16:creationId xmlns:a16="http://schemas.microsoft.com/office/drawing/2014/main" id="{9B7F1B0D-11D6-419E-A8F6-AADFF6F4C219}"/>
            </a:ext>
          </a:extLst>
        </xdr:cNvPr>
        <xdr:cNvCxnSpPr/>
      </xdr:nvCxnSpPr>
      <xdr:spPr>
        <a:xfrm flipH="1">
          <a:off x="10024835" y="10109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63</xdr:row>
      <xdr:rowOff>113394</xdr:rowOff>
    </xdr:from>
    <xdr:to>
      <xdr:col>8</xdr:col>
      <xdr:colOff>385536</xdr:colOff>
      <xdr:row>63</xdr:row>
      <xdr:rowOff>113394</xdr:rowOff>
    </xdr:to>
    <xdr:cxnSp macro="">
      <xdr:nvCxnSpPr>
        <xdr:cNvPr id="170" name="16 Conector recto">
          <a:extLst>
            <a:ext uri="{FF2B5EF4-FFF2-40B4-BE49-F238E27FC236}">
              <a16:creationId xmlns:a16="http://schemas.microsoft.com/office/drawing/2014/main" id="{D228B6C6-E829-40BF-A432-67B585AEEDBB}"/>
            </a:ext>
          </a:extLst>
        </xdr:cNvPr>
        <xdr:cNvCxnSpPr/>
      </xdr:nvCxnSpPr>
      <xdr:spPr>
        <a:xfrm flipH="1">
          <a:off x="8677275" y="12419694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67</xdr:row>
      <xdr:rowOff>77675</xdr:rowOff>
    </xdr:from>
    <xdr:to>
      <xdr:col>8</xdr:col>
      <xdr:colOff>540317</xdr:colOff>
      <xdr:row>67</xdr:row>
      <xdr:rowOff>77675</xdr:rowOff>
    </xdr:to>
    <xdr:cxnSp macro="">
      <xdr:nvCxnSpPr>
        <xdr:cNvPr id="171" name="16 Conector recto">
          <a:extLst>
            <a:ext uri="{FF2B5EF4-FFF2-40B4-BE49-F238E27FC236}">
              <a16:creationId xmlns:a16="http://schemas.microsoft.com/office/drawing/2014/main" id="{E5E2C6AE-F952-4150-96BC-6048D5D5D30A}"/>
            </a:ext>
          </a:extLst>
        </xdr:cNvPr>
        <xdr:cNvCxnSpPr/>
      </xdr:nvCxnSpPr>
      <xdr:spPr>
        <a:xfrm flipH="1">
          <a:off x="8832056" y="13145975"/>
          <a:ext cx="12808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526144</xdr:colOff>
      <xdr:row>69</xdr:row>
      <xdr:rowOff>115661</xdr:rowOff>
    </xdr:from>
    <xdr:to>
      <xdr:col>10</xdr:col>
      <xdr:colOff>435430</xdr:colOff>
      <xdr:row>69</xdr:row>
      <xdr:rowOff>115661</xdr:rowOff>
    </xdr:to>
    <xdr:cxnSp macro="">
      <xdr:nvCxnSpPr>
        <xdr:cNvPr id="172" name="15 Conector recto">
          <a:extLst>
            <a:ext uri="{FF2B5EF4-FFF2-40B4-BE49-F238E27FC236}">
              <a16:creationId xmlns:a16="http://schemas.microsoft.com/office/drawing/2014/main" id="{B55E4802-3AAE-48F0-8784-E1F871C33E2E}"/>
            </a:ext>
          </a:extLst>
        </xdr:cNvPr>
        <xdr:cNvCxnSpPr/>
      </xdr:nvCxnSpPr>
      <xdr:spPr>
        <a:xfrm flipH="1">
          <a:off x="10860769" y="135649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68</xdr:row>
      <xdr:rowOff>113394</xdr:rowOff>
    </xdr:from>
    <xdr:to>
      <xdr:col>10</xdr:col>
      <xdr:colOff>385536</xdr:colOff>
      <xdr:row>68</xdr:row>
      <xdr:rowOff>113394</xdr:rowOff>
    </xdr:to>
    <xdr:cxnSp macro="">
      <xdr:nvCxnSpPr>
        <xdr:cNvPr id="173" name="16 Conector recto">
          <a:extLst>
            <a:ext uri="{FF2B5EF4-FFF2-40B4-BE49-F238E27FC236}">
              <a16:creationId xmlns:a16="http://schemas.microsoft.com/office/drawing/2014/main" id="{57C26B51-E1FB-4682-B36E-50AF2F93D51B}"/>
            </a:ext>
          </a:extLst>
        </xdr:cNvPr>
        <xdr:cNvCxnSpPr/>
      </xdr:nvCxnSpPr>
      <xdr:spPr>
        <a:xfrm flipH="1">
          <a:off x="10810875" y="1337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67</xdr:row>
      <xdr:rowOff>107044</xdr:rowOff>
    </xdr:from>
    <xdr:to>
      <xdr:col>10</xdr:col>
      <xdr:colOff>367847</xdr:colOff>
      <xdr:row>67</xdr:row>
      <xdr:rowOff>107044</xdr:rowOff>
    </xdr:to>
    <xdr:cxnSp macro="">
      <xdr:nvCxnSpPr>
        <xdr:cNvPr id="174" name="17 Conector recto">
          <a:extLst>
            <a:ext uri="{FF2B5EF4-FFF2-40B4-BE49-F238E27FC236}">
              <a16:creationId xmlns:a16="http://schemas.microsoft.com/office/drawing/2014/main" id="{7DCFB66B-AA33-404D-9B26-675B8EE3F27C}"/>
            </a:ext>
          </a:extLst>
        </xdr:cNvPr>
        <xdr:cNvCxnSpPr/>
      </xdr:nvCxnSpPr>
      <xdr:spPr>
        <a:xfrm flipH="1">
          <a:off x="10793186" y="13175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66</xdr:row>
      <xdr:rowOff>89353</xdr:rowOff>
    </xdr:from>
    <xdr:to>
      <xdr:col>10</xdr:col>
      <xdr:colOff>361496</xdr:colOff>
      <xdr:row>66</xdr:row>
      <xdr:rowOff>89353</xdr:rowOff>
    </xdr:to>
    <xdr:cxnSp macro="">
      <xdr:nvCxnSpPr>
        <xdr:cNvPr id="175" name="18 Conector recto">
          <a:extLst>
            <a:ext uri="{FF2B5EF4-FFF2-40B4-BE49-F238E27FC236}">
              <a16:creationId xmlns:a16="http://schemas.microsoft.com/office/drawing/2014/main" id="{760BEEF0-F68F-40B4-8F3C-EAC9664D69DD}"/>
            </a:ext>
          </a:extLst>
        </xdr:cNvPr>
        <xdr:cNvCxnSpPr/>
      </xdr:nvCxnSpPr>
      <xdr:spPr>
        <a:xfrm flipH="1">
          <a:off x="10786835" y="12967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64</xdr:row>
      <xdr:rowOff>102054</xdr:rowOff>
    </xdr:from>
    <xdr:to>
      <xdr:col>10</xdr:col>
      <xdr:colOff>408215</xdr:colOff>
      <xdr:row>64</xdr:row>
      <xdr:rowOff>102054</xdr:rowOff>
    </xdr:to>
    <xdr:cxnSp macro="">
      <xdr:nvCxnSpPr>
        <xdr:cNvPr id="176" name="15 Conector recto">
          <a:extLst>
            <a:ext uri="{FF2B5EF4-FFF2-40B4-BE49-F238E27FC236}">
              <a16:creationId xmlns:a16="http://schemas.microsoft.com/office/drawing/2014/main" id="{7FC0B9CD-264A-49B3-967D-E98A71E2257E}"/>
            </a:ext>
          </a:extLst>
        </xdr:cNvPr>
        <xdr:cNvCxnSpPr/>
      </xdr:nvCxnSpPr>
      <xdr:spPr>
        <a:xfrm flipH="1">
          <a:off x="10833554" y="12598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64</xdr:row>
      <xdr:rowOff>113394</xdr:rowOff>
    </xdr:from>
    <xdr:to>
      <xdr:col>10</xdr:col>
      <xdr:colOff>385536</xdr:colOff>
      <xdr:row>64</xdr:row>
      <xdr:rowOff>113394</xdr:rowOff>
    </xdr:to>
    <xdr:cxnSp macro="">
      <xdr:nvCxnSpPr>
        <xdr:cNvPr id="177" name="16 Conector recto">
          <a:extLst>
            <a:ext uri="{FF2B5EF4-FFF2-40B4-BE49-F238E27FC236}">
              <a16:creationId xmlns:a16="http://schemas.microsoft.com/office/drawing/2014/main" id="{95A0E660-835B-457A-8D54-C274880EA5FE}"/>
            </a:ext>
          </a:extLst>
        </xdr:cNvPr>
        <xdr:cNvCxnSpPr/>
      </xdr:nvCxnSpPr>
      <xdr:spPr>
        <a:xfrm flipH="1">
          <a:off x="10810875" y="12610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61</xdr:row>
      <xdr:rowOff>107044</xdr:rowOff>
    </xdr:from>
    <xdr:to>
      <xdr:col>10</xdr:col>
      <xdr:colOff>367847</xdr:colOff>
      <xdr:row>61</xdr:row>
      <xdr:rowOff>107044</xdr:rowOff>
    </xdr:to>
    <xdr:cxnSp macro="">
      <xdr:nvCxnSpPr>
        <xdr:cNvPr id="178" name="17 Conector recto">
          <a:extLst>
            <a:ext uri="{FF2B5EF4-FFF2-40B4-BE49-F238E27FC236}">
              <a16:creationId xmlns:a16="http://schemas.microsoft.com/office/drawing/2014/main" id="{30480717-7085-4CA9-8D9B-E20EA826A01C}"/>
            </a:ext>
          </a:extLst>
        </xdr:cNvPr>
        <xdr:cNvCxnSpPr/>
      </xdr:nvCxnSpPr>
      <xdr:spPr>
        <a:xfrm flipH="1">
          <a:off x="10793186" y="12032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64</xdr:row>
      <xdr:rowOff>89353</xdr:rowOff>
    </xdr:from>
    <xdr:to>
      <xdr:col>10</xdr:col>
      <xdr:colOff>361496</xdr:colOff>
      <xdr:row>64</xdr:row>
      <xdr:rowOff>89353</xdr:rowOff>
    </xdr:to>
    <xdr:cxnSp macro="">
      <xdr:nvCxnSpPr>
        <xdr:cNvPr id="179" name="18 Conector recto">
          <a:extLst>
            <a:ext uri="{FF2B5EF4-FFF2-40B4-BE49-F238E27FC236}">
              <a16:creationId xmlns:a16="http://schemas.microsoft.com/office/drawing/2014/main" id="{5945E408-C12C-408F-9963-FFE426D6DF08}"/>
            </a:ext>
          </a:extLst>
        </xdr:cNvPr>
        <xdr:cNvCxnSpPr/>
      </xdr:nvCxnSpPr>
      <xdr:spPr>
        <a:xfrm flipH="1">
          <a:off x="10786835" y="12586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59</xdr:row>
      <xdr:rowOff>102054</xdr:rowOff>
    </xdr:from>
    <xdr:to>
      <xdr:col>10</xdr:col>
      <xdr:colOff>408215</xdr:colOff>
      <xdr:row>59</xdr:row>
      <xdr:rowOff>102054</xdr:rowOff>
    </xdr:to>
    <xdr:cxnSp macro="">
      <xdr:nvCxnSpPr>
        <xdr:cNvPr id="180" name="15 Conector recto">
          <a:extLst>
            <a:ext uri="{FF2B5EF4-FFF2-40B4-BE49-F238E27FC236}">
              <a16:creationId xmlns:a16="http://schemas.microsoft.com/office/drawing/2014/main" id="{1E77DA38-5496-456E-B057-B20AD40DC0D2}"/>
            </a:ext>
          </a:extLst>
        </xdr:cNvPr>
        <xdr:cNvCxnSpPr/>
      </xdr:nvCxnSpPr>
      <xdr:spPr>
        <a:xfrm flipH="1">
          <a:off x="10833554" y="11646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58</xdr:row>
      <xdr:rowOff>113394</xdr:rowOff>
    </xdr:from>
    <xdr:to>
      <xdr:col>10</xdr:col>
      <xdr:colOff>385536</xdr:colOff>
      <xdr:row>58</xdr:row>
      <xdr:rowOff>113394</xdr:rowOff>
    </xdr:to>
    <xdr:cxnSp macro="">
      <xdr:nvCxnSpPr>
        <xdr:cNvPr id="181" name="16 Conector recto">
          <a:extLst>
            <a:ext uri="{FF2B5EF4-FFF2-40B4-BE49-F238E27FC236}">
              <a16:creationId xmlns:a16="http://schemas.microsoft.com/office/drawing/2014/main" id="{FF04126C-A474-44EC-9A24-61CA46167300}"/>
            </a:ext>
          </a:extLst>
        </xdr:cNvPr>
        <xdr:cNvCxnSpPr/>
      </xdr:nvCxnSpPr>
      <xdr:spPr>
        <a:xfrm flipH="1">
          <a:off x="10810875" y="11467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57</xdr:row>
      <xdr:rowOff>107044</xdr:rowOff>
    </xdr:from>
    <xdr:to>
      <xdr:col>10</xdr:col>
      <xdr:colOff>367847</xdr:colOff>
      <xdr:row>57</xdr:row>
      <xdr:rowOff>107044</xdr:rowOff>
    </xdr:to>
    <xdr:cxnSp macro="">
      <xdr:nvCxnSpPr>
        <xdr:cNvPr id="182" name="17 Conector recto">
          <a:extLst>
            <a:ext uri="{FF2B5EF4-FFF2-40B4-BE49-F238E27FC236}">
              <a16:creationId xmlns:a16="http://schemas.microsoft.com/office/drawing/2014/main" id="{A93E1739-CBCA-4C53-9E60-D110B01E6784}"/>
            </a:ext>
          </a:extLst>
        </xdr:cNvPr>
        <xdr:cNvCxnSpPr/>
      </xdr:nvCxnSpPr>
      <xdr:spPr>
        <a:xfrm flipH="1">
          <a:off x="10793186" y="11270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56</xdr:row>
      <xdr:rowOff>89353</xdr:rowOff>
    </xdr:from>
    <xdr:to>
      <xdr:col>10</xdr:col>
      <xdr:colOff>361496</xdr:colOff>
      <xdr:row>56</xdr:row>
      <xdr:rowOff>89353</xdr:rowOff>
    </xdr:to>
    <xdr:cxnSp macro="">
      <xdr:nvCxnSpPr>
        <xdr:cNvPr id="183" name="18 Conector recto">
          <a:extLst>
            <a:ext uri="{FF2B5EF4-FFF2-40B4-BE49-F238E27FC236}">
              <a16:creationId xmlns:a16="http://schemas.microsoft.com/office/drawing/2014/main" id="{82AE7A31-62CB-4CB0-AC07-670725C1AD85}"/>
            </a:ext>
          </a:extLst>
        </xdr:cNvPr>
        <xdr:cNvCxnSpPr/>
      </xdr:nvCxnSpPr>
      <xdr:spPr>
        <a:xfrm flipH="1">
          <a:off x="10786835" y="11062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59</xdr:row>
      <xdr:rowOff>113394</xdr:rowOff>
    </xdr:from>
    <xdr:to>
      <xdr:col>7</xdr:col>
      <xdr:colOff>385536</xdr:colOff>
      <xdr:row>59</xdr:row>
      <xdr:rowOff>113394</xdr:rowOff>
    </xdr:to>
    <xdr:cxnSp macro="">
      <xdr:nvCxnSpPr>
        <xdr:cNvPr id="184" name="16 Conector recto">
          <a:extLst>
            <a:ext uri="{FF2B5EF4-FFF2-40B4-BE49-F238E27FC236}">
              <a16:creationId xmlns:a16="http://schemas.microsoft.com/office/drawing/2014/main" id="{4E1AC8AD-3DAE-48FB-A5DA-97A4743FC77D}"/>
            </a:ext>
          </a:extLst>
        </xdr:cNvPr>
        <xdr:cNvCxnSpPr/>
      </xdr:nvCxnSpPr>
      <xdr:spPr>
        <a:xfrm flipH="1">
          <a:off x="7353300" y="11657694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67</xdr:row>
      <xdr:rowOff>77675</xdr:rowOff>
    </xdr:from>
    <xdr:to>
      <xdr:col>7</xdr:col>
      <xdr:colOff>540317</xdr:colOff>
      <xdr:row>67</xdr:row>
      <xdr:rowOff>77675</xdr:rowOff>
    </xdr:to>
    <xdr:cxnSp macro="">
      <xdr:nvCxnSpPr>
        <xdr:cNvPr id="185" name="16 Conector recto">
          <a:extLst>
            <a:ext uri="{FF2B5EF4-FFF2-40B4-BE49-F238E27FC236}">
              <a16:creationId xmlns:a16="http://schemas.microsoft.com/office/drawing/2014/main" id="{57DE09E6-DC6C-401A-A6E1-BD7902D30F15}"/>
            </a:ext>
          </a:extLst>
        </xdr:cNvPr>
        <xdr:cNvCxnSpPr/>
      </xdr:nvCxnSpPr>
      <xdr:spPr>
        <a:xfrm flipH="1">
          <a:off x="7508081" y="12764975"/>
          <a:ext cx="123326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67</xdr:row>
      <xdr:rowOff>115661</xdr:rowOff>
    </xdr:from>
    <xdr:to>
      <xdr:col>9</xdr:col>
      <xdr:colOff>435430</xdr:colOff>
      <xdr:row>67</xdr:row>
      <xdr:rowOff>115661</xdr:rowOff>
    </xdr:to>
    <xdr:cxnSp macro="">
      <xdr:nvCxnSpPr>
        <xdr:cNvPr id="186" name="15 Conector recto">
          <a:extLst>
            <a:ext uri="{FF2B5EF4-FFF2-40B4-BE49-F238E27FC236}">
              <a16:creationId xmlns:a16="http://schemas.microsoft.com/office/drawing/2014/main" id="{0BF49381-2B7B-4815-83D2-150D5CACEF83}"/>
            </a:ext>
          </a:extLst>
        </xdr:cNvPr>
        <xdr:cNvCxnSpPr/>
      </xdr:nvCxnSpPr>
      <xdr:spPr>
        <a:xfrm flipH="1">
          <a:off x="10098769" y="131839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66</xdr:row>
      <xdr:rowOff>113394</xdr:rowOff>
    </xdr:from>
    <xdr:to>
      <xdr:col>9</xdr:col>
      <xdr:colOff>385536</xdr:colOff>
      <xdr:row>66</xdr:row>
      <xdr:rowOff>113394</xdr:rowOff>
    </xdr:to>
    <xdr:cxnSp macro="">
      <xdr:nvCxnSpPr>
        <xdr:cNvPr id="187" name="16 Conector recto">
          <a:extLst>
            <a:ext uri="{FF2B5EF4-FFF2-40B4-BE49-F238E27FC236}">
              <a16:creationId xmlns:a16="http://schemas.microsoft.com/office/drawing/2014/main" id="{5B5F04DF-020E-47D8-9594-B986247BC1BE}"/>
            </a:ext>
          </a:extLst>
        </xdr:cNvPr>
        <xdr:cNvCxnSpPr/>
      </xdr:nvCxnSpPr>
      <xdr:spPr>
        <a:xfrm flipH="1">
          <a:off x="10048875" y="12991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61</xdr:row>
      <xdr:rowOff>107044</xdr:rowOff>
    </xdr:from>
    <xdr:to>
      <xdr:col>9</xdr:col>
      <xdr:colOff>367847</xdr:colOff>
      <xdr:row>61</xdr:row>
      <xdr:rowOff>107044</xdr:rowOff>
    </xdr:to>
    <xdr:cxnSp macro="">
      <xdr:nvCxnSpPr>
        <xdr:cNvPr id="188" name="17 Conector recto">
          <a:extLst>
            <a:ext uri="{FF2B5EF4-FFF2-40B4-BE49-F238E27FC236}">
              <a16:creationId xmlns:a16="http://schemas.microsoft.com/office/drawing/2014/main" id="{87DCD45B-9780-4055-BB19-20072CBCA1DA}"/>
            </a:ext>
          </a:extLst>
        </xdr:cNvPr>
        <xdr:cNvCxnSpPr/>
      </xdr:nvCxnSpPr>
      <xdr:spPr>
        <a:xfrm flipH="1">
          <a:off x="10031186" y="12032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64</xdr:row>
      <xdr:rowOff>89353</xdr:rowOff>
    </xdr:from>
    <xdr:to>
      <xdr:col>9</xdr:col>
      <xdr:colOff>361496</xdr:colOff>
      <xdr:row>64</xdr:row>
      <xdr:rowOff>89353</xdr:rowOff>
    </xdr:to>
    <xdr:cxnSp macro="">
      <xdr:nvCxnSpPr>
        <xdr:cNvPr id="189" name="18 Conector recto">
          <a:extLst>
            <a:ext uri="{FF2B5EF4-FFF2-40B4-BE49-F238E27FC236}">
              <a16:creationId xmlns:a16="http://schemas.microsoft.com/office/drawing/2014/main" id="{E30EA589-CEEC-42D8-969D-9B6B76DFD254}"/>
            </a:ext>
          </a:extLst>
        </xdr:cNvPr>
        <xdr:cNvCxnSpPr/>
      </xdr:nvCxnSpPr>
      <xdr:spPr>
        <a:xfrm flipH="1">
          <a:off x="10024835" y="12586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62</xdr:row>
      <xdr:rowOff>102054</xdr:rowOff>
    </xdr:from>
    <xdr:to>
      <xdr:col>9</xdr:col>
      <xdr:colOff>408215</xdr:colOff>
      <xdr:row>62</xdr:row>
      <xdr:rowOff>102054</xdr:rowOff>
    </xdr:to>
    <xdr:cxnSp macro="">
      <xdr:nvCxnSpPr>
        <xdr:cNvPr id="190" name="15 Conector recto">
          <a:extLst>
            <a:ext uri="{FF2B5EF4-FFF2-40B4-BE49-F238E27FC236}">
              <a16:creationId xmlns:a16="http://schemas.microsoft.com/office/drawing/2014/main" id="{E773BA05-FB38-4090-8535-2F0D29D93E55}"/>
            </a:ext>
          </a:extLst>
        </xdr:cNvPr>
        <xdr:cNvCxnSpPr/>
      </xdr:nvCxnSpPr>
      <xdr:spPr>
        <a:xfrm flipH="1">
          <a:off x="10071554" y="1221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62</xdr:row>
      <xdr:rowOff>113394</xdr:rowOff>
    </xdr:from>
    <xdr:to>
      <xdr:col>9</xdr:col>
      <xdr:colOff>385536</xdr:colOff>
      <xdr:row>62</xdr:row>
      <xdr:rowOff>113394</xdr:rowOff>
    </xdr:to>
    <xdr:cxnSp macro="">
      <xdr:nvCxnSpPr>
        <xdr:cNvPr id="191" name="16 Conector recto">
          <a:extLst>
            <a:ext uri="{FF2B5EF4-FFF2-40B4-BE49-F238E27FC236}">
              <a16:creationId xmlns:a16="http://schemas.microsoft.com/office/drawing/2014/main" id="{6E53F69B-EB6F-4C27-8A76-E9C8821D0DB5}"/>
            </a:ext>
          </a:extLst>
        </xdr:cNvPr>
        <xdr:cNvCxnSpPr/>
      </xdr:nvCxnSpPr>
      <xdr:spPr>
        <a:xfrm flipH="1">
          <a:off x="10048875" y="12229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59</xdr:row>
      <xdr:rowOff>107044</xdr:rowOff>
    </xdr:from>
    <xdr:to>
      <xdr:col>9</xdr:col>
      <xdr:colOff>367847</xdr:colOff>
      <xdr:row>59</xdr:row>
      <xdr:rowOff>107044</xdr:rowOff>
    </xdr:to>
    <xdr:cxnSp macro="">
      <xdr:nvCxnSpPr>
        <xdr:cNvPr id="192" name="17 Conector recto">
          <a:extLst>
            <a:ext uri="{FF2B5EF4-FFF2-40B4-BE49-F238E27FC236}">
              <a16:creationId xmlns:a16="http://schemas.microsoft.com/office/drawing/2014/main" id="{6048CD01-BAF9-4F79-9859-DC87EFC045BC}"/>
            </a:ext>
          </a:extLst>
        </xdr:cNvPr>
        <xdr:cNvCxnSpPr/>
      </xdr:nvCxnSpPr>
      <xdr:spPr>
        <a:xfrm flipH="1">
          <a:off x="10031186" y="11651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62</xdr:row>
      <xdr:rowOff>89353</xdr:rowOff>
    </xdr:from>
    <xdr:to>
      <xdr:col>9</xdr:col>
      <xdr:colOff>361496</xdr:colOff>
      <xdr:row>62</xdr:row>
      <xdr:rowOff>89353</xdr:rowOff>
    </xdr:to>
    <xdr:cxnSp macro="">
      <xdr:nvCxnSpPr>
        <xdr:cNvPr id="193" name="18 Conector recto">
          <a:extLst>
            <a:ext uri="{FF2B5EF4-FFF2-40B4-BE49-F238E27FC236}">
              <a16:creationId xmlns:a16="http://schemas.microsoft.com/office/drawing/2014/main" id="{4A35A0C9-24D1-42DA-BB86-1BA52DE4C33F}"/>
            </a:ext>
          </a:extLst>
        </xdr:cNvPr>
        <xdr:cNvCxnSpPr/>
      </xdr:nvCxnSpPr>
      <xdr:spPr>
        <a:xfrm flipH="1">
          <a:off x="10024835" y="12205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57</xdr:row>
      <xdr:rowOff>102054</xdr:rowOff>
    </xdr:from>
    <xdr:to>
      <xdr:col>9</xdr:col>
      <xdr:colOff>408215</xdr:colOff>
      <xdr:row>57</xdr:row>
      <xdr:rowOff>102054</xdr:rowOff>
    </xdr:to>
    <xdr:cxnSp macro="">
      <xdr:nvCxnSpPr>
        <xdr:cNvPr id="194" name="15 Conector recto">
          <a:extLst>
            <a:ext uri="{FF2B5EF4-FFF2-40B4-BE49-F238E27FC236}">
              <a16:creationId xmlns:a16="http://schemas.microsoft.com/office/drawing/2014/main" id="{CEB65F4F-3B1A-46FC-A93E-B0E898A2F77C}"/>
            </a:ext>
          </a:extLst>
        </xdr:cNvPr>
        <xdr:cNvCxnSpPr/>
      </xdr:nvCxnSpPr>
      <xdr:spPr>
        <a:xfrm flipH="1">
          <a:off x="10071554" y="11265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56</xdr:row>
      <xdr:rowOff>113394</xdr:rowOff>
    </xdr:from>
    <xdr:to>
      <xdr:col>9</xdr:col>
      <xdr:colOff>385536</xdr:colOff>
      <xdr:row>56</xdr:row>
      <xdr:rowOff>113394</xdr:rowOff>
    </xdr:to>
    <xdr:cxnSp macro="">
      <xdr:nvCxnSpPr>
        <xdr:cNvPr id="195" name="16 Conector recto">
          <a:extLst>
            <a:ext uri="{FF2B5EF4-FFF2-40B4-BE49-F238E27FC236}">
              <a16:creationId xmlns:a16="http://schemas.microsoft.com/office/drawing/2014/main" id="{C1369DC6-5C85-4C42-BF80-2851D01E423F}"/>
            </a:ext>
          </a:extLst>
        </xdr:cNvPr>
        <xdr:cNvCxnSpPr/>
      </xdr:nvCxnSpPr>
      <xdr:spPr>
        <a:xfrm flipH="1">
          <a:off x="10048875" y="11086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55</xdr:row>
      <xdr:rowOff>107044</xdr:rowOff>
    </xdr:from>
    <xdr:to>
      <xdr:col>9</xdr:col>
      <xdr:colOff>367847</xdr:colOff>
      <xdr:row>55</xdr:row>
      <xdr:rowOff>107044</xdr:rowOff>
    </xdr:to>
    <xdr:cxnSp macro="">
      <xdr:nvCxnSpPr>
        <xdr:cNvPr id="196" name="17 Conector recto">
          <a:extLst>
            <a:ext uri="{FF2B5EF4-FFF2-40B4-BE49-F238E27FC236}">
              <a16:creationId xmlns:a16="http://schemas.microsoft.com/office/drawing/2014/main" id="{3798BEC1-6CAA-4A15-B33A-FAF96E0EF495}"/>
            </a:ext>
          </a:extLst>
        </xdr:cNvPr>
        <xdr:cNvCxnSpPr/>
      </xdr:nvCxnSpPr>
      <xdr:spPr>
        <a:xfrm flipH="1">
          <a:off x="10031186" y="10889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54</xdr:row>
      <xdr:rowOff>89353</xdr:rowOff>
    </xdr:from>
    <xdr:to>
      <xdr:col>9</xdr:col>
      <xdr:colOff>361496</xdr:colOff>
      <xdr:row>54</xdr:row>
      <xdr:rowOff>89353</xdr:rowOff>
    </xdr:to>
    <xdr:cxnSp macro="">
      <xdr:nvCxnSpPr>
        <xdr:cNvPr id="197" name="18 Conector recto">
          <a:extLst>
            <a:ext uri="{FF2B5EF4-FFF2-40B4-BE49-F238E27FC236}">
              <a16:creationId xmlns:a16="http://schemas.microsoft.com/office/drawing/2014/main" id="{BAC376C2-47BD-480A-BEE8-BE68F0986387}"/>
            </a:ext>
          </a:extLst>
        </xdr:cNvPr>
        <xdr:cNvCxnSpPr/>
      </xdr:nvCxnSpPr>
      <xdr:spPr>
        <a:xfrm flipH="1">
          <a:off x="10024835" y="10681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428625</xdr:colOff>
      <xdr:row>64</xdr:row>
      <xdr:rowOff>142875</xdr:rowOff>
    </xdr:from>
    <xdr:to>
      <xdr:col>17</xdr:col>
      <xdr:colOff>387804</xdr:colOff>
      <xdr:row>70</xdr:row>
      <xdr:rowOff>170089</xdr:rowOff>
    </xdr:to>
    <xdr:sp macro="" textlink="">
      <xdr:nvSpPr>
        <xdr:cNvPr id="198" name="Rectángulo 197">
          <a:extLst>
            <a:ext uri="{FF2B5EF4-FFF2-40B4-BE49-F238E27FC236}">
              <a16:creationId xmlns:a16="http://schemas.microsoft.com/office/drawing/2014/main" id="{606C0034-8745-4526-B29E-0B98A2FA7D93}"/>
            </a:ext>
          </a:extLst>
        </xdr:cNvPr>
        <xdr:cNvSpPr/>
      </xdr:nvSpPr>
      <xdr:spPr>
        <a:xfrm>
          <a:off x="10275094" y="12477750"/>
          <a:ext cx="3769179" cy="117021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Queda escorado a estribor, pero con los tanques de lastre deberia andar bien o la otra opcion es mover algunos contenedores.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56C84F69-D301-4A1E-98A1-E8A3585C142C}"/>
            </a:ext>
          </a:extLst>
        </xdr:cNvPr>
        <xdr:cNvCxnSpPr/>
      </xdr:nvCxnSpPr>
      <xdr:spPr>
        <a:xfrm flipH="1">
          <a:off x="729977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0C1FA52A-26B1-4AA7-AA3D-192158326360}"/>
            </a:ext>
          </a:extLst>
        </xdr:cNvPr>
        <xdr:cNvCxnSpPr/>
      </xdr:nvCxnSpPr>
      <xdr:spPr>
        <a:xfrm flipH="1">
          <a:off x="727710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04217B21-322B-4CA7-B6AB-11FF74E1EC2E}"/>
            </a:ext>
          </a:extLst>
        </xdr:cNvPr>
        <xdr:cNvCxnSpPr/>
      </xdr:nvCxnSpPr>
      <xdr:spPr>
        <a:xfrm flipH="1">
          <a:off x="725941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BB230E32-3592-4F0D-8153-B262362CCA31}"/>
            </a:ext>
          </a:extLst>
        </xdr:cNvPr>
        <xdr:cNvCxnSpPr/>
      </xdr:nvCxnSpPr>
      <xdr:spPr>
        <a:xfrm flipH="1">
          <a:off x="725306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8068144B-C647-48DE-BDB7-B04830C200B8}"/>
            </a:ext>
          </a:extLst>
        </xdr:cNvPr>
        <xdr:cNvCxnSpPr/>
      </xdr:nvCxnSpPr>
      <xdr:spPr>
        <a:xfrm flipH="1">
          <a:off x="729977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65E99F7D-1C42-485F-B409-036491355BEB}"/>
            </a:ext>
          </a:extLst>
        </xdr:cNvPr>
        <xdr:cNvCxnSpPr/>
      </xdr:nvCxnSpPr>
      <xdr:spPr>
        <a:xfrm flipH="1">
          <a:off x="727710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BD243B11-8AD9-4430-8F28-ECB0327EDE90}"/>
            </a:ext>
          </a:extLst>
        </xdr:cNvPr>
        <xdr:cNvCxnSpPr/>
      </xdr:nvCxnSpPr>
      <xdr:spPr>
        <a:xfrm flipH="1">
          <a:off x="725941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A67A0C39-9D7D-4C34-A7D8-ABAD83E4C171}"/>
            </a:ext>
          </a:extLst>
        </xdr:cNvPr>
        <xdr:cNvCxnSpPr/>
      </xdr:nvCxnSpPr>
      <xdr:spPr>
        <a:xfrm flipH="1">
          <a:off x="725306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EEE2AD0F-8B39-4D54-B4E1-37CFD9182A38}"/>
            </a:ext>
          </a:extLst>
        </xdr:cNvPr>
        <xdr:cNvCxnSpPr/>
      </xdr:nvCxnSpPr>
      <xdr:spPr>
        <a:xfrm flipH="1">
          <a:off x="729977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CF0450EE-1395-4F08-9254-BF7454B05E88}"/>
            </a:ext>
          </a:extLst>
        </xdr:cNvPr>
        <xdr:cNvCxnSpPr/>
      </xdr:nvCxnSpPr>
      <xdr:spPr>
        <a:xfrm flipH="1">
          <a:off x="727710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9198621A-FD5E-46D5-B30E-10C6968B7D25}"/>
            </a:ext>
          </a:extLst>
        </xdr:cNvPr>
        <xdr:cNvCxnSpPr/>
      </xdr:nvCxnSpPr>
      <xdr:spPr>
        <a:xfrm flipH="1">
          <a:off x="725941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14699B44-9FF9-4926-BC86-0538EA13BB63}"/>
            </a:ext>
          </a:extLst>
        </xdr:cNvPr>
        <xdr:cNvCxnSpPr/>
      </xdr:nvCxnSpPr>
      <xdr:spPr>
        <a:xfrm flipH="1">
          <a:off x="725306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E9B15D35-9472-44B4-9905-70DBB5296027}"/>
            </a:ext>
          </a:extLst>
        </xdr:cNvPr>
        <xdr:cNvCxnSpPr/>
      </xdr:nvCxnSpPr>
      <xdr:spPr>
        <a:xfrm flipH="1">
          <a:off x="7299779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D385D6C3-A2EA-4B44-B643-78F4A6F271BB}"/>
            </a:ext>
          </a:extLst>
        </xdr:cNvPr>
        <xdr:cNvCxnSpPr/>
      </xdr:nvCxnSpPr>
      <xdr:spPr>
        <a:xfrm flipH="1">
          <a:off x="7277100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AB25BBA7-1A37-44DE-842A-494C883F091F}"/>
            </a:ext>
          </a:extLst>
        </xdr:cNvPr>
        <xdr:cNvCxnSpPr/>
      </xdr:nvCxnSpPr>
      <xdr:spPr>
        <a:xfrm flipH="1">
          <a:off x="725941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DD78FB8B-0EF5-4FF3-BC05-16C67C4FCF92}"/>
            </a:ext>
          </a:extLst>
        </xdr:cNvPr>
        <xdr:cNvCxnSpPr/>
      </xdr:nvCxnSpPr>
      <xdr:spPr>
        <a:xfrm flipH="1">
          <a:off x="7253060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9944A993-C86C-48FB-9241-F3C8AD7A35CD}"/>
            </a:ext>
          </a:extLst>
        </xdr:cNvPr>
        <xdr:cNvCxnSpPr/>
      </xdr:nvCxnSpPr>
      <xdr:spPr>
        <a:xfrm flipH="1">
          <a:off x="7299779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B82AAE9F-C66F-4834-9D00-577F7518F0A1}"/>
            </a:ext>
          </a:extLst>
        </xdr:cNvPr>
        <xdr:cNvCxnSpPr/>
      </xdr:nvCxnSpPr>
      <xdr:spPr>
        <a:xfrm flipH="1">
          <a:off x="7277100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A2529F68-BA75-4899-8D56-51599FB2AE71}"/>
            </a:ext>
          </a:extLst>
        </xdr:cNvPr>
        <xdr:cNvCxnSpPr/>
      </xdr:nvCxnSpPr>
      <xdr:spPr>
        <a:xfrm flipH="1">
          <a:off x="7259411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995A1204-5906-44ED-99B7-5692F1CE7C95}"/>
            </a:ext>
          </a:extLst>
        </xdr:cNvPr>
        <xdr:cNvCxnSpPr/>
      </xdr:nvCxnSpPr>
      <xdr:spPr>
        <a:xfrm flipH="1">
          <a:off x="7253060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ABE0F733-0E97-40CB-9951-4F36F9B8FEAE}"/>
            </a:ext>
          </a:extLst>
        </xdr:cNvPr>
        <xdr:cNvCxnSpPr/>
      </xdr:nvCxnSpPr>
      <xdr:spPr>
        <a:xfrm flipH="1">
          <a:off x="729977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4639C1BD-4D51-4F3A-B01C-8DB8E2053FCD}"/>
            </a:ext>
          </a:extLst>
        </xdr:cNvPr>
        <xdr:cNvCxnSpPr/>
      </xdr:nvCxnSpPr>
      <xdr:spPr>
        <a:xfrm flipH="1">
          <a:off x="727710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B64955F7-11FF-4C17-87F1-2F0B12408DC0}"/>
            </a:ext>
          </a:extLst>
        </xdr:cNvPr>
        <xdr:cNvCxnSpPr/>
      </xdr:nvCxnSpPr>
      <xdr:spPr>
        <a:xfrm flipH="1">
          <a:off x="725941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2F753E75-5C82-46A3-998B-E0A539F227DA}"/>
            </a:ext>
          </a:extLst>
        </xdr:cNvPr>
        <xdr:cNvCxnSpPr/>
      </xdr:nvCxnSpPr>
      <xdr:spPr>
        <a:xfrm flipH="1">
          <a:off x="725306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0A58A15A-BC79-4DAD-9AC5-95A1D0DF309B}"/>
            </a:ext>
          </a:extLst>
        </xdr:cNvPr>
        <xdr:cNvCxnSpPr/>
      </xdr:nvCxnSpPr>
      <xdr:spPr>
        <a:xfrm flipH="1">
          <a:off x="729977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40338663-E0A6-4826-B7AD-7D4D74540E7C}"/>
            </a:ext>
          </a:extLst>
        </xdr:cNvPr>
        <xdr:cNvCxnSpPr/>
      </xdr:nvCxnSpPr>
      <xdr:spPr>
        <a:xfrm flipH="1">
          <a:off x="727710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E13805AB-4E30-4659-A77C-06497354FF94}"/>
            </a:ext>
          </a:extLst>
        </xdr:cNvPr>
        <xdr:cNvCxnSpPr/>
      </xdr:nvCxnSpPr>
      <xdr:spPr>
        <a:xfrm flipH="1">
          <a:off x="725941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8E7FAD32-7880-45B4-9CC7-B118A8947F7A}"/>
            </a:ext>
          </a:extLst>
        </xdr:cNvPr>
        <xdr:cNvCxnSpPr/>
      </xdr:nvCxnSpPr>
      <xdr:spPr>
        <a:xfrm flipH="1">
          <a:off x="725306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30" name="15 Conector recto">
          <a:extLst>
            <a:ext uri="{FF2B5EF4-FFF2-40B4-BE49-F238E27FC236}">
              <a16:creationId xmlns:a16="http://schemas.microsoft.com/office/drawing/2014/main" id="{F9F3049D-62BF-4C3D-BE05-E693091F6A3E}"/>
            </a:ext>
          </a:extLst>
        </xdr:cNvPr>
        <xdr:cNvCxnSpPr/>
      </xdr:nvCxnSpPr>
      <xdr:spPr>
        <a:xfrm flipH="1">
          <a:off x="729977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31" name="16 Conector recto">
          <a:extLst>
            <a:ext uri="{FF2B5EF4-FFF2-40B4-BE49-F238E27FC236}">
              <a16:creationId xmlns:a16="http://schemas.microsoft.com/office/drawing/2014/main" id="{7460DE30-2CFD-4304-81BD-447627E8E239}"/>
            </a:ext>
          </a:extLst>
        </xdr:cNvPr>
        <xdr:cNvCxnSpPr/>
      </xdr:nvCxnSpPr>
      <xdr:spPr>
        <a:xfrm flipH="1">
          <a:off x="727710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32" name="17 Conector recto">
          <a:extLst>
            <a:ext uri="{FF2B5EF4-FFF2-40B4-BE49-F238E27FC236}">
              <a16:creationId xmlns:a16="http://schemas.microsoft.com/office/drawing/2014/main" id="{42EE9835-FDFA-466A-B1AA-9DEC9A4959CF}"/>
            </a:ext>
          </a:extLst>
        </xdr:cNvPr>
        <xdr:cNvCxnSpPr/>
      </xdr:nvCxnSpPr>
      <xdr:spPr>
        <a:xfrm flipH="1">
          <a:off x="725941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33" name="18 Conector recto">
          <a:extLst>
            <a:ext uri="{FF2B5EF4-FFF2-40B4-BE49-F238E27FC236}">
              <a16:creationId xmlns:a16="http://schemas.microsoft.com/office/drawing/2014/main" id="{9F2C5300-08BB-4BE7-9C74-01E840DD95B2}"/>
            </a:ext>
          </a:extLst>
        </xdr:cNvPr>
        <xdr:cNvCxnSpPr/>
      </xdr:nvCxnSpPr>
      <xdr:spPr>
        <a:xfrm flipH="1">
          <a:off x="725306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34" name="15 Conector recto">
          <a:extLst>
            <a:ext uri="{FF2B5EF4-FFF2-40B4-BE49-F238E27FC236}">
              <a16:creationId xmlns:a16="http://schemas.microsoft.com/office/drawing/2014/main" id="{53DFB7F3-5918-45BE-BFE7-10A51AAC1B72}"/>
            </a:ext>
          </a:extLst>
        </xdr:cNvPr>
        <xdr:cNvCxnSpPr/>
      </xdr:nvCxnSpPr>
      <xdr:spPr>
        <a:xfrm flipH="1">
          <a:off x="7299779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35" name="16 Conector recto">
          <a:extLst>
            <a:ext uri="{FF2B5EF4-FFF2-40B4-BE49-F238E27FC236}">
              <a16:creationId xmlns:a16="http://schemas.microsoft.com/office/drawing/2014/main" id="{862F68AC-0264-44E6-9717-4BC7C7C3FA70}"/>
            </a:ext>
          </a:extLst>
        </xdr:cNvPr>
        <xdr:cNvCxnSpPr/>
      </xdr:nvCxnSpPr>
      <xdr:spPr>
        <a:xfrm flipH="1">
          <a:off x="7277100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36" name="17 Conector recto">
          <a:extLst>
            <a:ext uri="{FF2B5EF4-FFF2-40B4-BE49-F238E27FC236}">
              <a16:creationId xmlns:a16="http://schemas.microsoft.com/office/drawing/2014/main" id="{3DABA2E1-8B88-47D9-B8E5-F2404B05EAB2}"/>
            </a:ext>
          </a:extLst>
        </xdr:cNvPr>
        <xdr:cNvCxnSpPr/>
      </xdr:nvCxnSpPr>
      <xdr:spPr>
        <a:xfrm flipH="1">
          <a:off x="725941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37" name="18 Conector recto">
          <a:extLst>
            <a:ext uri="{FF2B5EF4-FFF2-40B4-BE49-F238E27FC236}">
              <a16:creationId xmlns:a16="http://schemas.microsoft.com/office/drawing/2014/main" id="{036F8A85-C6EB-418A-9DB6-8142CB5B9C03}"/>
            </a:ext>
          </a:extLst>
        </xdr:cNvPr>
        <xdr:cNvCxnSpPr/>
      </xdr:nvCxnSpPr>
      <xdr:spPr>
        <a:xfrm flipH="1">
          <a:off x="7253060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38" name="15 Conector recto">
          <a:extLst>
            <a:ext uri="{FF2B5EF4-FFF2-40B4-BE49-F238E27FC236}">
              <a16:creationId xmlns:a16="http://schemas.microsoft.com/office/drawing/2014/main" id="{8CDF7B32-4146-42A1-9D0F-3A4C5AF63BD5}"/>
            </a:ext>
          </a:extLst>
        </xdr:cNvPr>
        <xdr:cNvCxnSpPr/>
      </xdr:nvCxnSpPr>
      <xdr:spPr>
        <a:xfrm flipH="1">
          <a:off x="7299779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39" name="16 Conector recto">
          <a:extLst>
            <a:ext uri="{FF2B5EF4-FFF2-40B4-BE49-F238E27FC236}">
              <a16:creationId xmlns:a16="http://schemas.microsoft.com/office/drawing/2014/main" id="{D5471E81-162B-4AFB-B4FF-0FE10AAD90A9}"/>
            </a:ext>
          </a:extLst>
        </xdr:cNvPr>
        <xdr:cNvCxnSpPr/>
      </xdr:nvCxnSpPr>
      <xdr:spPr>
        <a:xfrm flipH="1">
          <a:off x="7277100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40" name="17 Conector recto">
          <a:extLst>
            <a:ext uri="{FF2B5EF4-FFF2-40B4-BE49-F238E27FC236}">
              <a16:creationId xmlns:a16="http://schemas.microsoft.com/office/drawing/2014/main" id="{2EA919D0-F9BA-4B61-B433-1A51159F8891}"/>
            </a:ext>
          </a:extLst>
        </xdr:cNvPr>
        <xdr:cNvCxnSpPr/>
      </xdr:nvCxnSpPr>
      <xdr:spPr>
        <a:xfrm flipH="1">
          <a:off x="7259411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41" name="18 Conector recto">
          <a:extLst>
            <a:ext uri="{FF2B5EF4-FFF2-40B4-BE49-F238E27FC236}">
              <a16:creationId xmlns:a16="http://schemas.microsoft.com/office/drawing/2014/main" id="{E03EC6D4-E1F4-49FD-8CA2-AE3520FA5001}"/>
            </a:ext>
          </a:extLst>
        </xdr:cNvPr>
        <xdr:cNvCxnSpPr/>
      </xdr:nvCxnSpPr>
      <xdr:spPr>
        <a:xfrm flipH="1">
          <a:off x="7253060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</xdr:row>
      <xdr:rowOff>102054</xdr:rowOff>
    </xdr:from>
    <xdr:to>
      <xdr:col>8</xdr:col>
      <xdr:colOff>408215</xdr:colOff>
      <xdr:row>4</xdr:row>
      <xdr:rowOff>102054</xdr:rowOff>
    </xdr:to>
    <xdr:cxnSp macro="">
      <xdr:nvCxnSpPr>
        <xdr:cNvPr id="42" name="15 Conector recto">
          <a:extLst>
            <a:ext uri="{FF2B5EF4-FFF2-40B4-BE49-F238E27FC236}">
              <a16:creationId xmlns:a16="http://schemas.microsoft.com/office/drawing/2014/main" id="{24308C9F-377D-4F05-9630-99C872E80A1D}"/>
            </a:ext>
          </a:extLst>
        </xdr:cNvPr>
        <xdr:cNvCxnSpPr/>
      </xdr:nvCxnSpPr>
      <xdr:spPr>
        <a:xfrm flipH="1">
          <a:off x="5832929" y="892629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3</xdr:row>
      <xdr:rowOff>113394</xdr:rowOff>
    </xdr:from>
    <xdr:to>
      <xdr:col>8</xdr:col>
      <xdr:colOff>385536</xdr:colOff>
      <xdr:row>3</xdr:row>
      <xdr:rowOff>113394</xdr:rowOff>
    </xdr:to>
    <xdr:cxnSp macro="">
      <xdr:nvCxnSpPr>
        <xdr:cNvPr id="43" name="16 Conector recto">
          <a:extLst>
            <a:ext uri="{FF2B5EF4-FFF2-40B4-BE49-F238E27FC236}">
              <a16:creationId xmlns:a16="http://schemas.microsoft.com/office/drawing/2014/main" id="{10680F7F-CA3F-46DB-8415-C063A8D68312}"/>
            </a:ext>
          </a:extLst>
        </xdr:cNvPr>
        <xdr:cNvCxnSpPr/>
      </xdr:nvCxnSpPr>
      <xdr:spPr>
        <a:xfrm flipH="1">
          <a:off x="5810250" y="694419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</xdr:row>
      <xdr:rowOff>107044</xdr:rowOff>
    </xdr:from>
    <xdr:to>
      <xdr:col>8</xdr:col>
      <xdr:colOff>367847</xdr:colOff>
      <xdr:row>2</xdr:row>
      <xdr:rowOff>107044</xdr:rowOff>
    </xdr:to>
    <xdr:cxnSp macro="">
      <xdr:nvCxnSpPr>
        <xdr:cNvPr id="44" name="17 Conector recto">
          <a:extLst>
            <a:ext uri="{FF2B5EF4-FFF2-40B4-BE49-F238E27FC236}">
              <a16:creationId xmlns:a16="http://schemas.microsoft.com/office/drawing/2014/main" id="{1913A8C3-158B-4756-8220-56FC5114CB3A}"/>
            </a:ext>
          </a:extLst>
        </xdr:cNvPr>
        <xdr:cNvCxnSpPr/>
      </xdr:nvCxnSpPr>
      <xdr:spPr>
        <a:xfrm flipH="1">
          <a:off x="5792561" y="48804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</xdr:row>
      <xdr:rowOff>89353</xdr:rowOff>
    </xdr:from>
    <xdr:to>
      <xdr:col>8</xdr:col>
      <xdr:colOff>361496</xdr:colOff>
      <xdr:row>1</xdr:row>
      <xdr:rowOff>89353</xdr:rowOff>
    </xdr:to>
    <xdr:cxnSp macro="">
      <xdr:nvCxnSpPr>
        <xdr:cNvPr id="45" name="18 Conector recto">
          <a:extLst>
            <a:ext uri="{FF2B5EF4-FFF2-40B4-BE49-F238E27FC236}">
              <a16:creationId xmlns:a16="http://schemas.microsoft.com/office/drawing/2014/main" id="{967FA2C7-FADD-4A52-A7A6-0C42FE23EF8B}"/>
            </a:ext>
          </a:extLst>
        </xdr:cNvPr>
        <xdr:cNvCxnSpPr/>
      </xdr:nvCxnSpPr>
      <xdr:spPr>
        <a:xfrm flipH="1">
          <a:off x="5786210" y="279853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12</xdr:row>
      <xdr:rowOff>102054</xdr:rowOff>
    </xdr:from>
    <xdr:to>
      <xdr:col>8</xdr:col>
      <xdr:colOff>408215</xdr:colOff>
      <xdr:row>12</xdr:row>
      <xdr:rowOff>102054</xdr:rowOff>
    </xdr:to>
    <xdr:cxnSp macro="">
      <xdr:nvCxnSpPr>
        <xdr:cNvPr id="46" name="15 Conector recto">
          <a:extLst>
            <a:ext uri="{FF2B5EF4-FFF2-40B4-BE49-F238E27FC236}">
              <a16:creationId xmlns:a16="http://schemas.microsoft.com/office/drawing/2014/main" id="{33C24125-B796-4A90-8D89-A2225D689361}"/>
            </a:ext>
          </a:extLst>
        </xdr:cNvPr>
        <xdr:cNvCxnSpPr/>
      </xdr:nvCxnSpPr>
      <xdr:spPr>
        <a:xfrm flipH="1">
          <a:off x="5832929" y="2473779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11</xdr:row>
      <xdr:rowOff>113394</xdr:rowOff>
    </xdr:from>
    <xdr:to>
      <xdr:col>8</xdr:col>
      <xdr:colOff>385536</xdr:colOff>
      <xdr:row>11</xdr:row>
      <xdr:rowOff>113394</xdr:rowOff>
    </xdr:to>
    <xdr:cxnSp macro="">
      <xdr:nvCxnSpPr>
        <xdr:cNvPr id="47" name="16 Conector recto">
          <a:extLst>
            <a:ext uri="{FF2B5EF4-FFF2-40B4-BE49-F238E27FC236}">
              <a16:creationId xmlns:a16="http://schemas.microsoft.com/office/drawing/2014/main" id="{D1411BA1-6AB9-47FD-AF56-0307088A40F2}"/>
            </a:ext>
          </a:extLst>
        </xdr:cNvPr>
        <xdr:cNvCxnSpPr/>
      </xdr:nvCxnSpPr>
      <xdr:spPr>
        <a:xfrm flipH="1">
          <a:off x="5810250" y="2275569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10</xdr:row>
      <xdr:rowOff>107044</xdr:rowOff>
    </xdr:from>
    <xdr:to>
      <xdr:col>8</xdr:col>
      <xdr:colOff>367847</xdr:colOff>
      <xdr:row>10</xdr:row>
      <xdr:rowOff>107044</xdr:rowOff>
    </xdr:to>
    <xdr:cxnSp macro="">
      <xdr:nvCxnSpPr>
        <xdr:cNvPr id="48" name="17 Conector recto">
          <a:extLst>
            <a:ext uri="{FF2B5EF4-FFF2-40B4-BE49-F238E27FC236}">
              <a16:creationId xmlns:a16="http://schemas.microsoft.com/office/drawing/2014/main" id="{C92AD633-A26D-46B9-807C-C03EA9732675}"/>
            </a:ext>
          </a:extLst>
        </xdr:cNvPr>
        <xdr:cNvCxnSpPr/>
      </xdr:nvCxnSpPr>
      <xdr:spPr>
        <a:xfrm flipH="1">
          <a:off x="5792561" y="206919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9</xdr:row>
      <xdr:rowOff>89353</xdr:rowOff>
    </xdr:from>
    <xdr:to>
      <xdr:col>8</xdr:col>
      <xdr:colOff>361496</xdr:colOff>
      <xdr:row>9</xdr:row>
      <xdr:rowOff>89353</xdr:rowOff>
    </xdr:to>
    <xdr:cxnSp macro="">
      <xdr:nvCxnSpPr>
        <xdr:cNvPr id="49" name="18 Conector recto">
          <a:extLst>
            <a:ext uri="{FF2B5EF4-FFF2-40B4-BE49-F238E27FC236}">
              <a16:creationId xmlns:a16="http://schemas.microsoft.com/office/drawing/2014/main" id="{771F7AB8-FEE5-4CD3-AEB1-CBDC7CD86A5F}"/>
            </a:ext>
          </a:extLst>
        </xdr:cNvPr>
        <xdr:cNvCxnSpPr/>
      </xdr:nvCxnSpPr>
      <xdr:spPr>
        <a:xfrm flipH="1">
          <a:off x="5786210" y="1861003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20</xdr:row>
      <xdr:rowOff>102054</xdr:rowOff>
    </xdr:from>
    <xdr:to>
      <xdr:col>8</xdr:col>
      <xdr:colOff>408215</xdr:colOff>
      <xdr:row>20</xdr:row>
      <xdr:rowOff>102054</xdr:rowOff>
    </xdr:to>
    <xdr:cxnSp macro="">
      <xdr:nvCxnSpPr>
        <xdr:cNvPr id="50" name="15 Conector recto">
          <a:extLst>
            <a:ext uri="{FF2B5EF4-FFF2-40B4-BE49-F238E27FC236}">
              <a16:creationId xmlns:a16="http://schemas.microsoft.com/office/drawing/2014/main" id="{CB923086-A67B-40EA-87C0-100E5AFF04F7}"/>
            </a:ext>
          </a:extLst>
        </xdr:cNvPr>
        <xdr:cNvCxnSpPr/>
      </xdr:nvCxnSpPr>
      <xdr:spPr>
        <a:xfrm flipH="1">
          <a:off x="5832929" y="402635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19</xdr:row>
      <xdr:rowOff>113394</xdr:rowOff>
    </xdr:from>
    <xdr:to>
      <xdr:col>8</xdr:col>
      <xdr:colOff>385536</xdr:colOff>
      <xdr:row>19</xdr:row>
      <xdr:rowOff>113394</xdr:rowOff>
    </xdr:to>
    <xdr:cxnSp macro="">
      <xdr:nvCxnSpPr>
        <xdr:cNvPr id="51" name="16 Conector recto">
          <a:extLst>
            <a:ext uri="{FF2B5EF4-FFF2-40B4-BE49-F238E27FC236}">
              <a16:creationId xmlns:a16="http://schemas.microsoft.com/office/drawing/2014/main" id="{49F05551-CBD1-4CA9-A6E1-622EEFADDD52}"/>
            </a:ext>
          </a:extLst>
        </xdr:cNvPr>
        <xdr:cNvCxnSpPr/>
      </xdr:nvCxnSpPr>
      <xdr:spPr>
        <a:xfrm flipH="1">
          <a:off x="5810250" y="384719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18</xdr:row>
      <xdr:rowOff>107044</xdr:rowOff>
    </xdr:from>
    <xdr:to>
      <xdr:col>8</xdr:col>
      <xdr:colOff>367847</xdr:colOff>
      <xdr:row>18</xdr:row>
      <xdr:rowOff>107044</xdr:rowOff>
    </xdr:to>
    <xdr:cxnSp macro="">
      <xdr:nvCxnSpPr>
        <xdr:cNvPr id="52" name="17 Conector recto">
          <a:extLst>
            <a:ext uri="{FF2B5EF4-FFF2-40B4-BE49-F238E27FC236}">
              <a16:creationId xmlns:a16="http://schemas.microsoft.com/office/drawing/2014/main" id="{8E0C4634-96CE-4A29-988F-5CB35B7E890D}"/>
            </a:ext>
          </a:extLst>
        </xdr:cNvPr>
        <xdr:cNvCxnSpPr/>
      </xdr:nvCxnSpPr>
      <xdr:spPr>
        <a:xfrm flipH="1">
          <a:off x="5792561" y="365034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17</xdr:row>
      <xdr:rowOff>89353</xdr:rowOff>
    </xdr:from>
    <xdr:to>
      <xdr:col>8</xdr:col>
      <xdr:colOff>361496</xdr:colOff>
      <xdr:row>17</xdr:row>
      <xdr:rowOff>89353</xdr:rowOff>
    </xdr:to>
    <xdr:cxnSp macro="">
      <xdr:nvCxnSpPr>
        <xdr:cNvPr id="53" name="18 Conector recto">
          <a:extLst>
            <a:ext uri="{FF2B5EF4-FFF2-40B4-BE49-F238E27FC236}">
              <a16:creationId xmlns:a16="http://schemas.microsoft.com/office/drawing/2014/main" id="{FFADB312-E042-48EE-B8D1-1862585EC1BA}"/>
            </a:ext>
          </a:extLst>
        </xdr:cNvPr>
        <xdr:cNvCxnSpPr/>
      </xdr:nvCxnSpPr>
      <xdr:spPr>
        <a:xfrm flipH="1">
          <a:off x="5786210" y="3442153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28</xdr:row>
      <xdr:rowOff>102054</xdr:rowOff>
    </xdr:from>
    <xdr:to>
      <xdr:col>8</xdr:col>
      <xdr:colOff>408215</xdr:colOff>
      <xdr:row>28</xdr:row>
      <xdr:rowOff>102054</xdr:rowOff>
    </xdr:to>
    <xdr:cxnSp macro="">
      <xdr:nvCxnSpPr>
        <xdr:cNvPr id="54" name="15 Conector recto">
          <a:extLst>
            <a:ext uri="{FF2B5EF4-FFF2-40B4-BE49-F238E27FC236}">
              <a16:creationId xmlns:a16="http://schemas.microsoft.com/office/drawing/2014/main" id="{B92B946F-6DA1-4455-8DC2-F3846B5AB601}"/>
            </a:ext>
          </a:extLst>
        </xdr:cNvPr>
        <xdr:cNvCxnSpPr/>
      </xdr:nvCxnSpPr>
      <xdr:spPr>
        <a:xfrm flipH="1">
          <a:off x="5832929" y="555035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28</xdr:row>
      <xdr:rowOff>113394</xdr:rowOff>
    </xdr:from>
    <xdr:to>
      <xdr:col>8</xdr:col>
      <xdr:colOff>385536</xdr:colOff>
      <xdr:row>28</xdr:row>
      <xdr:rowOff>113394</xdr:rowOff>
    </xdr:to>
    <xdr:cxnSp macro="">
      <xdr:nvCxnSpPr>
        <xdr:cNvPr id="55" name="16 Conector recto">
          <a:extLst>
            <a:ext uri="{FF2B5EF4-FFF2-40B4-BE49-F238E27FC236}">
              <a16:creationId xmlns:a16="http://schemas.microsoft.com/office/drawing/2014/main" id="{03E0E865-BCE3-46BC-8D69-35FA897E6AB2}"/>
            </a:ext>
          </a:extLst>
        </xdr:cNvPr>
        <xdr:cNvCxnSpPr/>
      </xdr:nvCxnSpPr>
      <xdr:spPr>
        <a:xfrm flipH="1">
          <a:off x="5810250" y="556169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25</xdr:row>
      <xdr:rowOff>107044</xdr:rowOff>
    </xdr:from>
    <xdr:to>
      <xdr:col>8</xdr:col>
      <xdr:colOff>367847</xdr:colOff>
      <xdr:row>25</xdr:row>
      <xdr:rowOff>107044</xdr:rowOff>
    </xdr:to>
    <xdr:cxnSp macro="">
      <xdr:nvCxnSpPr>
        <xdr:cNvPr id="56" name="17 Conector recto">
          <a:extLst>
            <a:ext uri="{FF2B5EF4-FFF2-40B4-BE49-F238E27FC236}">
              <a16:creationId xmlns:a16="http://schemas.microsoft.com/office/drawing/2014/main" id="{0184320B-9675-4772-91CC-AC663E197DE4}"/>
            </a:ext>
          </a:extLst>
        </xdr:cNvPr>
        <xdr:cNvCxnSpPr/>
      </xdr:nvCxnSpPr>
      <xdr:spPr>
        <a:xfrm flipH="1">
          <a:off x="5792561" y="498384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28</xdr:row>
      <xdr:rowOff>89353</xdr:rowOff>
    </xdr:from>
    <xdr:to>
      <xdr:col>8</xdr:col>
      <xdr:colOff>361496</xdr:colOff>
      <xdr:row>28</xdr:row>
      <xdr:rowOff>89353</xdr:rowOff>
    </xdr:to>
    <xdr:cxnSp macro="">
      <xdr:nvCxnSpPr>
        <xdr:cNvPr id="57" name="18 Conector recto">
          <a:extLst>
            <a:ext uri="{FF2B5EF4-FFF2-40B4-BE49-F238E27FC236}">
              <a16:creationId xmlns:a16="http://schemas.microsoft.com/office/drawing/2014/main" id="{FBCBFBEF-40E3-4885-A56C-670AEA690560}"/>
            </a:ext>
          </a:extLst>
        </xdr:cNvPr>
        <xdr:cNvCxnSpPr/>
      </xdr:nvCxnSpPr>
      <xdr:spPr>
        <a:xfrm flipH="1">
          <a:off x="5786210" y="5537653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36</xdr:row>
      <xdr:rowOff>102054</xdr:rowOff>
    </xdr:from>
    <xdr:to>
      <xdr:col>8</xdr:col>
      <xdr:colOff>408215</xdr:colOff>
      <xdr:row>36</xdr:row>
      <xdr:rowOff>102054</xdr:rowOff>
    </xdr:to>
    <xdr:cxnSp macro="">
      <xdr:nvCxnSpPr>
        <xdr:cNvPr id="58" name="15 Conector recto">
          <a:extLst>
            <a:ext uri="{FF2B5EF4-FFF2-40B4-BE49-F238E27FC236}">
              <a16:creationId xmlns:a16="http://schemas.microsoft.com/office/drawing/2014/main" id="{1C0FE2E9-37EB-451F-9628-5BAC8BF43783}"/>
            </a:ext>
          </a:extLst>
        </xdr:cNvPr>
        <xdr:cNvCxnSpPr/>
      </xdr:nvCxnSpPr>
      <xdr:spPr>
        <a:xfrm flipH="1">
          <a:off x="5832929" y="707435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33</xdr:row>
      <xdr:rowOff>89353</xdr:rowOff>
    </xdr:from>
    <xdr:to>
      <xdr:col>8</xdr:col>
      <xdr:colOff>361496</xdr:colOff>
      <xdr:row>33</xdr:row>
      <xdr:rowOff>89353</xdr:rowOff>
    </xdr:to>
    <xdr:cxnSp macro="">
      <xdr:nvCxnSpPr>
        <xdr:cNvPr id="59" name="18 Conector recto">
          <a:extLst>
            <a:ext uri="{FF2B5EF4-FFF2-40B4-BE49-F238E27FC236}">
              <a16:creationId xmlns:a16="http://schemas.microsoft.com/office/drawing/2014/main" id="{A2EF31CB-7146-426F-8354-1CAE8FFB7BB0}"/>
            </a:ext>
          </a:extLst>
        </xdr:cNvPr>
        <xdr:cNvCxnSpPr/>
      </xdr:nvCxnSpPr>
      <xdr:spPr>
        <a:xfrm flipH="1">
          <a:off x="5786210" y="6490153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60" name="15 Conector recto">
          <a:extLst>
            <a:ext uri="{FF2B5EF4-FFF2-40B4-BE49-F238E27FC236}">
              <a16:creationId xmlns:a16="http://schemas.microsoft.com/office/drawing/2014/main" id="{C2157839-2C87-486C-9DEB-02909AA52102}"/>
            </a:ext>
          </a:extLst>
        </xdr:cNvPr>
        <xdr:cNvCxnSpPr/>
      </xdr:nvCxnSpPr>
      <xdr:spPr>
        <a:xfrm flipH="1">
          <a:off x="729977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61" name="16 Conector recto">
          <a:extLst>
            <a:ext uri="{FF2B5EF4-FFF2-40B4-BE49-F238E27FC236}">
              <a16:creationId xmlns:a16="http://schemas.microsoft.com/office/drawing/2014/main" id="{E4581126-622B-4308-AD36-048C6206F267}"/>
            </a:ext>
          </a:extLst>
        </xdr:cNvPr>
        <xdr:cNvCxnSpPr/>
      </xdr:nvCxnSpPr>
      <xdr:spPr>
        <a:xfrm flipH="1">
          <a:off x="727710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62" name="17 Conector recto">
          <a:extLst>
            <a:ext uri="{FF2B5EF4-FFF2-40B4-BE49-F238E27FC236}">
              <a16:creationId xmlns:a16="http://schemas.microsoft.com/office/drawing/2014/main" id="{2CA1241D-CF34-4CE2-9352-C56FF906B4E2}"/>
            </a:ext>
          </a:extLst>
        </xdr:cNvPr>
        <xdr:cNvCxnSpPr/>
      </xdr:nvCxnSpPr>
      <xdr:spPr>
        <a:xfrm flipH="1">
          <a:off x="725941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63" name="18 Conector recto">
          <a:extLst>
            <a:ext uri="{FF2B5EF4-FFF2-40B4-BE49-F238E27FC236}">
              <a16:creationId xmlns:a16="http://schemas.microsoft.com/office/drawing/2014/main" id="{E1796A62-A769-4402-83DF-DD9DD9D0DEF5}"/>
            </a:ext>
          </a:extLst>
        </xdr:cNvPr>
        <xdr:cNvCxnSpPr/>
      </xdr:nvCxnSpPr>
      <xdr:spPr>
        <a:xfrm flipH="1">
          <a:off x="725306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64" name="15 Conector recto">
          <a:extLst>
            <a:ext uri="{FF2B5EF4-FFF2-40B4-BE49-F238E27FC236}">
              <a16:creationId xmlns:a16="http://schemas.microsoft.com/office/drawing/2014/main" id="{E5459EF3-7632-4C1C-8959-E82D4D723F85}"/>
            </a:ext>
          </a:extLst>
        </xdr:cNvPr>
        <xdr:cNvCxnSpPr/>
      </xdr:nvCxnSpPr>
      <xdr:spPr>
        <a:xfrm flipH="1">
          <a:off x="729977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65" name="16 Conector recto">
          <a:extLst>
            <a:ext uri="{FF2B5EF4-FFF2-40B4-BE49-F238E27FC236}">
              <a16:creationId xmlns:a16="http://schemas.microsoft.com/office/drawing/2014/main" id="{A2D8C96B-3969-4EBD-BDD8-1B60CCEF9AA6}"/>
            </a:ext>
          </a:extLst>
        </xdr:cNvPr>
        <xdr:cNvCxnSpPr/>
      </xdr:nvCxnSpPr>
      <xdr:spPr>
        <a:xfrm flipH="1">
          <a:off x="727710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66" name="17 Conector recto">
          <a:extLst>
            <a:ext uri="{FF2B5EF4-FFF2-40B4-BE49-F238E27FC236}">
              <a16:creationId xmlns:a16="http://schemas.microsoft.com/office/drawing/2014/main" id="{D4932E5A-D881-4F8A-B65A-61685E38F109}"/>
            </a:ext>
          </a:extLst>
        </xdr:cNvPr>
        <xdr:cNvCxnSpPr/>
      </xdr:nvCxnSpPr>
      <xdr:spPr>
        <a:xfrm flipH="1">
          <a:off x="725941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67" name="18 Conector recto">
          <a:extLst>
            <a:ext uri="{FF2B5EF4-FFF2-40B4-BE49-F238E27FC236}">
              <a16:creationId xmlns:a16="http://schemas.microsoft.com/office/drawing/2014/main" id="{A4903DB4-6122-4F3F-B569-A9BD7185F85B}"/>
            </a:ext>
          </a:extLst>
        </xdr:cNvPr>
        <xdr:cNvCxnSpPr/>
      </xdr:nvCxnSpPr>
      <xdr:spPr>
        <a:xfrm flipH="1">
          <a:off x="725306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68" name="15 Conector recto">
          <a:extLst>
            <a:ext uri="{FF2B5EF4-FFF2-40B4-BE49-F238E27FC236}">
              <a16:creationId xmlns:a16="http://schemas.microsoft.com/office/drawing/2014/main" id="{5F85ECF7-A73D-43CE-ADA2-1C61BB3EAB61}"/>
            </a:ext>
          </a:extLst>
        </xdr:cNvPr>
        <xdr:cNvCxnSpPr/>
      </xdr:nvCxnSpPr>
      <xdr:spPr>
        <a:xfrm flipH="1">
          <a:off x="729977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69" name="16 Conector recto">
          <a:extLst>
            <a:ext uri="{FF2B5EF4-FFF2-40B4-BE49-F238E27FC236}">
              <a16:creationId xmlns:a16="http://schemas.microsoft.com/office/drawing/2014/main" id="{0EE371B0-29C4-4BE0-A83D-5648892462A7}"/>
            </a:ext>
          </a:extLst>
        </xdr:cNvPr>
        <xdr:cNvCxnSpPr/>
      </xdr:nvCxnSpPr>
      <xdr:spPr>
        <a:xfrm flipH="1">
          <a:off x="727710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70" name="17 Conector recto">
          <a:extLst>
            <a:ext uri="{FF2B5EF4-FFF2-40B4-BE49-F238E27FC236}">
              <a16:creationId xmlns:a16="http://schemas.microsoft.com/office/drawing/2014/main" id="{30FA3E0F-14F1-44B5-A915-1FDC6E87C7DA}"/>
            </a:ext>
          </a:extLst>
        </xdr:cNvPr>
        <xdr:cNvCxnSpPr/>
      </xdr:nvCxnSpPr>
      <xdr:spPr>
        <a:xfrm flipH="1">
          <a:off x="725941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18</xdr:row>
      <xdr:rowOff>89353</xdr:rowOff>
    </xdr:from>
    <xdr:to>
      <xdr:col>9</xdr:col>
      <xdr:colOff>361496</xdr:colOff>
      <xdr:row>18</xdr:row>
      <xdr:rowOff>89353</xdr:rowOff>
    </xdr:to>
    <xdr:cxnSp macro="">
      <xdr:nvCxnSpPr>
        <xdr:cNvPr id="71" name="18 Conector recto">
          <a:extLst>
            <a:ext uri="{FF2B5EF4-FFF2-40B4-BE49-F238E27FC236}">
              <a16:creationId xmlns:a16="http://schemas.microsoft.com/office/drawing/2014/main" id="{56D30B61-A99E-4743-B95F-D05EEC701501}"/>
            </a:ext>
          </a:extLst>
        </xdr:cNvPr>
        <xdr:cNvCxnSpPr/>
      </xdr:nvCxnSpPr>
      <xdr:spPr>
        <a:xfrm flipH="1">
          <a:off x="7253060" y="3632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72" name="15 Conector recto">
          <a:extLst>
            <a:ext uri="{FF2B5EF4-FFF2-40B4-BE49-F238E27FC236}">
              <a16:creationId xmlns:a16="http://schemas.microsoft.com/office/drawing/2014/main" id="{3644638E-D32E-4F3D-8FC7-CB8DB14465E0}"/>
            </a:ext>
          </a:extLst>
        </xdr:cNvPr>
        <xdr:cNvCxnSpPr/>
      </xdr:nvCxnSpPr>
      <xdr:spPr>
        <a:xfrm flipH="1">
          <a:off x="7299779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73" name="16 Conector recto">
          <a:extLst>
            <a:ext uri="{FF2B5EF4-FFF2-40B4-BE49-F238E27FC236}">
              <a16:creationId xmlns:a16="http://schemas.microsoft.com/office/drawing/2014/main" id="{D2BAFF98-2913-4834-B49B-004B7E751712}"/>
            </a:ext>
          </a:extLst>
        </xdr:cNvPr>
        <xdr:cNvCxnSpPr/>
      </xdr:nvCxnSpPr>
      <xdr:spPr>
        <a:xfrm flipH="1">
          <a:off x="7277100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74" name="17 Conector recto">
          <a:extLst>
            <a:ext uri="{FF2B5EF4-FFF2-40B4-BE49-F238E27FC236}">
              <a16:creationId xmlns:a16="http://schemas.microsoft.com/office/drawing/2014/main" id="{B154A3A2-FB11-473F-90D3-7092EA685052}"/>
            </a:ext>
          </a:extLst>
        </xdr:cNvPr>
        <xdr:cNvCxnSpPr/>
      </xdr:nvCxnSpPr>
      <xdr:spPr>
        <a:xfrm flipH="1">
          <a:off x="725941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75" name="18 Conector recto">
          <a:extLst>
            <a:ext uri="{FF2B5EF4-FFF2-40B4-BE49-F238E27FC236}">
              <a16:creationId xmlns:a16="http://schemas.microsoft.com/office/drawing/2014/main" id="{D79FF6DE-03CA-4F34-AF6E-1DBEDADC4B1D}"/>
            </a:ext>
          </a:extLst>
        </xdr:cNvPr>
        <xdr:cNvCxnSpPr/>
      </xdr:nvCxnSpPr>
      <xdr:spPr>
        <a:xfrm flipH="1">
          <a:off x="7253060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76" name="15 Conector recto">
          <a:extLst>
            <a:ext uri="{FF2B5EF4-FFF2-40B4-BE49-F238E27FC236}">
              <a16:creationId xmlns:a16="http://schemas.microsoft.com/office/drawing/2014/main" id="{66E4D927-6248-4D33-B87D-91B0EE460AF5}"/>
            </a:ext>
          </a:extLst>
        </xdr:cNvPr>
        <xdr:cNvCxnSpPr/>
      </xdr:nvCxnSpPr>
      <xdr:spPr>
        <a:xfrm flipH="1">
          <a:off x="7299779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77" name="16 Conector recto">
          <a:extLst>
            <a:ext uri="{FF2B5EF4-FFF2-40B4-BE49-F238E27FC236}">
              <a16:creationId xmlns:a16="http://schemas.microsoft.com/office/drawing/2014/main" id="{0E7089F9-F711-4E63-A4DF-C13D1940C641}"/>
            </a:ext>
          </a:extLst>
        </xdr:cNvPr>
        <xdr:cNvCxnSpPr/>
      </xdr:nvCxnSpPr>
      <xdr:spPr>
        <a:xfrm flipH="1">
          <a:off x="7277100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35</xdr:row>
      <xdr:rowOff>107044</xdr:rowOff>
    </xdr:from>
    <xdr:to>
      <xdr:col>9</xdr:col>
      <xdr:colOff>367847</xdr:colOff>
      <xdr:row>35</xdr:row>
      <xdr:rowOff>107044</xdr:rowOff>
    </xdr:to>
    <xdr:cxnSp macro="">
      <xdr:nvCxnSpPr>
        <xdr:cNvPr id="78" name="17 Conector recto">
          <a:extLst>
            <a:ext uri="{FF2B5EF4-FFF2-40B4-BE49-F238E27FC236}">
              <a16:creationId xmlns:a16="http://schemas.microsoft.com/office/drawing/2014/main" id="{BB442FA3-4A7A-4578-99BC-D87FCE0C36D2}"/>
            </a:ext>
          </a:extLst>
        </xdr:cNvPr>
        <xdr:cNvCxnSpPr/>
      </xdr:nvCxnSpPr>
      <xdr:spPr>
        <a:xfrm flipH="1">
          <a:off x="7259411" y="688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79" name="18 Conector recto">
          <a:extLst>
            <a:ext uri="{FF2B5EF4-FFF2-40B4-BE49-F238E27FC236}">
              <a16:creationId xmlns:a16="http://schemas.microsoft.com/office/drawing/2014/main" id="{DC1DBBEB-2CE7-4682-8AF4-DB25FBF4E3AA}"/>
            </a:ext>
          </a:extLst>
        </xdr:cNvPr>
        <xdr:cNvCxnSpPr/>
      </xdr:nvCxnSpPr>
      <xdr:spPr>
        <a:xfrm flipH="1">
          <a:off x="7253060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</xdr:row>
      <xdr:rowOff>102054</xdr:rowOff>
    </xdr:from>
    <xdr:to>
      <xdr:col>9</xdr:col>
      <xdr:colOff>408215</xdr:colOff>
      <xdr:row>5</xdr:row>
      <xdr:rowOff>102054</xdr:rowOff>
    </xdr:to>
    <xdr:cxnSp macro="">
      <xdr:nvCxnSpPr>
        <xdr:cNvPr id="80" name="15 Conector recto">
          <a:extLst>
            <a:ext uri="{FF2B5EF4-FFF2-40B4-BE49-F238E27FC236}">
              <a16:creationId xmlns:a16="http://schemas.microsoft.com/office/drawing/2014/main" id="{F61B2384-B83F-41A8-8F9D-E272CDB38059}"/>
            </a:ext>
          </a:extLst>
        </xdr:cNvPr>
        <xdr:cNvCxnSpPr/>
      </xdr:nvCxnSpPr>
      <xdr:spPr>
        <a:xfrm flipH="1">
          <a:off x="7299779" y="110217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4</xdr:row>
      <xdr:rowOff>113394</xdr:rowOff>
    </xdr:from>
    <xdr:to>
      <xdr:col>9</xdr:col>
      <xdr:colOff>385536</xdr:colOff>
      <xdr:row>4</xdr:row>
      <xdr:rowOff>113394</xdr:rowOff>
    </xdr:to>
    <xdr:cxnSp macro="">
      <xdr:nvCxnSpPr>
        <xdr:cNvPr id="81" name="16 Conector recto">
          <a:extLst>
            <a:ext uri="{FF2B5EF4-FFF2-40B4-BE49-F238E27FC236}">
              <a16:creationId xmlns:a16="http://schemas.microsoft.com/office/drawing/2014/main" id="{40180C20-6CAD-4EFA-8947-F6DFD585179B}"/>
            </a:ext>
          </a:extLst>
        </xdr:cNvPr>
        <xdr:cNvCxnSpPr/>
      </xdr:nvCxnSpPr>
      <xdr:spPr>
        <a:xfrm flipH="1">
          <a:off x="7277100" y="9039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3</xdr:row>
      <xdr:rowOff>107044</xdr:rowOff>
    </xdr:from>
    <xdr:to>
      <xdr:col>9</xdr:col>
      <xdr:colOff>367847</xdr:colOff>
      <xdr:row>3</xdr:row>
      <xdr:rowOff>107044</xdr:rowOff>
    </xdr:to>
    <xdr:cxnSp macro="">
      <xdr:nvCxnSpPr>
        <xdr:cNvPr id="82" name="17 Conector recto">
          <a:extLst>
            <a:ext uri="{FF2B5EF4-FFF2-40B4-BE49-F238E27FC236}">
              <a16:creationId xmlns:a16="http://schemas.microsoft.com/office/drawing/2014/main" id="{220CFE7A-0EFE-45A2-A19E-211527161790}"/>
            </a:ext>
          </a:extLst>
        </xdr:cNvPr>
        <xdr:cNvCxnSpPr/>
      </xdr:nvCxnSpPr>
      <xdr:spPr>
        <a:xfrm flipH="1">
          <a:off x="7259411" y="68806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</xdr:row>
      <xdr:rowOff>89353</xdr:rowOff>
    </xdr:from>
    <xdr:to>
      <xdr:col>9</xdr:col>
      <xdr:colOff>361496</xdr:colOff>
      <xdr:row>2</xdr:row>
      <xdr:rowOff>89353</xdr:rowOff>
    </xdr:to>
    <xdr:cxnSp macro="">
      <xdr:nvCxnSpPr>
        <xdr:cNvPr id="83" name="18 Conector recto">
          <a:extLst>
            <a:ext uri="{FF2B5EF4-FFF2-40B4-BE49-F238E27FC236}">
              <a16:creationId xmlns:a16="http://schemas.microsoft.com/office/drawing/2014/main" id="{680A08A3-E002-44C7-AA3B-5057F19E7BB3}"/>
            </a:ext>
          </a:extLst>
        </xdr:cNvPr>
        <xdr:cNvCxnSpPr/>
      </xdr:nvCxnSpPr>
      <xdr:spPr>
        <a:xfrm flipH="1">
          <a:off x="7253060" y="4703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13</xdr:row>
      <xdr:rowOff>102054</xdr:rowOff>
    </xdr:from>
    <xdr:to>
      <xdr:col>9</xdr:col>
      <xdr:colOff>408215</xdr:colOff>
      <xdr:row>13</xdr:row>
      <xdr:rowOff>102054</xdr:rowOff>
    </xdr:to>
    <xdr:cxnSp macro="">
      <xdr:nvCxnSpPr>
        <xdr:cNvPr id="84" name="15 Conector recto">
          <a:extLst>
            <a:ext uri="{FF2B5EF4-FFF2-40B4-BE49-F238E27FC236}">
              <a16:creationId xmlns:a16="http://schemas.microsoft.com/office/drawing/2014/main" id="{D1A4B162-80A4-4AAA-A5CC-05E43750F3D1}"/>
            </a:ext>
          </a:extLst>
        </xdr:cNvPr>
        <xdr:cNvCxnSpPr/>
      </xdr:nvCxnSpPr>
      <xdr:spPr>
        <a:xfrm flipH="1">
          <a:off x="7299779" y="268332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12</xdr:row>
      <xdr:rowOff>113394</xdr:rowOff>
    </xdr:from>
    <xdr:to>
      <xdr:col>9</xdr:col>
      <xdr:colOff>385536</xdr:colOff>
      <xdr:row>12</xdr:row>
      <xdr:rowOff>113394</xdr:rowOff>
    </xdr:to>
    <xdr:cxnSp macro="">
      <xdr:nvCxnSpPr>
        <xdr:cNvPr id="85" name="16 Conector recto">
          <a:extLst>
            <a:ext uri="{FF2B5EF4-FFF2-40B4-BE49-F238E27FC236}">
              <a16:creationId xmlns:a16="http://schemas.microsoft.com/office/drawing/2014/main" id="{68DC6712-B6C9-401B-B1D1-1794005B85D0}"/>
            </a:ext>
          </a:extLst>
        </xdr:cNvPr>
        <xdr:cNvCxnSpPr/>
      </xdr:nvCxnSpPr>
      <xdr:spPr>
        <a:xfrm flipH="1">
          <a:off x="7277100" y="24851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11</xdr:row>
      <xdr:rowOff>107044</xdr:rowOff>
    </xdr:from>
    <xdr:to>
      <xdr:col>9</xdr:col>
      <xdr:colOff>367847</xdr:colOff>
      <xdr:row>11</xdr:row>
      <xdr:rowOff>107044</xdr:rowOff>
    </xdr:to>
    <xdr:cxnSp macro="">
      <xdr:nvCxnSpPr>
        <xdr:cNvPr id="86" name="17 Conector recto">
          <a:extLst>
            <a:ext uri="{FF2B5EF4-FFF2-40B4-BE49-F238E27FC236}">
              <a16:creationId xmlns:a16="http://schemas.microsoft.com/office/drawing/2014/main" id="{53FD6596-6C4B-4D9E-92A2-41D429CA936F}"/>
            </a:ext>
          </a:extLst>
        </xdr:cNvPr>
        <xdr:cNvCxnSpPr/>
      </xdr:nvCxnSpPr>
      <xdr:spPr>
        <a:xfrm flipH="1">
          <a:off x="7259411" y="2269219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10</xdr:row>
      <xdr:rowOff>89353</xdr:rowOff>
    </xdr:from>
    <xdr:to>
      <xdr:col>9</xdr:col>
      <xdr:colOff>361496</xdr:colOff>
      <xdr:row>10</xdr:row>
      <xdr:rowOff>89353</xdr:rowOff>
    </xdr:to>
    <xdr:cxnSp macro="">
      <xdr:nvCxnSpPr>
        <xdr:cNvPr id="87" name="18 Conector recto">
          <a:extLst>
            <a:ext uri="{FF2B5EF4-FFF2-40B4-BE49-F238E27FC236}">
              <a16:creationId xmlns:a16="http://schemas.microsoft.com/office/drawing/2014/main" id="{FCAF3B9E-04E7-4705-8B2C-FA7AE29FDB54}"/>
            </a:ext>
          </a:extLst>
        </xdr:cNvPr>
        <xdr:cNvCxnSpPr/>
      </xdr:nvCxnSpPr>
      <xdr:spPr>
        <a:xfrm flipH="1">
          <a:off x="7253060" y="205150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21</xdr:row>
      <xdr:rowOff>102054</xdr:rowOff>
    </xdr:from>
    <xdr:to>
      <xdr:col>9</xdr:col>
      <xdr:colOff>408215</xdr:colOff>
      <xdr:row>21</xdr:row>
      <xdr:rowOff>102054</xdr:rowOff>
    </xdr:to>
    <xdr:cxnSp macro="">
      <xdr:nvCxnSpPr>
        <xdr:cNvPr id="88" name="15 Conector recto">
          <a:extLst>
            <a:ext uri="{FF2B5EF4-FFF2-40B4-BE49-F238E27FC236}">
              <a16:creationId xmlns:a16="http://schemas.microsoft.com/office/drawing/2014/main" id="{E6BE8FF2-863F-4D5F-83EE-3D58D7CE3AAF}"/>
            </a:ext>
          </a:extLst>
        </xdr:cNvPr>
        <xdr:cNvCxnSpPr/>
      </xdr:nvCxnSpPr>
      <xdr:spPr>
        <a:xfrm flipH="1">
          <a:off x="7299779" y="4216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20</xdr:row>
      <xdr:rowOff>113394</xdr:rowOff>
    </xdr:from>
    <xdr:to>
      <xdr:col>9</xdr:col>
      <xdr:colOff>385536</xdr:colOff>
      <xdr:row>20</xdr:row>
      <xdr:rowOff>113394</xdr:rowOff>
    </xdr:to>
    <xdr:cxnSp macro="">
      <xdr:nvCxnSpPr>
        <xdr:cNvPr id="89" name="16 Conector recto">
          <a:extLst>
            <a:ext uri="{FF2B5EF4-FFF2-40B4-BE49-F238E27FC236}">
              <a16:creationId xmlns:a16="http://schemas.microsoft.com/office/drawing/2014/main" id="{7CE9C813-463D-4C66-A515-0DD3FF556B6B}"/>
            </a:ext>
          </a:extLst>
        </xdr:cNvPr>
        <xdr:cNvCxnSpPr/>
      </xdr:nvCxnSpPr>
      <xdr:spPr>
        <a:xfrm flipH="1">
          <a:off x="7277100" y="4037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19</xdr:row>
      <xdr:rowOff>107044</xdr:rowOff>
    </xdr:from>
    <xdr:to>
      <xdr:col>9</xdr:col>
      <xdr:colOff>367847</xdr:colOff>
      <xdr:row>19</xdr:row>
      <xdr:rowOff>107044</xdr:rowOff>
    </xdr:to>
    <xdr:cxnSp macro="">
      <xdr:nvCxnSpPr>
        <xdr:cNvPr id="90" name="17 Conector recto">
          <a:extLst>
            <a:ext uri="{FF2B5EF4-FFF2-40B4-BE49-F238E27FC236}">
              <a16:creationId xmlns:a16="http://schemas.microsoft.com/office/drawing/2014/main" id="{43B4CD5C-9635-460C-AA90-9D6735FACF8F}"/>
            </a:ext>
          </a:extLst>
        </xdr:cNvPr>
        <xdr:cNvCxnSpPr/>
      </xdr:nvCxnSpPr>
      <xdr:spPr>
        <a:xfrm flipH="1">
          <a:off x="7259411" y="384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629103</xdr:colOff>
      <xdr:row>16</xdr:row>
      <xdr:rowOff>116567</xdr:rowOff>
    </xdr:from>
    <xdr:to>
      <xdr:col>9</xdr:col>
      <xdr:colOff>538389</xdr:colOff>
      <xdr:row>16</xdr:row>
      <xdr:rowOff>116567</xdr:rowOff>
    </xdr:to>
    <xdr:cxnSp macro="">
      <xdr:nvCxnSpPr>
        <xdr:cNvPr id="91" name="18 Conector recto">
          <a:extLst>
            <a:ext uri="{FF2B5EF4-FFF2-40B4-BE49-F238E27FC236}">
              <a16:creationId xmlns:a16="http://schemas.microsoft.com/office/drawing/2014/main" id="{E09AFF31-1070-42DC-BF82-F4A9C27082B0}"/>
            </a:ext>
          </a:extLst>
        </xdr:cNvPr>
        <xdr:cNvCxnSpPr/>
      </xdr:nvCxnSpPr>
      <xdr:spPr>
        <a:xfrm flipH="1">
          <a:off x="7429953" y="3278867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29</xdr:row>
      <xdr:rowOff>102054</xdr:rowOff>
    </xdr:from>
    <xdr:to>
      <xdr:col>9</xdr:col>
      <xdr:colOff>408215</xdr:colOff>
      <xdr:row>29</xdr:row>
      <xdr:rowOff>102054</xdr:rowOff>
    </xdr:to>
    <xdr:cxnSp macro="">
      <xdr:nvCxnSpPr>
        <xdr:cNvPr id="92" name="15 Conector recto">
          <a:extLst>
            <a:ext uri="{FF2B5EF4-FFF2-40B4-BE49-F238E27FC236}">
              <a16:creationId xmlns:a16="http://schemas.microsoft.com/office/drawing/2014/main" id="{4D173D9B-43FC-4FA4-B373-C7589C9C48DE}"/>
            </a:ext>
          </a:extLst>
        </xdr:cNvPr>
        <xdr:cNvCxnSpPr/>
      </xdr:nvCxnSpPr>
      <xdr:spPr>
        <a:xfrm flipH="1">
          <a:off x="7299779" y="5740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29</xdr:row>
      <xdr:rowOff>113394</xdr:rowOff>
    </xdr:from>
    <xdr:to>
      <xdr:col>9</xdr:col>
      <xdr:colOff>385536</xdr:colOff>
      <xdr:row>29</xdr:row>
      <xdr:rowOff>113394</xdr:rowOff>
    </xdr:to>
    <xdr:cxnSp macro="">
      <xdr:nvCxnSpPr>
        <xdr:cNvPr id="93" name="16 Conector recto">
          <a:extLst>
            <a:ext uri="{FF2B5EF4-FFF2-40B4-BE49-F238E27FC236}">
              <a16:creationId xmlns:a16="http://schemas.microsoft.com/office/drawing/2014/main" id="{F4043AB2-DAE2-4B33-9EE8-48D392633DFC}"/>
            </a:ext>
          </a:extLst>
        </xdr:cNvPr>
        <xdr:cNvCxnSpPr/>
      </xdr:nvCxnSpPr>
      <xdr:spPr>
        <a:xfrm flipH="1">
          <a:off x="7277100" y="5752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26</xdr:row>
      <xdr:rowOff>107044</xdr:rowOff>
    </xdr:from>
    <xdr:to>
      <xdr:col>9</xdr:col>
      <xdr:colOff>367847</xdr:colOff>
      <xdr:row>26</xdr:row>
      <xdr:rowOff>107044</xdr:rowOff>
    </xdr:to>
    <xdr:cxnSp macro="">
      <xdr:nvCxnSpPr>
        <xdr:cNvPr id="94" name="17 Conector recto">
          <a:extLst>
            <a:ext uri="{FF2B5EF4-FFF2-40B4-BE49-F238E27FC236}">
              <a16:creationId xmlns:a16="http://schemas.microsoft.com/office/drawing/2014/main" id="{EE2F5F49-8060-42DA-B3C3-73B95FE807B0}"/>
            </a:ext>
          </a:extLst>
        </xdr:cNvPr>
        <xdr:cNvCxnSpPr/>
      </xdr:nvCxnSpPr>
      <xdr:spPr>
        <a:xfrm flipH="1">
          <a:off x="7259411" y="5174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29</xdr:row>
      <xdr:rowOff>89353</xdr:rowOff>
    </xdr:from>
    <xdr:to>
      <xdr:col>9</xdr:col>
      <xdr:colOff>361496</xdr:colOff>
      <xdr:row>29</xdr:row>
      <xdr:rowOff>89353</xdr:rowOff>
    </xdr:to>
    <xdr:cxnSp macro="">
      <xdr:nvCxnSpPr>
        <xdr:cNvPr id="95" name="18 Conector recto">
          <a:extLst>
            <a:ext uri="{FF2B5EF4-FFF2-40B4-BE49-F238E27FC236}">
              <a16:creationId xmlns:a16="http://schemas.microsoft.com/office/drawing/2014/main" id="{9CDB6E6F-3FFF-4E70-9B6B-4084DCAF3CE7}"/>
            </a:ext>
          </a:extLst>
        </xdr:cNvPr>
        <xdr:cNvCxnSpPr/>
      </xdr:nvCxnSpPr>
      <xdr:spPr>
        <a:xfrm flipH="1">
          <a:off x="7253060" y="5728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37</xdr:row>
      <xdr:rowOff>102054</xdr:rowOff>
    </xdr:from>
    <xdr:to>
      <xdr:col>9</xdr:col>
      <xdr:colOff>408215</xdr:colOff>
      <xdr:row>37</xdr:row>
      <xdr:rowOff>102054</xdr:rowOff>
    </xdr:to>
    <xdr:cxnSp macro="">
      <xdr:nvCxnSpPr>
        <xdr:cNvPr id="96" name="15 Conector recto">
          <a:extLst>
            <a:ext uri="{FF2B5EF4-FFF2-40B4-BE49-F238E27FC236}">
              <a16:creationId xmlns:a16="http://schemas.microsoft.com/office/drawing/2014/main" id="{308773FF-2407-479D-BC34-F2F87237B56F}"/>
            </a:ext>
          </a:extLst>
        </xdr:cNvPr>
        <xdr:cNvCxnSpPr/>
      </xdr:nvCxnSpPr>
      <xdr:spPr>
        <a:xfrm flipH="1">
          <a:off x="7299779" y="726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36</xdr:row>
      <xdr:rowOff>113394</xdr:rowOff>
    </xdr:from>
    <xdr:to>
      <xdr:col>9</xdr:col>
      <xdr:colOff>385536</xdr:colOff>
      <xdr:row>36</xdr:row>
      <xdr:rowOff>113394</xdr:rowOff>
    </xdr:to>
    <xdr:cxnSp macro="">
      <xdr:nvCxnSpPr>
        <xdr:cNvPr id="97" name="16 Conector recto">
          <a:extLst>
            <a:ext uri="{FF2B5EF4-FFF2-40B4-BE49-F238E27FC236}">
              <a16:creationId xmlns:a16="http://schemas.microsoft.com/office/drawing/2014/main" id="{BA45D9CB-5C36-4600-9EEF-F6DFCCB041AB}"/>
            </a:ext>
          </a:extLst>
        </xdr:cNvPr>
        <xdr:cNvCxnSpPr/>
      </xdr:nvCxnSpPr>
      <xdr:spPr>
        <a:xfrm flipH="1">
          <a:off x="7277100" y="708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28</xdr:row>
      <xdr:rowOff>107044</xdr:rowOff>
    </xdr:from>
    <xdr:to>
      <xdr:col>9</xdr:col>
      <xdr:colOff>367847</xdr:colOff>
      <xdr:row>28</xdr:row>
      <xdr:rowOff>107044</xdr:rowOff>
    </xdr:to>
    <xdr:cxnSp macro="">
      <xdr:nvCxnSpPr>
        <xdr:cNvPr id="98" name="17 Conector recto">
          <a:extLst>
            <a:ext uri="{FF2B5EF4-FFF2-40B4-BE49-F238E27FC236}">
              <a16:creationId xmlns:a16="http://schemas.microsoft.com/office/drawing/2014/main" id="{69948424-29C0-466C-A3EA-DE77710833B7}"/>
            </a:ext>
          </a:extLst>
        </xdr:cNvPr>
        <xdr:cNvCxnSpPr/>
      </xdr:nvCxnSpPr>
      <xdr:spPr>
        <a:xfrm flipH="1">
          <a:off x="7259411" y="5555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34</xdr:row>
      <xdr:rowOff>89353</xdr:rowOff>
    </xdr:from>
    <xdr:to>
      <xdr:col>9</xdr:col>
      <xdr:colOff>361496</xdr:colOff>
      <xdr:row>34</xdr:row>
      <xdr:rowOff>89353</xdr:rowOff>
    </xdr:to>
    <xdr:cxnSp macro="">
      <xdr:nvCxnSpPr>
        <xdr:cNvPr id="99" name="18 Conector recto">
          <a:extLst>
            <a:ext uri="{FF2B5EF4-FFF2-40B4-BE49-F238E27FC236}">
              <a16:creationId xmlns:a16="http://schemas.microsoft.com/office/drawing/2014/main" id="{33EA05EE-E206-4025-BF3D-882BBFDF1C40}"/>
            </a:ext>
          </a:extLst>
        </xdr:cNvPr>
        <xdr:cNvCxnSpPr/>
      </xdr:nvCxnSpPr>
      <xdr:spPr>
        <a:xfrm flipH="1">
          <a:off x="7253060" y="668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101" name="15 Conector recto">
          <a:extLst>
            <a:ext uri="{FF2B5EF4-FFF2-40B4-BE49-F238E27FC236}">
              <a16:creationId xmlns:a16="http://schemas.microsoft.com/office/drawing/2014/main" id="{DF8C83A2-2AE5-48BD-9192-FB2D8376C836}"/>
            </a:ext>
          </a:extLst>
        </xdr:cNvPr>
        <xdr:cNvCxnSpPr/>
      </xdr:nvCxnSpPr>
      <xdr:spPr>
        <a:xfrm flipH="1">
          <a:off x="7299779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102" name="17 Conector recto">
          <a:extLst>
            <a:ext uri="{FF2B5EF4-FFF2-40B4-BE49-F238E27FC236}">
              <a16:creationId xmlns:a16="http://schemas.microsoft.com/office/drawing/2014/main" id="{C710038E-FD36-444D-9B9F-BF8B1A3A96C9}"/>
            </a:ext>
          </a:extLst>
        </xdr:cNvPr>
        <xdr:cNvCxnSpPr/>
      </xdr:nvCxnSpPr>
      <xdr:spPr>
        <a:xfrm flipH="1">
          <a:off x="7259411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03" name="18 Conector recto">
          <a:extLst>
            <a:ext uri="{FF2B5EF4-FFF2-40B4-BE49-F238E27FC236}">
              <a16:creationId xmlns:a16="http://schemas.microsoft.com/office/drawing/2014/main" id="{3601D304-9C57-421A-95FF-F34CFD50E347}"/>
            </a:ext>
          </a:extLst>
        </xdr:cNvPr>
        <xdr:cNvCxnSpPr/>
      </xdr:nvCxnSpPr>
      <xdr:spPr>
        <a:xfrm flipH="1">
          <a:off x="7253060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104" name="15 Conector recto">
          <a:extLst>
            <a:ext uri="{FF2B5EF4-FFF2-40B4-BE49-F238E27FC236}">
              <a16:creationId xmlns:a16="http://schemas.microsoft.com/office/drawing/2014/main" id="{0FAD93B7-87B2-41F3-840A-1FC6A7E1DB12}"/>
            </a:ext>
          </a:extLst>
        </xdr:cNvPr>
        <xdr:cNvCxnSpPr/>
      </xdr:nvCxnSpPr>
      <xdr:spPr>
        <a:xfrm flipH="1">
          <a:off x="7299779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105" name="17 Conector recto">
          <a:extLst>
            <a:ext uri="{FF2B5EF4-FFF2-40B4-BE49-F238E27FC236}">
              <a16:creationId xmlns:a16="http://schemas.microsoft.com/office/drawing/2014/main" id="{2B1550B8-E106-4198-9DFE-27634A62596F}"/>
            </a:ext>
          </a:extLst>
        </xdr:cNvPr>
        <xdr:cNvCxnSpPr/>
      </xdr:nvCxnSpPr>
      <xdr:spPr>
        <a:xfrm flipH="1">
          <a:off x="7259411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06" name="18 Conector recto">
          <a:extLst>
            <a:ext uri="{FF2B5EF4-FFF2-40B4-BE49-F238E27FC236}">
              <a16:creationId xmlns:a16="http://schemas.microsoft.com/office/drawing/2014/main" id="{431F4BA4-EEDD-4904-9C99-74D923C44B9B}"/>
            </a:ext>
          </a:extLst>
        </xdr:cNvPr>
        <xdr:cNvCxnSpPr/>
      </xdr:nvCxnSpPr>
      <xdr:spPr>
        <a:xfrm flipH="1">
          <a:off x="7253060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498929</xdr:colOff>
      <xdr:row>42</xdr:row>
      <xdr:rowOff>102054</xdr:rowOff>
    </xdr:from>
    <xdr:to>
      <xdr:col>8</xdr:col>
      <xdr:colOff>408215</xdr:colOff>
      <xdr:row>42</xdr:row>
      <xdr:rowOff>102054</xdr:rowOff>
    </xdr:to>
    <xdr:cxnSp macro="">
      <xdr:nvCxnSpPr>
        <xdr:cNvPr id="107" name="15 Conector recto">
          <a:extLst>
            <a:ext uri="{FF2B5EF4-FFF2-40B4-BE49-F238E27FC236}">
              <a16:creationId xmlns:a16="http://schemas.microsoft.com/office/drawing/2014/main" id="{35BEA0C4-3C90-40C0-812C-FE14BE9A54E4}"/>
            </a:ext>
          </a:extLst>
        </xdr:cNvPr>
        <xdr:cNvCxnSpPr/>
      </xdr:nvCxnSpPr>
      <xdr:spPr>
        <a:xfrm flipH="1">
          <a:off x="5832929" y="821735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458561</xdr:colOff>
      <xdr:row>42</xdr:row>
      <xdr:rowOff>107044</xdr:rowOff>
    </xdr:from>
    <xdr:to>
      <xdr:col>8</xdr:col>
      <xdr:colOff>367847</xdr:colOff>
      <xdr:row>42</xdr:row>
      <xdr:rowOff>107044</xdr:rowOff>
    </xdr:to>
    <xdr:cxnSp macro="">
      <xdr:nvCxnSpPr>
        <xdr:cNvPr id="108" name="17 Conector recto">
          <a:extLst>
            <a:ext uri="{FF2B5EF4-FFF2-40B4-BE49-F238E27FC236}">
              <a16:creationId xmlns:a16="http://schemas.microsoft.com/office/drawing/2014/main" id="{AC749257-8B99-4003-9D23-752DDFB5637F}"/>
            </a:ext>
          </a:extLst>
        </xdr:cNvPr>
        <xdr:cNvCxnSpPr/>
      </xdr:nvCxnSpPr>
      <xdr:spPr>
        <a:xfrm flipH="1">
          <a:off x="5792561" y="822234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452210</xdr:colOff>
      <xdr:row>41</xdr:row>
      <xdr:rowOff>89353</xdr:rowOff>
    </xdr:from>
    <xdr:to>
      <xdr:col>8</xdr:col>
      <xdr:colOff>361496</xdr:colOff>
      <xdr:row>41</xdr:row>
      <xdr:rowOff>89353</xdr:rowOff>
    </xdr:to>
    <xdr:cxnSp macro="">
      <xdr:nvCxnSpPr>
        <xdr:cNvPr id="109" name="18 Conector recto">
          <a:extLst>
            <a:ext uri="{FF2B5EF4-FFF2-40B4-BE49-F238E27FC236}">
              <a16:creationId xmlns:a16="http://schemas.microsoft.com/office/drawing/2014/main" id="{E9C0CD8D-8307-44AC-8E1E-0FD382FA1C99}"/>
            </a:ext>
          </a:extLst>
        </xdr:cNvPr>
        <xdr:cNvCxnSpPr/>
      </xdr:nvCxnSpPr>
      <xdr:spPr>
        <a:xfrm flipH="1">
          <a:off x="5786210" y="8014153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43</xdr:row>
      <xdr:rowOff>102054</xdr:rowOff>
    </xdr:from>
    <xdr:to>
      <xdr:col>9</xdr:col>
      <xdr:colOff>408215</xdr:colOff>
      <xdr:row>43</xdr:row>
      <xdr:rowOff>102054</xdr:rowOff>
    </xdr:to>
    <xdr:cxnSp macro="">
      <xdr:nvCxnSpPr>
        <xdr:cNvPr id="110" name="15 Conector recto">
          <a:extLst>
            <a:ext uri="{FF2B5EF4-FFF2-40B4-BE49-F238E27FC236}">
              <a16:creationId xmlns:a16="http://schemas.microsoft.com/office/drawing/2014/main" id="{4660E88E-EFE0-446E-9821-5D86177D903B}"/>
            </a:ext>
          </a:extLst>
        </xdr:cNvPr>
        <xdr:cNvCxnSpPr/>
      </xdr:nvCxnSpPr>
      <xdr:spPr>
        <a:xfrm flipH="1">
          <a:off x="7299779" y="8407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43</xdr:row>
      <xdr:rowOff>107044</xdr:rowOff>
    </xdr:from>
    <xdr:to>
      <xdr:col>9</xdr:col>
      <xdr:colOff>367847</xdr:colOff>
      <xdr:row>43</xdr:row>
      <xdr:rowOff>107044</xdr:rowOff>
    </xdr:to>
    <xdr:cxnSp macro="">
      <xdr:nvCxnSpPr>
        <xdr:cNvPr id="111" name="17 Conector recto">
          <a:extLst>
            <a:ext uri="{FF2B5EF4-FFF2-40B4-BE49-F238E27FC236}">
              <a16:creationId xmlns:a16="http://schemas.microsoft.com/office/drawing/2014/main" id="{5144520F-61C9-4119-953A-A6BF19CC4312}"/>
            </a:ext>
          </a:extLst>
        </xdr:cNvPr>
        <xdr:cNvCxnSpPr/>
      </xdr:nvCxnSpPr>
      <xdr:spPr>
        <a:xfrm flipH="1">
          <a:off x="7259411" y="8412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12" name="18 Conector recto">
          <a:extLst>
            <a:ext uri="{FF2B5EF4-FFF2-40B4-BE49-F238E27FC236}">
              <a16:creationId xmlns:a16="http://schemas.microsoft.com/office/drawing/2014/main" id="{DB3156E9-DBC1-401D-9290-0D228A0535A5}"/>
            </a:ext>
          </a:extLst>
        </xdr:cNvPr>
        <xdr:cNvCxnSpPr/>
      </xdr:nvCxnSpPr>
      <xdr:spPr>
        <a:xfrm flipH="1">
          <a:off x="7253060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44</xdr:row>
      <xdr:rowOff>102054</xdr:rowOff>
    </xdr:from>
    <xdr:to>
      <xdr:col>9</xdr:col>
      <xdr:colOff>408215</xdr:colOff>
      <xdr:row>44</xdr:row>
      <xdr:rowOff>102054</xdr:rowOff>
    </xdr:to>
    <xdr:cxnSp macro="">
      <xdr:nvCxnSpPr>
        <xdr:cNvPr id="113" name="15 Conector recto">
          <a:extLst>
            <a:ext uri="{FF2B5EF4-FFF2-40B4-BE49-F238E27FC236}">
              <a16:creationId xmlns:a16="http://schemas.microsoft.com/office/drawing/2014/main" id="{D125FD28-49DF-4F8F-85F5-D1EF47E0DD7D}"/>
            </a:ext>
          </a:extLst>
        </xdr:cNvPr>
        <xdr:cNvCxnSpPr/>
      </xdr:nvCxnSpPr>
      <xdr:spPr>
        <a:xfrm flipH="1">
          <a:off x="7299779" y="8598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44</xdr:row>
      <xdr:rowOff>107044</xdr:rowOff>
    </xdr:from>
    <xdr:to>
      <xdr:col>9</xdr:col>
      <xdr:colOff>367847</xdr:colOff>
      <xdr:row>44</xdr:row>
      <xdr:rowOff>107044</xdr:rowOff>
    </xdr:to>
    <xdr:cxnSp macro="">
      <xdr:nvCxnSpPr>
        <xdr:cNvPr id="114" name="17 Conector recto">
          <a:extLst>
            <a:ext uri="{FF2B5EF4-FFF2-40B4-BE49-F238E27FC236}">
              <a16:creationId xmlns:a16="http://schemas.microsoft.com/office/drawing/2014/main" id="{874F3E3A-B238-40A8-88E7-501497CCF2A3}"/>
            </a:ext>
          </a:extLst>
        </xdr:cNvPr>
        <xdr:cNvCxnSpPr/>
      </xdr:nvCxnSpPr>
      <xdr:spPr>
        <a:xfrm flipH="1">
          <a:off x="7259411" y="8603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42</xdr:row>
      <xdr:rowOff>89353</xdr:rowOff>
    </xdr:from>
    <xdr:to>
      <xdr:col>9</xdr:col>
      <xdr:colOff>361496</xdr:colOff>
      <xdr:row>42</xdr:row>
      <xdr:rowOff>89353</xdr:rowOff>
    </xdr:to>
    <xdr:cxnSp macro="">
      <xdr:nvCxnSpPr>
        <xdr:cNvPr id="115" name="18 Conector recto">
          <a:extLst>
            <a:ext uri="{FF2B5EF4-FFF2-40B4-BE49-F238E27FC236}">
              <a16:creationId xmlns:a16="http://schemas.microsoft.com/office/drawing/2014/main" id="{DAFBF12D-5AB7-468F-B72E-AC94401FD9CD}"/>
            </a:ext>
          </a:extLst>
        </xdr:cNvPr>
        <xdr:cNvCxnSpPr/>
      </xdr:nvCxnSpPr>
      <xdr:spPr>
        <a:xfrm flipH="1">
          <a:off x="7253060" y="820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62</xdr:row>
      <xdr:rowOff>113394</xdr:rowOff>
    </xdr:from>
    <xdr:to>
      <xdr:col>7</xdr:col>
      <xdr:colOff>385536</xdr:colOff>
      <xdr:row>62</xdr:row>
      <xdr:rowOff>113394</xdr:rowOff>
    </xdr:to>
    <xdr:cxnSp macro="">
      <xdr:nvCxnSpPr>
        <xdr:cNvPr id="116" name="16 Conector recto">
          <a:extLst>
            <a:ext uri="{FF2B5EF4-FFF2-40B4-BE49-F238E27FC236}">
              <a16:creationId xmlns:a16="http://schemas.microsoft.com/office/drawing/2014/main" id="{626CE786-53EB-4601-B48E-21939654A05B}"/>
            </a:ext>
          </a:extLst>
        </xdr:cNvPr>
        <xdr:cNvCxnSpPr/>
      </xdr:nvCxnSpPr>
      <xdr:spPr>
        <a:xfrm flipH="1">
          <a:off x="5048250" y="11848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66</xdr:row>
      <xdr:rowOff>77675</xdr:rowOff>
    </xdr:from>
    <xdr:to>
      <xdr:col>7</xdr:col>
      <xdr:colOff>540317</xdr:colOff>
      <xdr:row>66</xdr:row>
      <xdr:rowOff>77675</xdr:rowOff>
    </xdr:to>
    <xdr:cxnSp macro="">
      <xdr:nvCxnSpPr>
        <xdr:cNvPr id="117" name="16 Conector recto">
          <a:extLst>
            <a:ext uri="{FF2B5EF4-FFF2-40B4-BE49-F238E27FC236}">
              <a16:creationId xmlns:a16="http://schemas.microsoft.com/office/drawing/2014/main" id="{4FA36CF4-2A54-4479-ADBB-8CB444C8937E}"/>
            </a:ext>
          </a:extLst>
        </xdr:cNvPr>
        <xdr:cNvCxnSpPr/>
      </xdr:nvCxnSpPr>
      <xdr:spPr>
        <a:xfrm flipH="1">
          <a:off x="5203031" y="12574475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68</xdr:row>
      <xdr:rowOff>115661</xdr:rowOff>
    </xdr:from>
    <xdr:to>
      <xdr:col>9</xdr:col>
      <xdr:colOff>435430</xdr:colOff>
      <xdr:row>68</xdr:row>
      <xdr:rowOff>115661</xdr:rowOff>
    </xdr:to>
    <xdr:cxnSp macro="">
      <xdr:nvCxnSpPr>
        <xdr:cNvPr id="118" name="15 Conector recto">
          <a:extLst>
            <a:ext uri="{FF2B5EF4-FFF2-40B4-BE49-F238E27FC236}">
              <a16:creationId xmlns:a16="http://schemas.microsoft.com/office/drawing/2014/main" id="{EBE081D2-3F82-4020-92A5-77E7CC30F36E}"/>
            </a:ext>
          </a:extLst>
        </xdr:cNvPr>
        <xdr:cNvCxnSpPr/>
      </xdr:nvCxnSpPr>
      <xdr:spPr>
        <a:xfrm flipH="1">
          <a:off x="7326994" y="129934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67</xdr:row>
      <xdr:rowOff>113394</xdr:rowOff>
    </xdr:from>
    <xdr:to>
      <xdr:col>9</xdr:col>
      <xdr:colOff>385536</xdr:colOff>
      <xdr:row>67</xdr:row>
      <xdr:rowOff>113394</xdr:rowOff>
    </xdr:to>
    <xdr:cxnSp macro="">
      <xdr:nvCxnSpPr>
        <xdr:cNvPr id="119" name="16 Conector recto">
          <a:extLst>
            <a:ext uri="{FF2B5EF4-FFF2-40B4-BE49-F238E27FC236}">
              <a16:creationId xmlns:a16="http://schemas.microsoft.com/office/drawing/2014/main" id="{D2EC0E22-D0A2-4AF0-9B95-A437AF311FB6}"/>
            </a:ext>
          </a:extLst>
        </xdr:cNvPr>
        <xdr:cNvCxnSpPr/>
      </xdr:nvCxnSpPr>
      <xdr:spPr>
        <a:xfrm flipH="1">
          <a:off x="7277100" y="12800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66</xdr:row>
      <xdr:rowOff>107044</xdr:rowOff>
    </xdr:from>
    <xdr:to>
      <xdr:col>9</xdr:col>
      <xdr:colOff>367847</xdr:colOff>
      <xdr:row>66</xdr:row>
      <xdr:rowOff>107044</xdr:rowOff>
    </xdr:to>
    <xdr:cxnSp macro="">
      <xdr:nvCxnSpPr>
        <xdr:cNvPr id="120" name="17 Conector recto">
          <a:extLst>
            <a:ext uri="{FF2B5EF4-FFF2-40B4-BE49-F238E27FC236}">
              <a16:creationId xmlns:a16="http://schemas.microsoft.com/office/drawing/2014/main" id="{2FF2C4EC-E3F3-4491-8590-704FB3D5A9D2}"/>
            </a:ext>
          </a:extLst>
        </xdr:cNvPr>
        <xdr:cNvCxnSpPr/>
      </xdr:nvCxnSpPr>
      <xdr:spPr>
        <a:xfrm flipH="1">
          <a:off x="7259411" y="12603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65</xdr:row>
      <xdr:rowOff>89353</xdr:rowOff>
    </xdr:from>
    <xdr:to>
      <xdr:col>9</xdr:col>
      <xdr:colOff>361496</xdr:colOff>
      <xdr:row>65</xdr:row>
      <xdr:rowOff>89353</xdr:rowOff>
    </xdr:to>
    <xdr:cxnSp macro="">
      <xdr:nvCxnSpPr>
        <xdr:cNvPr id="121" name="18 Conector recto">
          <a:extLst>
            <a:ext uri="{FF2B5EF4-FFF2-40B4-BE49-F238E27FC236}">
              <a16:creationId xmlns:a16="http://schemas.microsoft.com/office/drawing/2014/main" id="{C7DEA919-6C89-4419-8E62-C90ABC339B76}"/>
            </a:ext>
          </a:extLst>
        </xdr:cNvPr>
        <xdr:cNvCxnSpPr/>
      </xdr:nvCxnSpPr>
      <xdr:spPr>
        <a:xfrm flipH="1">
          <a:off x="7253060" y="12395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63</xdr:row>
      <xdr:rowOff>102054</xdr:rowOff>
    </xdr:from>
    <xdr:to>
      <xdr:col>9</xdr:col>
      <xdr:colOff>408215</xdr:colOff>
      <xdr:row>63</xdr:row>
      <xdr:rowOff>102054</xdr:rowOff>
    </xdr:to>
    <xdr:cxnSp macro="">
      <xdr:nvCxnSpPr>
        <xdr:cNvPr id="122" name="15 Conector recto">
          <a:extLst>
            <a:ext uri="{FF2B5EF4-FFF2-40B4-BE49-F238E27FC236}">
              <a16:creationId xmlns:a16="http://schemas.microsoft.com/office/drawing/2014/main" id="{C1362D53-D1D8-453A-AFC2-8B26BD300577}"/>
            </a:ext>
          </a:extLst>
        </xdr:cNvPr>
        <xdr:cNvCxnSpPr/>
      </xdr:nvCxnSpPr>
      <xdr:spPr>
        <a:xfrm flipH="1">
          <a:off x="7299779" y="12027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123" name="16 Conector recto">
          <a:extLst>
            <a:ext uri="{FF2B5EF4-FFF2-40B4-BE49-F238E27FC236}">
              <a16:creationId xmlns:a16="http://schemas.microsoft.com/office/drawing/2014/main" id="{4378775E-C472-4917-BE65-6479F954E6E5}"/>
            </a:ext>
          </a:extLst>
        </xdr:cNvPr>
        <xdr:cNvCxnSpPr/>
      </xdr:nvCxnSpPr>
      <xdr:spPr>
        <a:xfrm flipH="1">
          <a:off x="7277100" y="12038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60</xdr:row>
      <xdr:rowOff>107044</xdr:rowOff>
    </xdr:from>
    <xdr:to>
      <xdr:col>9</xdr:col>
      <xdr:colOff>367847</xdr:colOff>
      <xdr:row>60</xdr:row>
      <xdr:rowOff>107044</xdr:rowOff>
    </xdr:to>
    <xdr:cxnSp macro="">
      <xdr:nvCxnSpPr>
        <xdr:cNvPr id="124" name="17 Conector recto">
          <a:extLst>
            <a:ext uri="{FF2B5EF4-FFF2-40B4-BE49-F238E27FC236}">
              <a16:creationId xmlns:a16="http://schemas.microsoft.com/office/drawing/2014/main" id="{4DDD4B78-40FF-4264-83C4-01A36F40A86F}"/>
            </a:ext>
          </a:extLst>
        </xdr:cNvPr>
        <xdr:cNvCxnSpPr/>
      </xdr:nvCxnSpPr>
      <xdr:spPr>
        <a:xfrm flipH="1">
          <a:off x="7259411" y="1146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63</xdr:row>
      <xdr:rowOff>89353</xdr:rowOff>
    </xdr:from>
    <xdr:to>
      <xdr:col>9</xdr:col>
      <xdr:colOff>361496</xdr:colOff>
      <xdr:row>63</xdr:row>
      <xdr:rowOff>89353</xdr:rowOff>
    </xdr:to>
    <xdr:cxnSp macro="">
      <xdr:nvCxnSpPr>
        <xdr:cNvPr id="125" name="18 Conector recto">
          <a:extLst>
            <a:ext uri="{FF2B5EF4-FFF2-40B4-BE49-F238E27FC236}">
              <a16:creationId xmlns:a16="http://schemas.microsoft.com/office/drawing/2014/main" id="{22BAAD74-1B32-4D09-BAE6-A055B17C04E9}"/>
            </a:ext>
          </a:extLst>
        </xdr:cNvPr>
        <xdr:cNvCxnSpPr/>
      </xdr:nvCxnSpPr>
      <xdr:spPr>
        <a:xfrm flipH="1">
          <a:off x="7253060" y="1201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58</xdr:row>
      <xdr:rowOff>102054</xdr:rowOff>
    </xdr:from>
    <xdr:to>
      <xdr:col>9</xdr:col>
      <xdr:colOff>408215</xdr:colOff>
      <xdr:row>58</xdr:row>
      <xdr:rowOff>102054</xdr:rowOff>
    </xdr:to>
    <xdr:cxnSp macro="">
      <xdr:nvCxnSpPr>
        <xdr:cNvPr id="126" name="15 Conector recto">
          <a:extLst>
            <a:ext uri="{FF2B5EF4-FFF2-40B4-BE49-F238E27FC236}">
              <a16:creationId xmlns:a16="http://schemas.microsoft.com/office/drawing/2014/main" id="{F5EAB848-1C07-4395-B064-A47765219641}"/>
            </a:ext>
          </a:extLst>
        </xdr:cNvPr>
        <xdr:cNvCxnSpPr/>
      </xdr:nvCxnSpPr>
      <xdr:spPr>
        <a:xfrm flipH="1">
          <a:off x="7299779" y="1107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57</xdr:row>
      <xdr:rowOff>113394</xdr:rowOff>
    </xdr:from>
    <xdr:to>
      <xdr:col>9</xdr:col>
      <xdr:colOff>385536</xdr:colOff>
      <xdr:row>57</xdr:row>
      <xdr:rowOff>113394</xdr:rowOff>
    </xdr:to>
    <xdr:cxnSp macro="">
      <xdr:nvCxnSpPr>
        <xdr:cNvPr id="127" name="16 Conector recto">
          <a:extLst>
            <a:ext uri="{FF2B5EF4-FFF2-40B4-BE49-F238E27FC236}">
              <a16:creationId xmlns:a16="http://schemas.microsoft.com/office/drawing/2014/main" id="{4FDF22BE-A78D-44BA-A4EF-C0B9F9719140}"/>
            </a:ext>
          </a:extLst>
        </xdr:cNvPr>
        <xdr:cNvCxnSpPr/>
      </xdr:nvCxnSpPr>
      <xdr:spPr>
        <a:xfrm flipH="1">
          <a:off x="7277100" y="1089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56</xdr:row>
      <xdr:rowOff>107044</xdr:rowOff>
    </xdr:from>
    <xdr:to>
      <xdr:col>9</xdr:col>
      <xdr:colOff>367847</xdr:colOff>
      <xdr:row>56</xdr:row>
      <xdr:rowOff>107044</xdr:rowOff>
    </xdr:to>
    <xdr:cxnSp macro="">
      <xdr:nvCxnSpPr>
        <xdr:cNvPr id="128" name="17 Conector recto">
          <a:extLst>
            <a:ext uri="{FF2B5EF4-FFF2-40B4-BE49-F238E27FC236}">
              <a16:creationId xmlns:a16="http://schemas.microsoft.com/office/drawing/2014/main" id="{A9AE357B-0B22-419A-A183-9FB5FA067847}"/>
            </a:ext>
          </a:extLst>
        </xdr:cNvPr>
        <xdr:cNvCxnSpPr/>
      </xdr:nvCxnSpPr>
      <xdr:spPr>
        <a:xfrm flipH="1">
          <a:off x="7259411" y="1069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55</xdr:row>
      <xdr:rowOff>89353</xdr:rowOff>
    </xdr:from>
    <xdr:to>
      <xdr:col>9</xdr:col>
      <xdr:colOff>361496</xdr:colOff>
      <xdr:row>55</xdr:row>
      <xdr:rowOff>89353</xdr:rowOff>
    </xdr:to>
    <xdr:cxnSp macro="">
      <xdr:nvCxnSpPr>
        <xdr:cNvPr id="129" name="18 Conector recto">
          <a:extLst>
            <a:ext uri="{FF2B5EF4-FFF2-40B4-BE49-F238E27FC236}">
              <a16:creationId xmlns:a16="http://schemas.microsoft.com/office/drawing/2014/main" id="{6EFE3E87-B07B-4B66-8BA8-5F777F7ADDCF}"/>
            </a:ext>
          </a:extLst>
        </xdr:cNvPr>
        <xdr:cNvCxnSpPr/>
      </xdr:nvCxnSpPr>
      <xdr:spPr>
        <a:xfrm flipH="1">
          <a:off x="7253060" y="1049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62</xdr:row>
      <xdr:rowOff>113394</xdr:rowOff>
    </xdr:from>
    <xdr:to>
      <xdr:col>7</xdr:col>
      <xdr:colOff>385536</xdr:colOff>
      <xdr:row>62</xdr:row>
      <xdr:rowOff>113394</xdr:rowOff>
    </xdr:to>
    <xdr:cxnSp macro="">
      <xdr:nvCxnSpPr>
        <xdr:cNvPr id="130" name="16 Conector recto">
          <a:extLst>
            <a:ext uri="{FF2B5EF4-FFF2-40B4-BE49-F238E27FC236}">
              <a16:creationId xmlns:a16="http://schemas.microsoft.com/office/drawing/2014/main" id="{8DCCDBD5-26F4-477F-A5AF-81A4DF948FD6}"/>
            </a:ext>
          </a:extLst>
        </xdr:cNvPr>
        <xdr:cNvCxnSpPr/>
      </xdr:nvCxnSpPr>
      <xdr:spPr>
        <a:xfrm flipH="1">
          <a:off x="5048250" y="11848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66</xdr:row>
      <xdr:rowOff>77675</xdr:rowOff>
    </xdr:from>
    <xdr:to>
      <xdr:col>7</xdr:col>
      <xdr:colOff>540317</xdr:colOff>
      <xdr:row>66</xdr:row>
      <xdr:rowOff>77675</xdr:rowOff>
    </xdr:to>
    <xdr:cxnSp macro="">
      <xdr:nvCxnSpPr>
        <xdr:cNvPr id="131" name="16 Conector recto">
          <a:extLst>
            <a:ext uri="{FF2B5EF4-FFF2-40B4-BE49-F238E27FC236}">
              <a16:creationId xmlns:a16="http://schemas.microsoft.com/office/drawing/2014/main" id="{2EF31C18-5415-4EDB-9B8C-05F364C9A6A5}"/>
            </a:ext>
          </a:extLst>
        </xdr:cNvPr>
        <xdr:cNvCxnSpPr/>
      </xdr:nvCxnSpPr>
      <xdr:spPr>
        <a:xfrm flipH="1">
          <a:off x="5203031" y="12574475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68</xdr:row>
      <xdr:rowOff>115661</xdr:rowOff>
    </xdr:from>
    <xdr:to>
      <xdr:col>9</xdr:col>
      <xdr:colOff>435430</xdr:colOff>
      <xdr:row>68</xdr:row>
      <xdr:rowOff>115661</xdr:rowOff>
    </xdr:to>
    <xdr:cxnSp macro="">
      <xdr:nvCxnSpPr>
        <xdr:cNvPr id="132" name="15 Conector recto">
          <a:extLst>
            <a:ext uri="{FF2B5EF4-FFF2-40B4-BE49-F238E27FC236}">
              <a16:creationId xmlns:a16="http://schemas.microsoft.com/office/drawing/2014/main" id="{15BBC4B7-0413-430C-A92F-103A83A1B00D}"/>
            </a:ext>
          </a:extLst>
        </xdr:cNvPr>
        <xdr:cNvCxnSpPr/>
      </xdr:nvCxnSpPr>
      <xdr:spPr>
        <a:xfrm flipH="1">
          <a:off x="7326994" y="129934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67</xdr:row>
      <xdr:rowOff>113394</xdr:rowOff>
    </xdr:from>
    <xdr:to>
      <xdr:col>9</xdr:col>
      <xdr:colOff>385536</xdr:colOff>
      <xdr:row>67</xdr:row>
      <xdr:rowOff>113394</xdr:rowOff>
    </xdr:to>
    <xdr:cxnSp macro="">
      <xdr:nvCxnSpPr>
        <xdr:cNvPr id="133" name="16 Conector recto">
          <a:extLst>
            <a:ext uri="{FF2B5EF4-FFF2-40B4-BE49-F238E27FC236}">
              <a16:creationId xmlns:a16="http://schemas.microsoft.com/office/drawing/2014/main" id="{191E7CC2-2D92-4441-A76C-B5ABD8F62535}"/>
            </a:ext>
          </a:extLst>
        </xdr:cNvPr>
        <xdr:cNvCxnSpPr/>
      </xdr:nvCxnSpPr>
      <xdr:spPr>
        <a:xfrm flipH="1">
          <a:off x="7277100" y="12800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66</xdr:row>
      <xdr:rowOff>107044</xdr:rowOff>
    </xdr:from>
    <xdr:to>
      <xdr:col>9</xdr:col>
      <xdr:colOff>367847</xdr:colOff>
      <xdr:row>66</xdr:row>
      <xdr:rowOff>107044</xdr:rowOff>
    </xdr:to>
    <xdr:cxnSp macro="">
      <xdr:nvCxnSpPr>
        <xdr:cNvPr id="134" name="17 Conector recto">
          <a:extLst>
            <a:ext uri="{FF2B5EF4-FFF2-40B4-BE49-F238E27FC236}">
              <a16:creationId xmlns:a16="http://schemas.microsoft.com/office/drawing/2014/main" id="{AEB021F5-BBE1-447A-A3AD-BDB442231C5D}"/>
            </a:ext>
          </a:extLst>
        </xdr:cNvPr>
        <xdr:cNvCxnSpPr/>
      </xdr:nvCxnSpPr>
      <xdr:spPr>
        <a:xfrm flipH="1">
          <a:off x="7259411" y="12603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65</xdr:row>
      <xdr:rowOff>89353</xdr:rowOff>
    </xdr:from>
    <xdr:to>
      <xdr:col>9</xdr:col>
      <xdr:colOff>361496</xdr:colOff>
      <xdr:row>65</xdr:row>
      <xdr:rowOff>89353</xdr:rowOff>
    </xdr:to>
    <xdr:cxnSp macro="">
      <xdr:nvCxnSpPr>
        <xdr:cNvPr id="135" name="18 Conector recto">
          <a:extLst>
            <a:ext uri="{FF2B5EF4-FFF2-40B4-BE49-F238E27FC236}">
              <a16:creationId xmlns:a16="http://schemas.microsoft.com/office/drawing/2014/main" id="{735430FE-9751-4DD4-B2B4-9E6531F2F619}"/>
            </a:ext>
          </a:extLst>
        </xdr:cNvPr>
        <xdr:cNvCxnSpPr/>
      </xdr:nvCxnSpPr>
      <xdr:spPr>
        <a:xfrm flipH="1">
          <a:off x="7253060" y="12395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63</xdr:row>
      <xdr:rowOff>102054</xdr:rowOff>
    </xdr:from>
    <xdr:to>
      <xdr:col>9</xdr:col>
      <xdr:colOff>408215</xdr:colOff>
      <xdr:row>63</xdr:row>
      <xdr:rowOff>102054</xdr:rowOff>
    </xdr:to>
    <xdr:cxnSp macro="">
      <xdr:nvCxnSpPr>
        <xdr:cNvPr id="136" name="15 Conector recto">
          <a:extLst>
            <a:ext uri="{FF2B5EF4-FFF2-40B4-BE49-F238E27FC236}">
              <a16:creationId xmlns:a16="http://schemas.microsoft.com/office/drawing/2014/main" id="{F2BB9E97-BB8D-4146-9D38-E852D5C29DD5}"/>
            </a:ext>
          </a:extLst>
        </xdr:cNvPr>
        <xdr:cNvCxnSpPr/>
      </xdr:nvCxnSpPr>
      <xdr:spPr>
        <a:xfrm flipH="1">
          <a:off x="7299779" y="12027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137" name="16 Conector recto">
          <a:extLst>
            <a:ext uri="{FF2B5EF4-FFF2-40B4-BE49-F238E27FC236}">
              <a16:creationId xmlns:a16="http://schemas.microsoft.com/office/drawing/2014/main" id="{0A0B5606-553B-46A9-80DD-6F348E8E7147}"/>
            </a:ext>
          </a:extLst>
        </xdr:cNvPr>
        <xdr:cNvCxnSpPr/>
      </xdr:nvCxnSpPr>
      <xdr:spPr>
        <a:xfrm flipH="1">
          <a:off x="7277100" y="12038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60</xdr:row>
      <xdr:rowOff>107044</xdr:rowOff>
    </xdr:from>
    <xdr:to>
      <xdr:col>9</xdr:col>
      <xdr:colOff>367847</xdr:colOff>
      <xdr:row>60</xdr:row>
      <xdr:rowOff>107044</xdr:rowOff>
    </xdr:to>
    <xdr:cxnSp macro="">
      <xdr:nvCxnSpPr>
        <xdr:cNvPr id="138" name="17 Conector recto">
          <a:extLst>
            <a:ext uri="{FF2B5EF4-FFF2-40B4-BE49-F238E27FC236}">
              <a16:creationId xmlns:a16="http://schemas.microsoft.com/office/drawing/2014/main" id="{65518837-E7B1-4623-9343-D8658DC7E1B2}"/>
            </a:ext>
          </a:extLst>
        </xdr:cNvPr>
        <xdr:cNvCxnSpPr/>
      </xdr:nvCxnSpPr>
      <xdr:spPr>
        <a:xfrm flipH="1">
          <a:off x="7259411" y="1146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63</xdr:row>
      <xdr:rowOff>89353</xdr:rowOff>
    </xdr:from>
    <xdr:to>
      <xdr:col>9</xdr:col>
      <xdr:colOff>361496</xdr:colOff>
      <xdr:row>63</xdr:row>
      <xdr:rowOff>89353</xdr:rowOff>
    </xdr:to>
    <xdr:cxnSp macro="">
      <xdr:nvCxnSpPr>
        <xdr:cNvPr id="139" name="18 Conector recto">
          <a:extLst>
            <a:ext uri="{FF2B5EF4-FFF2-40B4-BE49-F238E27FC236}">
              <a16:creationId xmlns:a16="http://schemas.microsoft.com/office/drawing/2014/main" id="{70E36D2D-A142-4071-A661-DE554269FF0A}"/>
            </a:ext>
          </a:extLst>
        </xdr:cNvPr>
        <xdr:cNvCxnSpPr/>
      </xdr:nvCxnSpPr>
      <xdr:spPr>
        <a:xfrm flipH="1">
          <a:off x="7253060" y="1201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58</xdr:row>
      <xdr:rowOff>102054</xdr:rowOff>
    </xdr:from>
    <xdr:to>
      <xdr:col>9</xdr:col>
      <xdr:colOff>408215</xdr:colOff>
      <xdr:row>58</xdr:row>
      <xdr:rowOff>102054</xdr:rowOff>
    </xdr:to>
    <xdr:cxnSp macro="">
      <xdr:nvCxnSpPr>
        <xdr:cNvPr id="140" name="15 Conector recto">
          <a:extLst>
            <a:ext uri="{FF2B5EF4-FFF2-40B4-BE49-F238E27FC236}">
              <a16:creationId xmlns:a16="http://schemas.microsoft.com/office/drawing/2014/main" id="{F78A21AB-D88F-49B2-B1EA-413002A9225A}"/>
            </a:ext>
          </a:extLst>
        </xdr:cNvPr>
        <xdr:cNvCxnSpPr/>
      </xdr:nvCxnSpPr>
      <xdr:spPr>
        <a:xfrm flipH="1">
          <a:off x="7299779" y="1107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57</xdr:row>
      <xdr:rowOff>113394</xdr:rowOff>
    </xdr:from>
    <xdr:to>
      <xdr:col>9</xdr:col>
      <xdr:colOff>385536</xdr:colOff>
      <xdr:row>57</xdr:row>
      <xdr:rowOff>113394</xdr:rowOff>
    </xdr:to>
    <xdr:cxnSp macro="">
      <xdr:nvCxnSpPr>
        <xdr:cNvPr id="141" name="16 Conector recto">
          <a:extLst>
            <a:ext uri="{FF2B5EF4-FFF2-40B4-BE49-F238E27FC236}">
              <a16:creationId xmlns:a16="http://schemas.microsoft.com/office/drawing/2014/main" id="{2309E6A7-E602-499E-8900-0E4925B75606}"/>
            </a:ext>
          </a:extLst>
        </xdr:cNvPr>
        <xdr:cNvCxnSpPr/>
      </xdr:nvCxnSpPr>
      <xdr:spPr>
        <a:xfrm flipH="1">
          <a:off x="7277100" y="1089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56</xdr:row>
      <xdr:rowOff>107044</xdr:rowOff>
    </xdr:from>
    <xdr:to>
      <xdr:col>9</xdr:col>
      <xdr:colOff>367847</xdr:colOff>
      <xdr:row>56</xdr:row>
      <xdr:rowOff>107044</xdr:rowOff>
    </xdr:to>
    <xdr:cxnSp macro="">
      <xdr:nvCxnSpPr>
        <xdr:cNvPr id="142" name="17 Conector recto">
          <a:extLst>
            <a:ext uri="{FF2B5EF4-FFF2-40B4-BE49-F238E27FC236}">
              <a16:creationId xmlns:a16="http://schemas.microsoft.com/office/drawing/2014/main" id="{73B57208-3ED9-4D82-94F3-95ACED914AD7}"/>
            </a:ext>
          </a:extLst>
        </xdr:cNvPr>
        <xdr:cNvCxnSpPr/>
      </xdr:nvCxnSpPr>
      <xdr:spPr>
        <a:xfrm flipH="1">
          <a:off x="7259411" y="1069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55</xdr:row>
      <xdr:rowOff>89353</xdr:rowOff>
    </xdr:from>
    <xdr:to>
      <xdr:col>9</xdr:col>
      <xdr:colOff>361496</xdr:colOff>
      <xdr:row>55</xdr:row>
      <xdr:rowOff>89353</xdr:rowOff>
    </xdr:to>
    <xdr:cxnSp macro="">
      <xdr:nvCxnSpPr>
        <xdr:cNvPr id="143" name="18 Conector recto">
          <a:extLst>
            <a:ext uri="{FF2B5EF4-FFF2-40B4-BE49-F238E27FC236}">
              <a16:creationId xmlns:a16="http://schemas.microsoft.com/office/drawing/2014/main" id="{991861C1-C8E8-4D0E-A546-DC7A69C40482}"/>
            </a:ext>
          </a:extLst>
        </xdr:cNvPr>
        <xdr:cNvCxnSpPr/>
      </xdr:nvCxnSpPr>
      <xdr:spPr>
        <a:xfrm flipH="1">
          <a:off x="7253060" y="1049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59</xdr:row>
      <xdr:rowOff>113394</xdr:rowOff>
    </xdr:from>
    <xdr:to>
      <xdr:col>7</xdr:col>
      <xdr:colOff>385536</xdr:colOff>
      <xdr:row>59</xdr:row>
      <xdr:rowOff>113394</xdr:rowOff>
    </xdr:to>
    <xdr:cxnSp macro="">
      <xdr:nvCxnSpPr>
        <xdr:cNvPr id="144" name="16 Conector recto">
          <a:extLst>
            <a:ext uri="{FF2B5EF4-FFF2-40B4-BE49-F238E27FC236}">
              <a16:creationId xmlns:a16="http://schemas.microsoft.com/office/drawing/2014/main" id="{F206AE4D-D84C-45F9-8015-326CBB5A67F4}"/>
            </a:ext>
          </a:extLst>
        </xdr:cNvPr>
        <xdr:cNvCxnSpPr/>
      </xdr:nvCxnSpPr>
      <xdr:spPr>
        <a:xfrm flipH="1">
          <a:off x="5048250" y="11276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63</xdr:row>
      <xdr:rowOff>77675</xdr:rowOff>
    </xdr:from>
    <xdr:to>
      <xdr:col>7</xdr:col>
      <xdr:colOff>540317</xdr:colOff>
      <xdr:row>63</xdr:row>
      <xdr:rowOff>77675</xdr:rowOff>
    </xdr:to>
    <xdr:cxnSp macro="">
      <xdr:nvCxnSpPr>
        <xdr:cNvPr id="145" name="16 Conector recto">
          <a:extLst>
            <a:ext uri="{FF2B5EF4-FFF2-40B4-BE49-F238E27FC236}">
              <a16:creationId xmlns:a16="http://schemas.microsoft.com/office/drawing/2014/main" id="{4F65348B-722E-4406-9271-2DF2FD4C7B37}"/>
            </a:ext>
          </a:extLst>
        </xdr:cNvPr>
        <xdr:cNvCxnSpPr/>
      </xdr:nvCxnSpPr>
      <xdr:spPr>
        <a:xfrm flipH="1">
          <a:off x="5203031" y="12002975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65</xdr:row>
      <xdr:rowOff>115661</xdr:rowOff>
    </xdr:from>
    <xdr:to>
      <xdr:col>9</xdr:col>
      <xdr:colOff>435430</xdr:colOff>
      <xdr:row>65</xdr:row>
      <xdr:rowOff>115661</xdr:rowOff>
    </xdr:to>
    <xdr:cxnSp macro="">
      <xdr:nvCxnSpPr>
        <xdr:cNvPr id="146" name="15 Conector recto">
          <a:extLst>
            <a:ext uri="{FF2B5EF4-FFF2-40B4-BE49-F238E27FC236}">
              <a16:creationId xmlns:a16="http://schemas.microsoft.com/office/drawing/2014/main" id="{7EE67ADB-1B6E-40D7-9710-4D7F2818C7BB}"/>
            </a:ext>
          </a:extLst>
        </xdr:cNvPr>
        <xdr:cNvCxnSpPr/>
      </xdr:nvCxnSpPr>
      <xdr:spPr>
        <a:xfrm flipH="1">
          <a:off x="7326994" y="124219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64</xdr:row>
      <xdr:rowOff>113394</xdr:rowOff>
    </xdr:from>
    <xdr:to>
      <xdr:col>9</xdr:col>
      <xdr:colOff>385536</xdr:colOff>
      <xdr:row>64</xdr:row>
      <xdr:rowOff>113394</xdr:rowOff>
    </xdr:to>
    <xdr:cxnSp macro="">
      <xdr:nvCxnSpPr>
        <xdr:cNvPr id="147" name="16 Conector recto">
          <a:extLst>
            <a:ext uri="{FF2B5EF4-FFF2-40B4-BE49-F238E27FC236}">
              <a16:creationId xmlns:a16="http://schemas.microsoft.com/office/drawing/2014/main" id="{EB1AE608-3231-451C-AA73-42E2DAE70C98}"/>
            </a:ext>
          </a:extLst>
        </xdr:cNvPr>
        <xdr:cNvCxnSpPr/>
      </xdr:nvCxnSpPr>
      <xdr:spPr>
        <a:xfrm flipH="1">
          <a:off x="7277100" y="12229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63</xdr:row>
      <xdr:rowOff>107044</xdr:rowOff>
    </xdr:from>
    <xdr:to>
      <xdr:col>9</xdr:col>
      <xdr:colOff>367847</xdr:colOff>
      <xdr:row>63</xdr:row>
      <xdr:rowOff>107044</xdr:rowOff>
    </xdr:to>
    <xdr:cxnSp macro="">
      <xdr:nvCxnSpPr>
        <xdr:cNvPr id="148" name="17 Conector recto">
          <a:extLst>
            <a:ext uri="{FF2B5EF4-FFF2-40B4-BE49-F238E27FC236}">
              <a16:creationId xmlns:a16="http://schemas.microsoft.com/office/drawing/2014/main" id="{9B84C3A8-FB58-45DB-B27E-A883F15F6D6D}"/>
            </a:ext>
          </a:extLst>
        </xdr:cNvPr>
        <xdr:cNvCxnSpPr/>
      </xdr:nvCxnSpPr>
      <xdr:spPr>
        <a:xfrm flipH="1">
          <a:off x="7259411" y="12032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62</xdr:row>
      <xdr:rowOff>89353</xdr:rowOff>
    </xdr:from>
    <xdr:to>
      <xdr:col>9</xdr:col>
      <xdr:colOff>361496</xdr:colOff>
      <xdr:row>62</xdr:row>
      <xdr:rowOff>89353</xdr:rowOff>
    </xdr:to>
    <xdr:cxnSp macro="">
      <xdr:nvCxnSpPr>
        <xdr:cNvPr id="149" name="18 Conector recto">
          <a:extLst>
            <a:ext uri="{FF2B5EF4-FFF2-40B4-BE49-F238E27FC236}">
              <a16:creationId xmlns:a16="http://schemas.microsoft.com/office/drawing/2014/main" id="{3EE806F3-13A7-497E-8053-C7DC8A9A417C}"/>
            </a:ext>
          </a:extLst>
        </xdr:cNvPr>
        <xdr:cNvCxnSpPr/>
      </xdr:nvCxnSpPr>
      <xdr:spPr>
        <a:xfrm flipH="1">
          <a:off x="7253060" y="11824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60</xdr:row>
      <xdr:rowOff>102054</xdr:rowOff>
    </xdr:from>
    <xdr:to>
      <xdr:col>9</xdr:col>
      <xdr:colOff>408215</xdr:colOff>
      <xdr:row>60</xdr:row>
      <xdr:rowOff>102054</xdr:rowOff>
    </xdr:to>
    <xdr:cxnSp macro="">
      <xdr:nvCxnSpPr>
        <xdr:cNvPr id="150" name="15 Conector recto">
          <a:extLst>
            <a:ext uri="{FF2B5EF4-FFF2-40B4-BE49-F238E27FC236}">
              <a16:creationId xmlns:a16="http://schemas.microsoft.com/office/drawing/2014/main" id="{A26DAB29-C117-4C5B-A528-8E866900EAF7}"/>
            </a:ext>
          </a:extLst>
        </xdr:cNvPr>
        <xdr:cNvCxnSpPr/>
      </xdr:nvCxnSpPr>
      <xdr:spPr>
        <a:xfrm flipH="1">
          <a:off x="7299779" y="11455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60</xdr:row>
      <xdr:rowOff>113394</xdr:rowOff>
    </xdr:from>
    <xdr:to>
      <xdr:col>9</xdr:col>
      <xdr:colOff>385536</xdr:colOff>
      <xdr:row>60</xdr:row>
      <xdr:rowOff>113394</xdr:rowOff>
    </xdr:to>
    <xdr:cxnSp macro="">
      <xdr:nvCxnSpPr>
        <xdr:cNvPr id="151" name="16 Conector recto">
          <a:extLst>
            <a:ext uri="{FF2B5EF4-FFF2-40B4-BE49-F238E27FC236}">
              <a16:creationId xmlns:a16="http://schemas.microsoft.com/office/drawing/2014/main" id="{7FE09626-1D0F-4A5E-9068-5658BC0F770E}"/>
            </a:ext>
          </a:extLst>
        </xdr:cNvPr>
        <xdr:cNvCxnSpPr/>
      </xdr:nvCxnSpPr>
      <xdr:spPr>
        <a:xfrm flipH="1">
          <a:off x="7277100" y="11467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57</xdr:row>
      <xdr:rowOff>107044</xdr:rowOff>
    </xdr:from>
    <xdr:to>
      <xdr:col>9</xdr:col>
      <xdr:colOff>367847</xdr:colOff>
      <xdr:row>57</xdr:row>
      <xdr:rowOff>107044</xdr:rowOff>
    </xdr:to>
    <xdr:cxnSp macro="">
      <xdr:nvCxnSpPr>
        <xdr:cNvPr id="152" name="17 Conector recto">
          <a:extLst>
            <a:ext uri="{FF2B5EF4-FFF2-40B4-BE49-F238E27FC236}">
              <a16:creationId xmlns:a16="http://schemas.microsoft.com/office/drawing/2014/main" id="{88FDB195-A7B2-4B81-BCF8-910EEAD6A385}"/>
            </a:ext>
          </a:extLst>
        </xdr:cNvPr>
        <xdr:cNvCxnSpPr/>
      </xdr:nvCxnSpPr>
      <xdr:spPr>
        <a:xfrm flipH="1">
          <a:off x="7259411" y="10889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60</xdr:row>
      <xdr:rowOff>89353</xdr:rowOff>
    </xdr:from>
    <xdr:to>
      <xdr:col>9</xdr:col>
      <xdr:colOff>361496</xdr:colOff>
      <xdr:row>60</xdr:row>
      <xdr:rowOff>89353</xdr:rowOff>
    </xdr:to>
    <xdr:cxnSp macro="">
      <xdr:nvCxnSpPr>
        <xdr:cNvPr id="153" name="18 Conector recto">
          <a:extLst>
            <a:ext uri="{FF2B5EF4-FFF2-40B4-BE49-F238E27FC236}">
              <a16:creationId xmlns:a16="http://schemas.microsoft.com/office/drawing/2014/main" id="{7A50292D-4451-494F-B0E5-2622410476B4}"/>
            </a:ext>
          </a:extLst>
        </xdr:cNvPr>
        <xdr:cNvCxnSpPr/>
      </xdr:nvCxnSpPr>
      <xdr:spPr>
        <a:xfrm flipH="1">
          <a:off x="7253060" y="11443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55</xdr:row>
      <xdr:rowOff>102054</xdr:rowOff>
    </xdr:from>
    <xdr:to>
      <xdr:col>9</xdr:col>
      <xdr:colOff>408215</xdr:colOff>
      <xdr:row>55</xdr:row>
      <xdr:rowOff>102054</xdr:rowOff>
    </xdr:to>
    <xdr:cxnSp macro="">
      <xdr:nvCxnSpPr>
        <xdr:cNvPr id="154" name="15 Conector recto">
          <a:extLst>
            <a:ext uri="{FF2B5EF4-FFF2-40B4-BE49-F238E27FC236}">
              <a16:creationId xmlns:a16="http://schemas.microsoft.com/office/drawing/2014/main" id="{F3822E9F-F809-4047-899F-D47C932E0FD1}"/>
            </a:ext>
          </a:extLst>
        </xdr:cNvPr>
        <xdr:cNvCxnSpPr/>
      </xdr:nvCxnSpPr>
      <xdr:spPr>
        <a:xfrm flipH="1">
          <a:off x="7299779" y="10503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54</xdr:row>
      <xdr:rowOff>113394</xdr:rowOff>
    </xdr:from>
    <xdr:to>
      <xdr:col>9</xdr:col>
      <xdr:colOff>385536</xdr:colOff>
      <xdr:row>54</xdr:row>
      <xdr:rowOff>113394</xdr:rowOff>
    </xdr:to>
    <xdr:cxnSp macro="">
      <xdr:nvCxnSpPr>
        <xdr:cNvPr id="155" name="16 Conector recto">
          <a:extLst>
            <a:ext uri="{FF2B5EF4-FFF2-40B4-BE49-F238E27FC236}">
              <a16:creationId xmlns:a16="http://schemas.microsoft.com/office/drawing/2014/main" id="{0840F8E0-8C0D-46EA-ACE8-C16202649B9D}"/>
            </a:ext>
          </a:extLst>
        </xdr:cNvPr>
        <xdr:cNvCxnSpPr/>
      </xdr:nvCxnSpPr>
      <xdr:spPr>
        <a:xfrm flipH="1">
          <a:off x="7277100" y="10324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53</xdr:row>
      <xdr:rowOff>107044</xdr:rowOff>
    </xdr:from>
    <xdr:to>
      <xdr:col>9</xdr:col>
      <xdr:colOff>367847</xdr:colOff>
      <xdr:row>53</xdr:row>
      <xdr:rowOff>107044</xdr:rowOff>
    </xdr:to>
    <xdr:cxnSp macro="">
      <xdr:nvCxnSpPr>
        <xdr:cNvPr id="156" name="17 Conector recto">
          <a:extLst>
            <a:ext uri="{FF2B5EF4-FFF2-40B4-BE49-F238E27FC236}">
              <a16:creationId xmlns:a16="http://schemas.microsoft.com/office/drawing/2014/main" id="{D1173D67-B7DE-4F2B-98AF-D93468EE288D}"/>
            </a:ext>
          </a:extLst>
        </xdr:cNvPr>
        <xdr:cNvCxnSpPr/>
      </xdr:nvCxnSpPr>
      <xdr:spPr>
        <a:xfrm flipH="1">
          <a:off x="7259411" y="101273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52</xdr:row>
      <xdr:rowOff>89353</xdr:rowOff>
    </xdr:from>
    <xdr:to>
      <xdr:col>9</xdr:col>
      <xdr:colOff>361496</xdr:colOff>
      <xdr:row>52</xdr:row>
      <xdr:rowOff>89353</xdr:rowOff>
    </xdr:to>
    <xdr:cxnSp macro="">
      <xdr:nvCxnSpPr>
        <xdr:cNvPr id="157" name="18 Conector recto">
          <a:extLst>
            <a:ext uri="{FF2B5EF4-FFF2-40B4-BE49-F238E27FC236}">
              <a16:creationId xmlns:a16="http://schemas.microsoft.com/office/drawing/2014/main" id="{6D72CC39-DD57-45EB-918D-5C2A3B0F13E6}"/>
            </a:ext>
          </a:extLst>
        </xdr:cNvPr>
        <xdr:cNvCxnSpPr/>
      </xdr:nvCxnSpPr>
      <xdr:spPr>
        <a:xfrm flipH="1">
          <a:off x="7253060" y="99191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476250</xdr:colOff>
      <xdr:row>64</xdr:row>
      <xdr:rowOff>113394</xdr:rowOff>
    </xdr:from>
    <xdr:to>
      <xdr:col>8</xdr:col>
      <xdr:colOff>385536</xdr:colOff>
      <xdr:row>64</xdr:row>
      <xdr:rowOff>113394</xdr:rowOff>
    </xdr:to>
    <xdr:cxnSp macro="">
      <xdr:nvCxnSpPr>
        <xdr:cNvPr id="158" name="16 Conector recto">
          <a:extLst>
            <a:ext uri="{FF2B5EF4-FFF2-40B4-BE49-F238E27FC236}">
              <a16:creationId xmlns:a16="http://schemas.microsoft.com/office/drawing/2014/main" id="{2F89B864-44BC-465D-9B09-66A4EA5D2F2D}"/>
            </a:ext>
          </a:extLst>
        </xdr:cNvPr>
        <xdr:cNvCxnSpPr/>
      </xdr:nvCxnSpPr>
      <xdr:spPr>
        <a:xfrm flipH="1">
          <a:off x="5810250" y="12229194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631031</xdr:colOff>
      <xdr:row>66</xdr:row>
      <xdr:rowOff>77675</xdr:rowOff>
    </xdr:from>
    <xdr:to>
      <xdr:col>8</xdr:col>
      <xdr:colOff>540317</xdr:colOff>
      <xdr:row>66</xdr:row>
      <xdr:rowOff>77675</xdr:rowOff>
    </xdr:to>
    <xdr:cxnSp macro="">
      <xdr:nvCxnSpPr>
        <xdr:cNvPr id="159" name="16 Conector recto">
          <a:extLst>
            <a:ext uri="{FF2B5EF4-FFF2-40B4-BE49-F238E27FC236}">
              <a16:creationId xmlns:a16="http://schemas.microsoft.com/office/drawing/2014/main" id="{8F3210EA-9AC0-4AEF-A943-11401A80DA96}"/>
            </a:ext>
          </a:extLst>
        </xdr:cNvPr>
        <xdr:cNvCxnSpPr/>
      </xdr:nvCxnSpPr>
      <xdr:spPr>
        <a:xfrm flipH="1">
          <a:off x="5965031" y="12574475"/>
          <a:ext cx="13761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526144</xdr:colOff>
      <xdr:row>70</xdr:row>
      <xdr:rowOff>115661</xdr:rowOff>
    </xdr:from>
    <xdr:to>
      <xdr:col>10</xdr:col>
      <xdr:colOff>435430</xdr:colOff>
      <xdr:row>70</xdr:row>
      <xdr:rowOff>115661</xdr:rowOff>
    </xdr:to>
    <xdr:cxnSp macro="">
      <xdr:nvCxnSpPr>
        <xdr:cNvPr id="160" name="15 Conector recto">
          <a:extLst>
            <a:ext uri="{FF2B5EF4-FFF2-40B4-BE49-F238E27FC236}">
              <a16:creationId xmlns:a16="http://schemas.microsoft.com/office/drawing/2014/main" id="{DD9020F0-D514-4274-B2C8-C0C6EE488DB8}"/>
            </a:ext>
          </a:extLst>
        </xdr:cNvPr>
        <xdr:cNvCxnSpPr/>
      </xdr:nvCxnSpPr>
      <xdr:spPr>
        <a:xfrm flipH="1">
          <a:off x="8088994" y="133744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69</xdr:row>
      <xdr:rowOff>113394</xdr:rowOff>
    </xdr:from>
    <xdr:to>
      <xdr:col>10</xdr:col>
      <xdr:colOff>385536</xdr:colOff>
      <xdr:row>69</xdr:row>
      <xdr:rowOff>113394</xdr:rowOff>
    </xdr:to>
    <xdr:cxnSp macro="">
      <xdr:nvCxnSpPr>
        <xdr:cNvPr id="161" name="16 Conector recto">
          <a:extLst>
            <a:ext uri="{FF2B5EF4-FFF2-40B4-BE49-F238E27FC236}">
              <a16:creationId xmlns:a16="http://schemas.microsoft.com/office/drawing/2014/main" id="{7500C68B-1B0E-4A82-B44B-CABD4C9113FC}"/>
            </a:ext>
          </a:extLst>
        </xdr:cNvPr>
        <xdr:cNvCxnSpPr/>
      </xdr:nvCxnSpPr>
      <xdr:spPr>
        <a:xfrm flipH="1">
          <a:off x="8039100" y="13181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68</xdr:row>
      <xdr:rowOff>107044</xdr:rowOff>
    </xdr:from>
    <xdr:to>
      <xdr:col>10</xdr:col>
      <xdr:colOff>367847</xdr:colOff>
      <xdr:row>68</xdr:row>
      <xdr:rowOff>107044</xdr:rowOff>
    </xdr:to>
    <xdr:cxnSp macro="">
      <xdr:nvCxnSpPr>
        <xdr:cNvPr id="162" name="17 Conector recto">
          <a:extLst>
            <a:ext uri="{FF2B5EF4-FFF2-40B4-BE49-F238E27FC236}">
              <a16:creationId xmlns:a16="http://schemas.microsoft.com/office/drawing/2014/main" id="{6E93E54B-17AD-4F6E-900D-DC75D34DA829}"/>
            </a:ext>
          </a:extLst>
        </xdr:cNvPr>
        <xdr:cNvCxnSpPr/>
      </xdr:nvCxnSpPr>
      <xdr:spPr>
        <a:xfrm flipH="1">
          <a:off x="8021411" y="12984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67</xdr:row>
      <xdr:rowOff>89353</xdr:rowOff>
    </xdr:from>
    <xdr:to>
      <xdr:col>10</xdr:col>
      <xdr:colOff>361496</xdr:colOff>
      <xdr:row>67</xdr:row>
      <xdr:rowOff>89353</xdr:rowOff>
    </xdr:to>
    <xdr:cxnSp macro="">
      <xdr:nvCxnSpPr>
        <xdr:cNvPr id="163" name="18 Conector recto">
          <a:extLst>
            <a:ext uri="{FF2B5EF4-FFF2-40B4-BE49-F238E27FC236}">
              <a16:creationId xmlns:a16="http://schemas.microsoft.com/office/drawing/2014/main" id="{B5E3C582-8F44-451B-BF5E-FE8F44BCCD02}"/>
            </a:ext>
          </a:extLst>
        </xdr:cNvPr>
        <xdr:cNvCxnSpPr/>
      </xdr:nvCxnSpPr>
      <xdr:spPr>
        <a:xfrm flipH="1">
          <a:off x="8015060" y="12776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65</xdr:row>
      <xdr:rowOff>102054</xdr:rowOff>
    </xdr:from>
    <xdr:to>
      <xdr:col>10</xdr:col>
      <xdr:colOff>408215</xdr:colOff>
      <xdr:row>65</xdr:row>
      <xdr:rowOff>102054</xdr:rowOff>
    </xdr:to>
    <xdr:cxnSp macro="">
      <xdr:nvCxnSpPr>
        <xdr:cNvPr id="164" name="15 Conector recto">
          <a:extLst>
            <a:ext uri="{FF2B5EF4-FFF2-40B4-BE49-F238E27FC236}">
              <a16:creationId xmlns:a16="http://schemas.microsoft.com/office/drawing/2014/main" id="{8F335C4F-2B59-47DB-8198-64DB5BB8F23C}"/>
            </a:ext>
          </a:extLst>
        </xdr:cNvPr>
        <xdr:cNvCxnSpPr/>
      </xdr:nvCxnSpPr>
      <xdr:spPr>
        <a:xfrm flipH="1">
          <a:off x="8061779" y="12408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65</xdr:row>
      <xdr:rowOff>113394</xdr:rowOff>
    </xdr:from>
    <xdr:to>
      <xdr:col>10</xdr:col>
      <xdr:colOff>385536</xdr:colOff>
      <xdr:row>65</xdr:row>
      <xdr:rowOff>113394</xdr:rowOff>
    </xdr:to>
    <xdr:cxnSp macro="">
      <xdr:nvCxnSpPr>
        <xdr:cNvPr id="165" name="16 Conector recto">
          <a:extLst>
            <a:ext uri="{FF2B5EF4-FFF2-40B4-BE49-F238E27FC236}">
              <a16:creationId xmlns:a16="http://schemas.microsoft.com/office/drawing/2014/main" id="{512D9455-69B1-4885-9439-B43248144778}"/>
            </a:ext>
          </a:extLst>
        </xdr:cNvPr>
        <xdr:cNvCxnSpPr/>
      </xdr:nvCxnSpPr>
      <xdr:spPr>
        <a:xfrm flipH="1">
          <a:off x="8039100" y="12419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62</xdr:row>
      <xdr:rowOff>107044</xdr:rowOff>
    </xdr:from>
    <xdr:to>
      <xdr:col>10</xdr:col>
      <xdr:colOff>367847</xdr:colOff>
      <xdr:row>62</xdr:row>
      <xdr:rowOff>107044</xdr:rowOff>
    </xdr:to>
    <xdr:cxnSp macro="">
      <xdr:nvCxnSpPr>
        <xdr:cNvPr id="166" name="17 Conector recto">
          <a:extLst>
            <a:ext uri="{FF2B5EF4-FFF2-40B4-BE49-F238E27FC236}">
              <a16:creationId xmlns:a16="http://schemas.microsoft.com/office/drawing/2014/main" id="{42A0CF92-2EC0-4ED8-B59A-435E87A31186}"/>
            </a:ext>
          </a:extLst>
        </xdr:cNvPr>
        <xdr:cNvCxnSpPr/>
      </xdr:nvCxnSpPr>
      <xdr:spPr>
        <a:xfrm flipH="1">
          <a:off x="8021411" y="11841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65</xdr:row>
      <xdr:rowOff>89353</xdr:rowOff>
    </xdr:from>
    <xdr:to>
      <xdr:col>10</xdr:col>
      <xdr:colOff>361496</xdr:colOff>
      <xdr:row>65</xdr:row>
      <xdr:rowOff>89353</xdr:rowOff>
    </xdr:to>
    <xdr:cxnSp macro="">
      <xdr:nvCxnSpPr>
        <xdr:cNvPr id="167" name="18 Conector recto">
          <a:extLst>
            <a:ext uri="{FF2B5EF4-FFF2-40B4-BE49-F238E27FC236}">
              <a16:creationId xmlns:a16="http://schemas.microsoft.com/office/drawing/2014/main" id="{DE125D72-D78E-48DB-B9BD-0DCF23FCC0AF}"/>
            </a:ext>
          </a:extLst>
        </xdr:cNvPr>
        <xdr:cNvCxnSpPr/>
      </xdr:nvCxnSpPr>
      <xdr:spPr>
        <a:xfrm flipH="1">
          <a:off x="8015060" y="12395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60</xdr:row>
      <xdr:rowOff>102054</xdr:rowOff>
    </xdr:from>
    <xdr:to>
      <xdr:col>10</xdr:col>
      <xdr:colOff>408215</xdr:colOff>
      <xdr:row>60</xdr:row>
      <xdr:rowOff>102054</xdr:rowOff>
    </xdr:to>
    <xdr:cxnSp macro="">
      <xdr:nvCxnSpPr>
        <xdr:cNvPr id="168" name="15 Conector recto">
          <a:extLst>
            <a:ext uri="{FF2B5EF4-FFF2-40B4-BE49-F238E27FC236}">
              <a16:creationId xmlns:a16="http://schemas.microsoft.com/office/drawing/2014/main" id="{74B134F7-03EA-4815-B551-77698CEEEB72}"/>
            </a:ext>
          </a:extLst>
        </xdr:cNvPr>
        <xdr:cNvCxnSpPr/>
      </xdr:nvCxnSpPr>
      <xdr:spPr>
        <a:xfrm flipH="1">
          <a:off x="8061779" y="11455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59</xdr:row>
      <xdr:rowOff>113394</xdr:rowOff>
    </xdr:from>
    <xdr:to>
      <xdr:col>10</xdr:col>
      <xdr:colOff>385536</xdr:colOff>
      <xdr:row>59</xdr:row>
      <xdr:rowOff>113394</xdr:rowOff>
    </xdr:to>
    <xdr:cxnSp macro="">
      <xdr:nvCxnSpPr>
        <xdr:cNvPr id="169" name="16 Conector recto">
          <a:extLst>
            <a:ext uri="{FF2B5EF4-FFF2-40B4-BE49-F238E27FC236}">
              <a16:creationId xmlns:a16="http://schemas.microsoft.com/office/drawing/2014/main" id="{CB1DC813-4D5C-41C0-83FB-C87717FEEBCC}"/>
            </a:ext>
          </a:extLst>
        </xdr:cNvPr>
        <xdr:cNvCxnSpPr/>
      </xdr:nvCxnSpPr>
      <xdr:spPr>
        <a:xfrm flipH="1">
          <a:off x="8039100" y="11276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58</xdr:row>
      <xdr:rowOff>107044</xdr:rowOff>
    </xdr:from>
    <xdr:to>
      <xdr:col>10</xdr:col>
      <xdr:colOff>367847</xdr:colOff>
      <xdr:row>58</xdr:row>
      <xdr:rowOff>107044</xdr:rowOff>
    </xdr:to>
    <xdr:cxnSp macro="">
      <xdr:nvCxnSpPr>
        <xdr:cNvPr id="170" name="17 Conector recto">
          <a:extLst>
            <a:ext uri="{FF2B5EF4-FFF2-40B4-BE49-F238E27FC236}">
              <a16:creationId xmlns:a16="http://schemas.microsoft.com/office/drawing/2014/main" id="{B4D0C387-E938-4428-9A1E-7AF68D63FE0B}"/>
            </a:ext>
          </a:extLst>
        </xdr:cNvPr>
        <xdr:cNvCxnSpPr/>
      </xdr:nvCxnSpPr>
      <xdr:spPr>
        <a:xfrm flipH="1">
          <a:off x="8021411" y="11079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57</xdr:row>
      <xdr:rowOff>89353</xdr:rowOff>
    </xdr:from>
    <xdr:to>
      <xdr:col>10</xdr:col>
      <xdr:colOff>361496</xdr:colOff>
      <xdr:row>57</xdr:row>
      <xdr:rowOff>89353</xdr:rowOff>
    </xdr:to>
    <xdr:cxnSp macro="">
      <xdr:nvCxnSpPr>
        <xdr:cNvPr id="171" name="18 Conector recto">
          <a:extLst>
            <a:ext uri="{FF2B5EF4-FFF2-40B4-BE49-F238E27FC236}">
              <a16:creationId xmlns:a16="http://schemas.microsoft.com/office/drawing/2014/main" id="{96E50F3E-B2F9-4B74-9485-92AF28C03A03}"/>
            </a:ext>
          </a:extLst>
        </xdr:cNvPr>
        <xdr:cNvCxnSpPr/>
      </xdr:nvCxnSpPr>
      <xdr:spPr>
        <a:xfrm flipH="1">
          <a:off x="8015060" y="10871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60</xdr:row>
      <xdr:rowOff>113394</xdr:rowOff>
    </xdr:from>
    <xdr:to>
      <xdr:col>7</xdr:col>
      <xdr:colOff>385536</xdr:colOff>
      <xdr:row>60</xdr:row>
      <xdr:rowOff>113394</xdr:rowOff>
    </xdr:to>
    <xdr:cxnSp macro="">
      <xdr:nvCxnSpPr>
        <xdr:cNvPr id="172" name="16 Conector recto">
          <a:extLst>
            <a:ext uri="{FF2B5EF4-FFF2-40B4-BE49-F238E27FC236}">
              <a16:creationId xmlns:a16="http://schemas.microsoft.com/office/drawing/2014/main" id="{D2D61DC2-849A-47FC-A0FA-9002D6DB4C2E}"/>
            </a:ext>
          </a:extLst>
        </xdr:cNvPr>
        <xdr:cNvCxnSpPr/>
      </xdr:nvCxnSpPr>
      <xdr:spPr>
        <a:xfrm flipH="1">
          <a:off x="5048250" y="114671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631031</xdr:colOff>
      <xdr:row>66</xdr:row>
      <xdr:rowOff>77675</xdr:rowOff>
    </xdr:from>
    <xdr:to>
      <xdr:col>7</xdr:col>
      <xdr:colOff>540317</xdr:colOff>
      <xdr:row>66</xdr:row>
      <xdr:rowOff>77675</xdr:rowOff>
    </xdr:to>
    <xdr:cxnSp macro="">
      <xdr:nvCxnSpPr>
        <xdr:cNvPr id="173" name="16 Conector recto">
          <a:extLst>
            <a:ext uri="{FF2B5EF4-FFF2-40B4-BE49-F238E27FC236}">
              <a16:creationId xmlns:a16="http://schemas.microsoft.com/office/drawing/2014/main" id="{4D3B0983-41F2-4213-A555-8C4EEFE32FE4}"/>
            </a:ext>
          </a:extLst>
        </xdr:cNvPr>
        <xdr:cNvCxnSpPr/>
      </xdr:nvCxnSpPr>
      <xdr:spPr>
        <a:xfrm flipH="1">
          <a:off x="5203031" y="12574475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526144</xdr:colOff>
      <xdr:row>68</xdr:row>
      <xdr:rowOff>115661</xdr:rowOff>
    </xdr:from>
    <xdr:to>
      <xdr:col>9</xdr:col>
      <xdr:colOff>435430</xdr:colOff>
      <xdr:row>68</xdr:row>
      <xdr:rowOff>115661</xdr:rowOff>
    </xdr:to>
    <xdr:cxnSp macro="">
      <xdr:nvCxnSpPr>
        <xdr:cNvPr id="174" name="15 Conector recto">
          <a:extLst>
            <a:ext uri="{FF2B5EF4-FFF2-40B4-BE49-F238E27FC236}">
              <a16:creationId xmlns:a16="http://schemas.microsoft.com/office/drawing/2014/main" id="{9E42002C-8326-4B11-B6F4-8DF20B0DAB76}"/>
            </a:ext>
          </a:extLst>
        </xdr:cNvPr>
        <xdr:cNvCxnSpPr/>
      </xdr:nvCxnSpPr>
      <xdr:spPr>
        <a:xfrm flipH="1">
          <a:off x="7326994" y="12993461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67</xdr:row>
      <xdr:rowOff>113394</xdr:rowOff>
    </xdr:from>
    <xdr:to>
      <xdr:col>9</xdr:col>
      <xdr:colOff>385536</xdr:colOff>
      <xdr:row>67</xdr:row>
      <xdr:rowOff>113394</xdr:rowOff>
    </xdr:to>
    <xdr:cxnSp macro="">
      <xdr:nvCxnSpPr>
        <xdr:cNvPr id="175" name="16 Conector recto">
          <a:extLst>
            <a:ext uri="{FF2B5EF4-FFF2-40B4-BE49-F238E27FC236}">
              <a16:creationId xmlns:a16="http://schemas.microsoft.com/office/drawing/2014/main" id="{4F9D26A4-AE7D-425E-8FDA-C692847B2DA3}"/>
            </a:ext>
          </a:extLst>
        </xdr:cNvPr>
        <xdr:cNvCxnSpPr/>
      </xdr:nvCxnSpPr>
      <xdr:spPr>
        <a:xfrm flipH="1">
          <a:off x="7277100" y="12800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62</xdr:row>
      <xdr:rowOff>107044</xdr:rowOff>
    </xdr:from>
    <xdr:to>
      <xdr:col>9</xdr:col>
      <xdr:colOff>367847</xdr:colOff>
      <xdr:row>62</xdr:row>
      <xdr:rowOff>107044</xdr:rowOff>
    </xdr:to>
    <xdr:cxnSp macro="">
      <xdr:nvCxnSpPr>
        <xdr:cNvPr id="176" name="17 Conector recto">
          <a:extLst>
            <a:ext uri="{FF2B5EF4-FFF2-40B4-BE49-F238E27FC236}">
              <a16:creationId xmlns:a16="http://schemas.microsoft.com/office/drawing/2014/main" id="{F74A607D-A07F-4294-8D28-CCB907B0046C}"/>
            </a:ext>
          </a:extLst>
        </xdr:cNvPr>
        <xdr:cNvCxnSpPr/>
      </xdr:nvCxnSpPr>
      <xdr:spPr>
        <a:xfrm flipH="1">
          <a:off x="7259411" y="11841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65</xdr:row>
      <xdr:rowOff>89353</xdr:rowOff>
    </xdr:from>
    <xdr:to>
      <xdr:col>9</xdr:col>
      <xdr:colOff>361496</xdr:colOff>
      <xdr:row>65</xdr:row>
      <xdr:rowOff>89353</xdr:rowOff>
    </xdr:to>
    <xdr:cxnSp macro="">
      <xdr:nvCxnSpPr>
        <xdr:cNvPr id="177" name="18 Conector recto">
          <a:extLst>
            <a:ext uri="{FF2B5EF4-FFF2-40B4-BE49-F238E27FC236}">
              <a16:creationId xmlns:a16="http://schemas.microsoft.com/office/drawing/2014/main" id="{F93919C5-50E4-4646-9EEE-850AD65B1FCB}"/>
            </a:ext>
          </a:extLst>
        </xdr:cNvPr>
        <xdr:cNvCxnSpPr/>
      </xdr:nvCxnSpPr>
      <xdr:spPr>
        <a:xfrm flipH="1">
          <a:off x="7253060" y="12395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63</xdr:row>
      <xdr:rowOff>102054</xdr:rowOff>
    </xdr:from>
    <xdr:to>
      <xdr:col>9</xdr:col>
      <xdr:colOff>408215</xdr:colOff>
      <xdr:row>63</xdr:row>
      <xdr:rowOff>102054</xdr:rowOff>
    </xdr:to>
    <xdr:cxnSp macro="">
      <xdr:nvCxnSpPr>
        <xdr:cNvPr id="178" name="15 Conector recto">
          <a:extLst>
            <a:ext uri="{FF2B5EF4-FFF2-40B4-BE49-F238E27FC236}">
              <a16:creationId xmlns:a16="http://schemas.microsoft.com/office/drawing/2014/main" id="{CD09A787-F195-4D81-85ED-A6F298CE3EC8}"/>
            </a:ext>
          </a:extLst>
        </xdr:cNvPr>
        <xdr:cNvCxnSpPr/>
      </xdr:nvCxnSpPr>
      <xdr:spPr>
        <a:xfrm flipH="1">
          <a:off x="7299779" y="120273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63</xdr:row>
      <xdr:rowOff>113394</xdr:rowOff>
    </xdr:from>
    <xdr:to>
      <xdr:col>9</xdr:col>
      <xdr:colOff>385536</xdr:colOff>
      <xdr:row>63</xdr:row>
      <xdr:rowOff>113394</xdr:rowOff>
    </xdr:to>
    <xdr:cxnSp macro="">
      <xdr:nvCxnSpPr>
        <xdr:cNvPr id="179" name="16 Conector recto">
          <a:extLst>
            <a:ext uri="{FF2B5EF4-FFF2-40B4-BE49-F238E27FC236}">
              <a16:creationId xmlns:a16="http://schemas.microsoft.com/office/drawing/2014/main" id="{C53A6B20-7B56-49D7-948E-B47AEEEBD3C3}"/>
            </a:ext>
          </a:extLst>
        </xdr:cNvPr>
        <xdr:cNvCxnSpPr/>
      </xdr:nvCxnSpPr>
      <xdr:spPr>
        <a:xfrm flipH="1">
          <a:off x="7277100" y="12038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60</xdr:row>
      <xdr:rowOff>107044</xdr:rowOff>
    </xdr:from>
    <xdr:to>
      <xdr:col>9</xdr:col>
      <xdr:colOff>367847</xdr:colOff>
      <xdr:row>60</xdr:row>
      <xdr:rowOff>107044</xdr:rowOff>
    </xdr:to>
    <xdr:cxnSp macro="">
      <xdr:nvCxnSpPr>
        <xdr:cNvPr id="180" name="17 Conector recto">
          <a:extLst>
            <a:ext uri="{FF2B5EF4-FFF2-40B4-BE49-F238E27FC236}">
              <a16:creationId xmlns:a16="http://schemas.microsoft.com/office/drawing/2014/main" id="{C19EE94B-22B7-4462-96F1-26BC8EB58BB9}"/>
            </a:ext>
          </a:extLst>
        </xdr:cNvPr>
        <xdr:cNvCxnSpPr/>
      </xdr:nvCxnSpPr>
      <xdr:spPr>
        <a:xfrm flipH="1">
          <a:off x="7259411" y="11460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63</xdr:row>
      <xdr:rowOff>89353</xdr:rowOff>
    </xdr:from>
    <xdr:to>
      <xdr:col>9</xdr:col>
      <xdr:colOff>361496</xdr:colOff>
      <xdr:row>63</xdr:row>
      <xdr:rowOff>89353</xdr:rowOff>
    </xdr:to>
    <xdr:cxnSp macro="">
      <xdr:nvCxnSpPr>
        <xdr:cNvPr id="181" name="18 Conector recto">
          <a:extLst>
            <a:ext uri="{FF2B5EF4-FFF2-40B4-BE49-F238E27FC236}">
              <a16:creationId xmlns:a16="http://schemas.microsoft.com/office/drawing/2014/main" id="{25B452C9-4775-46B0-9DB2-4B9B51F57566}"/>
            </a:ext>
          </a:extLst>
        </xdr:cNvPr>
        <xdr:cNvCxnSpPr/>
      </xdr:nvCxnSpPr>
      <xdr:spPr>
        <a:xfrm flipH="1">
          <a:off x="7253060" y="12014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498929</xdr:colOff>
      <xdr:row>58</xdr:row>
      <xdr:rowOff>102054</xdr:rowOff>
    </xdr:from>
    <xdr:to>
      <xdr:col>9</xdr:col>
      <xdr:colOff>408215</xdr:colOff>
      <xdr:row>58</xdr:row>
      <xdr:rowOff>102054</xdr:rowOff>
    </xdr:to>
    <xdr:cxnSp macro="">
      <xdr:nvCxnSpPr>
        <xdr:cNvPr id="182" name="15 Conector recto">
          <a:extLst>
            <a:ext uri="{FF2B5EF4-FFF2-40B4-BE49-F238E27FC236}">
              <a16:creationId xmlns:a16="http://schemas.microsoft.com/office/drawing/2014/main" id="{38052B2F-B62E-42EF-9423-DCF54A6B32DA}"/>
            </a:ext>
          </a:extLst>
        </xdr:cNvPr>
        <xdr:cNvCxnSpPr/>
      </xdr:nvCxnSpPr>
      <xdr:spPr>
        <a:xfrm flipH="1">
          <a:off x="7299779" y="1107485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57</xdr:row>
      <xdr:rowOff>113394</xdr:rowOff>
    </xdr:from>
    <xdr:to>
      <xdr:col>9</xdr:col>
      <xdr:colOff>385536</xdr:colOff>
      <xdr:row>57</xdr:row>
      <xdr:rowOff>113394</xdr:rowOff>
    </xdr:to>
    <xdr:cxnSp macro="">
      <xdr:nvCxnSpPr>
        <xdr:cNvPr id="183" name="16 Conector recto">
          <a:extLst>
            <a:ext uri="{FF2B5EF4-FFF2-40B4-BE49-F238E27FC236}">
              <a16:creationId xmlns:a16="http://schemas.microsoft.com/office/drawing/2014/main" id="{C99FCDBB-8D9C-45EB-88B6-7BD82395F5B5}"/>
            </a:ext>
          </a:extLst>
        </xdr:cNvPr>
        <xdr:cNvCxnSpPr/>
      </xdr:nvCxnSpPr>
      <xdr:spPr>
        <a:xfrm flipH="1">
          <a:off x="7277100" y="1089569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458561</xdr:colOff>
      <xdr:row>56</xdr:row>
      <xdr:rowOff>107044</xdr:rowOff>
    </xdr:from>
    <xdr:to>
      <xdr:col>9</xdr:col>
      <xdr:colOff>367847</xdr:colOff>
      <xdr:row>56</xdr:row>
      <xdr:rowOff>107044</xdr:rowOff>
    </xdr:to>
    <xdr:cxnSp macro="">
      <xdr:nvCxnSpPr>
        <xdr:cNvPr id="184" name="17 Conector recto">
          <a:extLst>
            <a:ext uri="{FF2B5EF4-FFF2-40B4-BE49-F238E27FC236}">
              <a16:creationId xmlns:a16="http://schemas.microsoft.com/office/drawing/2014/main" id="{AB5C4A48-F174-41D9-BFAA-13D381B7F093}"/>
            </a:ext>
          </a:extLst>
        </xdr:cNvPr>
        <xdr:cNvCxnSpPr/>
      </xdr:nvCxnSpPr>
      <xdr:spPr>
        <a:xfrm flipH="1">
          <a:off x="7259411" y="10698844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452210</xdr:colOff>
      <xdr:row>55</xdr:row>
      <xdr:rowOff>89353</xdr:rowOff>
    </xdr:from>
    <xdr:to>
      <xdr:col>9</xdr:col>
      <xdr:colOff>361496</xdr:colOff>
      <xdr:row>55</xdr:row>
      <xdr:rowOff>89353</xdr:rowOff>
    </xdr:to>
    <xdr:cxnSp macro="">
      <xdr:nvCxnSpPr>
        <xdr:cNvPr id="185" name="18 Conector recto">
          <a:extLst>
            <a:ext uri="{FF2B5EF4-FFF2-40B4-BE49-F238E27FC236}">
              <a16:creationId xmlns:a16="http://schemas.microsoft.com/office/drawing/2014/main" id="{D6619E76-DDCE-4051-9835-BE6FB857B713}"/>
            </a:ext>
          </a:extLst>
        </xdr:cNvPr>
        <xdr:cNvCxnSpPr/>
      </xdr:nvCxnSpPr>
      <xdr:spPr>
        <a:xfrm flipH="1">
          <a:off x="7253060" y="10490653"/>
          <a:ext cx="6712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A29"/>
  <sheetViews>
    <sheetView workbookViewId="0">
      <selection activeCell="J3" sqref="J3"/>
    </sheetView>
  </sheetViews>
  <sheetFormatPr baseColWidth="10" defaultColWidth="11.42578125" defaultRowHeight="15" x14ac:dyDescent="0.25"/>
  <cols>
    <col min="1" max="1" width="4.42578125" customWidth="1"/>
    <col min="2" max="2" width="36.85546875" customWidth="1"/>
    <col min="3" max="3" width="9.28515625" customWidth="1"/>
    <col min="8" max="8" width="6.42578125" customWidth="1"/>
    <col min="9" max="9" width="17.7109375" customWidth="1"/>
  </cols>
  <sheetData>
    <row r="1" spans="2:27" x14ac:dyDescent="0.25">
      <c r="B1" s="1" t="s">
        <v>160</v>
      </c>
      <c r="C1" s="1"/>
      <c r="D1" s="1"/>
      <c r="E1" s="1"/>
      <c r="I1" s="98" t="s">
        <v>371</v>
      </c>
      <c r="J1" s="145" t="s">
        <v>372</v>
      </c>
      <c r="K1" s="145" t="s">
        <v>373</v>
      </c>
      <c r="L1" s="145" t="s">
        <v>374</v>
      </c>
      <c r="M1" s="145" t="s">
        <v>373</v>
      </c>
      <c r="N1" s="145" t="s">
        <v>375</v>
      </c>
      <c r="O1" s="145" t="s">
        <v>373</v>
      </c>
      <c r="P1" s="145" t="s">
        <v>376</v>
      </c>
      <c r="Q1" s="145" t="s">
        <v>373</v>
      </c>
      <c r="R1" s="145" t="s">
        <v>377</v>
      </c>
      <c r="S1" s="145" t="s">
        <v>373</v>
      </c>
      <c r="T1" s="145" t="s">
        <v>378</v>
      </c>
      <c r="U1" s="145" t="s">
        <v>373</v>
      </c>
      <c r="V1" s="145" t="s">
        <v>379</v>
      </c>
      <c r="W1" s="145" t="s">
        <v>373</v>
      </c>
      <c r="X1" s="145" t="s">
        <v>380</v>
      </c>
      <c r="Y1" s="145" t="s">
        <v>381</v>
      </c>
      <c r="Z1" s="145" t="s">
        <v>382</v>
      </c>
      <c r="AA1" s="145" t="s">
        <v>383</v>
      </c>
    </row>
    <row r="2" spans="2:27" x14ac:dyDescent="0.25">
      <c r="B2" s="1" t="s">
        <v>161</v>
      </c>
      <c r="C2" s="1">
        <v>2</v>
      </c>
      <c r="D2" s="1" t="s">
        <v>153</v>
      </c>
      <c r="E2" s="1"/>
      <c r="I2" s="92" t="s">
        <v>384</v>
      </c>
      <c r="J2" s="115">
        <f>21*200+20</f>
        <v>4220</v>
      </c>
      <c r="K2" s="115" t="s">
        <v>385</v>
      </c>
      <c r="L2" s="115">
        <v>3</v>
      </c>
      <c r="M2" s="115" t="s">
        <v>152</v>
      </c>
      <c r="N2" s="115" t="s">
        <v>386</v>
      </c>
      <c r="O2" s="115" t="s">
        <v>386</v>
      </c>
      <c r="P2" s="115" t="s">
        <v>386</v>
      </c>
      <c r="Q2" s="115" t="s">
        <v>386</v>
      </c>
      <c r="R2" s="115" t="s">
        <v>386</v>
      </c>
      <c r="S2" s="115" t="s">
        <v>386</v>
      </c>
      <c r="T2" s="115" t="s">
        <v>386</v>
      </c>
      <c r="U2" s="115" t="s">
        <v>386</v>
      </c>
      <c r="V2" s="115" t="s">
        <v>386</v>
      </c>
      <c r="W2" s="115" t="s">
        <v>386</v>
      </c>
      <c r="X2" s="115" t="s">
        <v>386</v>
      </c>
      <c r="Y2" s="115" t="s">
        <v>386</v>
      </c>
      <c r="Z2" s="115" t="s">
        <v>386</v>
      </c>
      <c r="AA2" s="115" t="s">
        <v>386</v>
      </c>
    </row>
    <row r="3" spans="2:27" x14ac:dyDescent="0.25">
      <c r="B3" s="1" t="s">
        <v>162</v>
      </c>
      <c r="C3" s="1">
        <v>4</v>
      </c>
      <c r="D3" s="1" t="s">
        <v>153</v>
      </c>
      <c r="E3" s="1"/>
      <c r="I3" s="92" t="s">
        <v>372</v>
      </c>
      <c r="J3" s="115">
        <f>SUM(Pesos!C8:C127)</f>
        <v>3179.727272727273</v>
      </c>
      <c r="K3" s="115" t="s">
        <v>385</v>
      </c>
      <c r="L3" s="115">
        <f>J3/C10/100</f>
        <v>2.1929153605015674</v>
      </c>
      <c r="M3" s="115" t="s">
        <v>152</v>
      </c>
      <c r="N3" s="115" t="s">
        <v>386</v>
      </c>
      <c r="O3" s="115" t="s">
        <v>386</v>
      </c>
      <c r="P3" s="115" t="s">
        <v>386</v>
      </c>
      <c r="Q3" s="115" t="s">
        <v>386</v>
      </c>
      <c r="R3" s="115" t="s">
        <v>386</v>
      </c>
      <c r="S3" s="115" t="s">
        <v>386</v>
      </c>
      <c r="T3" s="115" t="s">
        <v>386</v>
      </c>
      <c r="U3" s="115" t="s">
        <v>386</v>
      </c>
      <c r="V3" s="115" t="s">
        <v>386</v>
      </c>
      <c r="W3" s="115" t="s">
        <v>386</v>
      </c>
      <c r="X3" s="115" t="s">
        <v>386</v>
      </c>
      <c r="Y3" s="115" t="s">
        <v>386</v>
      </c>
      <c r="Z3" s="115" t="s">
        <v>386</v>
      </c>
      <c r="AA3" s="115" t="s">
        <v>386</v>
      </c>
    </row>
    <row r="4" spans="2:27" x14ac:dyDescent="0.25">
      <c r="B4" s="1" t="s">
        <v>156</v>
      </c>
      <c r="C4" s="1">
        <v>20</v>
      </c>
      <c r="D4" s="1" t="s">
        <v>151</v>
      </c>
      <c r="E4" s="1"/>
      <c r="I4" s="92" t="s">
        <v>308</v>
      </c>
      <c r="J4" s="115">
        <f>SUM(J2:J3)</f>
        <v>7399.727272727273</v>
      </c>
      <c r="K4" s="115" t="s">
        <v>385</v>
      </c>
      <c r="L4" s="115">
        <f>SUM(L2:L3)</f>
        <v>5.1929153605015674</v>
      </c>
      <c r="M4" s="115" t="s">
        <v>152</v>
      </c>
      <c r="N4" s="115">
        <f>12*0.25</f>
        <v>3</v>
      </c>
      <c r="O4" s="115" t="s">
        <v>152</v>
      </c>
      <c r="P4" s="115">
        <f>'cuadro carga'!H128</f>
        <v>4.2237333234783252</v>
      </c>
      <c r="Q4" s="115" t="s">
        <v>152</v>
      </c>
      <c r="R4" s="115">
        <f>(C11*C11)/(12*L4)</f>
        <v>3.1453109090835918</v>
      </c>
      <c r="S4" s="115" t="s">
        <v>152</v>
      </c>
      <c r="T4" s="115">
        <f>N4+R4</f>
        <v>6.1453109090835918</v>
      </c>
      <c r="U4" s="115" t="s">
        <v>152</v>
      </c>
      <c r="V4" s="115">
        <f>T4-P4</f>
        <v>1.9215775856052666</v>
      </c>
      <c r="W4" s="92" t="s">
        <v>152</v>
      </c>
      <c r="X4" s="115" t="s">
        <v>387</v>
      </c>
      <c r="Y4" s="115">
        <f>'cuadro carga'!D128</f>
        <v>19.719206179090136</v>
      </c>
      <c r="Z4" s="115">
        <f>P4</f>
        <v>4.2237333234783252</v>
      </c>
      <c r="AA4" s="115">
        <f>'cuadro carga'!F128</f>
        <v>1.5102800054202534E-2</v>
      </c>
    </row>
    <row r="5" spans="2:27" x14ac:dyDescent="0.25">
      <c r="B5" s="1" t="s">
        <v>159</v>
      </c>
      <c r="C5" s="1">
        <v>6</v>
      </c>
      <c r="D5" s="1" t="s">
        <v>152</v>
      </c>
      <c r="E5" s="1"/>
      <c r="J5" s="132"/>
      <c r="K5" s="132"/>
      <c r="L5" s="132"/>
      <c r="M5" s="132"/>
      <c r="N5" s="132"/>
      <c r="O5" s="132"/>
      <c r="P5" s="132"/>
      <c r="Q5" s="132"/>
      <c r="Y5" s="132"/>
      <c r="Z5" s="132"/>
      <c r="AA5" s="132"/>
    </row>
    <row r="6" spans="2:27" x14ac:dyDescent="0.25">
      <c r="B6" s="1" t="s">
        <v>164</v>
      </c>
      <c r="C6" s="1">
        <v>38</v>
      </c>
      <c r="D6" s="1" t="s">
        <v>153</v>
      </c>
      <c r="E6" s="1"/>
      <c r="I6" s="98" t="s">
        <v>388</v>
      </c>
      <c r="J6" s="145" t="s">
        <v>372</v>
      </c>
      <c r="K6" s="145" t="s">
        <v>373</v>
      </c>
      <c r="L6" s="145" t="s">
        <v>374</v>
      </c>
      <c r="M6" s="145" t="s">
        <v>373</v>
      </c>
      <c r="N6" s="145" t="s">
        <v>375</v>
      </c>
      <c r="O6" s="145" t="s">
        <v>373</v>
      </c>
      <c r="P6" s="145" t="s">
        <v>376</v>
      </c>
      <c r="Q6" s="145" t="s">
        <v>373</v>
      </c>
      <c r="R6" s="145" t="s">
        <v>377</v>
      </c>
      <c r="S6" s="145" t="s">
        <v>373</v>
      </c>
      <c r="T6" s="145" t="s">
        <v>378</v>
      </c>
      <c r="U6" s="145" t="s">
        <v>373</v>
      </c>
      <c r="V6" s="145" t="s">
        <v>379</v>
      </c>
      <c r="W6" s="145" t="s">
        <v>373</v>
      </c>
      <c r="X6" s="145" t="s">
        <v>380</v>
      </c>
      <c r="Y6" s="145" t="s">
        <v>381</v>
      </c>
      <c r="Z6" s="145" t="s">
        <v>382</v>
      </c>
      <c r="AA6" s="145" t="s">
        <v>383</v>
      </c>
    </row>
    <row r="7" spans="2:27" x14ac:dyDescent="0.25">
      <c r="B7" s="1" t="s">
        <v>165</v>
      </c>
      <c r="C7" s="1">
        <v>44</v>
      </c>
      <c r="D7" s="1" t="s">
        <v>152</v>
      </c>
      <c r="E7" s="1"/>
      <c r="I7" s="92" t="s">
        <v>384</v>
      </c>
      <c r="J7" s="115">
        <f>J2</f>
        <v>4220</v>
      </c>
      <c r="K7" s="115" t="s">
        <v>385</v>
      </c>
      <c r="L7" s="115">
        <v>3</v>
      </c>
      <c r="M7" s="115" t="s">
        <v>152</v>
      </c>
      <c r="N7" s="115" t="s">
        <v>386</v>
      </c>
      <c r="O7" s="115" t="s">
        <v>386</v>
      </c>
      <c r="P7" s="115" t="s">
        <v>386</v>
      </c>
      <c r="Q7" s="115" t="s">
        <v>386</v>
      </c>
      <c r="R7" s="92" t="s">
        <v>386</v>
      </c>
      <c r="S7" s="92" t="s">
        <v>386</v>
      </c>
      <c r="T7" s="92" t="s">
        <v>386</v>
      </c>
      <c r="U7" s="92" t="s">
        <v>386</v>
      </c>
      <c r="V7" s="92" t="s">
        <v>386</v>
      </c>
      <c r="W7" s="92" t="s">
        <v>386</v>
      </c>
      <c r="X7" s="115" t="s">
        <v>386</v>
      </c>
      <c r="Y7" s="115" t="s">
        <v>386</v>
      </c>
      <c r="Z7" s="115" t="s">
        <v>386</v>
      </c>
      <c r="AA7" s="115" t="s">
        <v>386</v>
      </c>
    </row>
    <row r="8" spans="2:27" x14ac:dyDescent="0.25">
      <c r="B8" s="1" t="s">
        <v>165</v>
      </c>
      <c r="C8" s="1">
        <v>44</v>
      </c>
      <c r="D8" s="1" t="s">
        <v>152</v>
      </c>
      <c r="I8" s="92" t="s">
        <v>372</v>
      </c>
      <c r="J8" s="115">
        <f>SUM(Pesos!C26:C127)</f>
        <v>2750.727272727273</v>
      </c>
      <c r="K8" s="115" t="s">
        <v>385</v>
      </c>
      <c r="L8" s="115">
        <f>J8/C10/100</f>
        <v>1.8970532915360503</v>
      </c>
      <c r="M8" s="115" t="s">
        <v>152</v>
      </c>
      <c r="N8" s="115" t="s">
        <v>386</v>
      </c>
      <c r="O8" s="115" t="s">
        <v>386</v>
      </c>
      <c r="P8" s="115" t="s">
        <v>386</v>
      </c>
      <c r="Q8" s="115" t="s">
        <v>386</v>
      </c>
      <c r="R8" s="92" t="s">
        <v>386</v>
      </c>
      <c r="S8" s="92" t="s">
        <v>386</v>
      </c>
      <c r="T8" s="92" t="s">
        <v>386</v>
      </c>
      <c r="U8" s="92" t="s">
        <v>386</v>
      </c>
      <c r="V8" s="92" t="s">
        <v>386</v>
      </c>
      <c r="W8" s="92" t="s">
        <v>386</v>
      </c>
      <c r="X8" s="115" t="s">
        <v>386</v>
      </c>
      <c r="Y8" s="115" t="s">
        <v>386</v>
      </c>
      <c r="Z8" s="115" t="s">
        <v>386</v>
      </c>
      <c r="AA8" s="115" t="s">
        <v>386</v>
      </c>
    </row>
    <row r="9" spans="2:27" x14ac:dyDescent="0.25">
      <c r="B9" s="1" t="s">
        <v>374</v>
      </c>
      <c r="C9" s="1">
        <v>3</v>
      </c>
      <c r="D9" s="1" t="s">
        <v>152</v>
      </c>
      <c r="I9" s="92" t="s">
        <v>308</v>
      </c>
      <c r="J9" s="115">
        <f>SUM(J7:J8)</f>
        <v>6970.727272727273</v>
      </c>
      <c r="K9" s="115" t="s">
        <v>385</v>
      </c>
      <c r="L9" s="115">
        <f>SUM(L7:L8)</f>
        <v>4.8970532915360501</v>
      </c>
      <c r="M9" s="115" t="s">
        <v>152</v>
      </c>
      <c r="N9" s="115">
        <f>11.5*0.25</f>
        <v>2.875</v>
      </c>
      <c r="O9" s="115" t="s">
        <v>152</v>
      </c>
      <c r="P9" s="115">
        <f>'cuadro carga'!H130</f>
        <v>3.9047712469591147</v>
      </c>
      <c r="Q9" s="115" t="s">
        <v>152</v>
      </c>
      <c r="R9" s="115">
        <f>(C11*C11)/(12*L9)</f>
        <v>3.3353391031221729</v>
      </c>
      <c r="S9" s="115" t="s">
        <v>152</v>
      </c>
      <c r="T9" s="115">
        <f>N9+R9</f>
        <v>6.2103391031221733</v>
      </c>
      <c r="U9" s="115" t="s">
        <v>152</v>
      </c>
      <c r="V9" s="115">
        <f>T9-P9</f>
        <v>2.3055678561630586</v>
      </c>
      <c r="W9" s="92" t="s">
        <v>152</v>
      </c>
      <c r="X9" s="115" t="s">
        <v>387</v>
      </c>
      <c r="Y9" s="115">
        <f>'cuadro carga'!D130</f>
        <v>21.70828428679798</v>
      </c>
      <c r="Z9" s="115">
        <f>P9</f>
        <v>3.9047712469591147</v>
      </c>
      <c r="AA9" s="115">
        <f>'cuadro carga'!F130</f>
        <v>2.1933610609746516E-2</v>
      </c>
    </row>
    <row r="10" spans="2:27" x14ac:dyDescent="0.25">
      <c r="B10" s="1" t="s">
        <v>393</v>
      </c>
      <c r="C10" s="1">
        <v>14.5</v>
      </c>
      <c r="D10" s="1" t="s">
        <v>385</v>
      </c>
      <c r="J10" s="132"/>
      <c r="K10" s="132"/>
      <c r="L10" s="132"/>
      <c r="M10" s="132"/>
      <c r="N10" s="132"/>
      <c r="O10" s="132"/>
      <c r="P10" s="132"/>
      <c r="Q10" s="132"/>
      <c r="Y10" s="132"/>
      <c r="Z10" s="132"/>
      <c r="AA10" s="132"/>
    </row>
    <row r="11" spans="2:27" x14ac:dyDescent="0.25">
      <c r="B11" s="1" t="s">
        <v>394</v>
      </c>
      <c r="C11" s="1">
        <v>14</v>
      </c>
      <c r="D11" s="1" t="s">
        <v>395</v>
      </c>
      <c r="I11" s="98" t="s">
        <v>389</v>
      </c>
      <c r="J11" s="145" t="s">
        <v>372</v>
      </c>
      <c r="K11" s="145" t="s">
        <v>373</v>
      </c>
      <c r="L11" s="145" t="s">
        <v>374</v>
      </c>
      <c r="M11" s="145" t="s">
        <v>373</v>
      </c>
      <c r="N11" s="145" t="s">
        <v>375</v>
      </c>
      <c r="O11" s="145" t="s">
        <v>373</v>
      </c>
      <c r="P11" s="145" t="s">
        <v>376</v>
      </c>
      <c r="Q11" s="145" t="s">
        <v>373</v>
      </c>
      <c r="R11" s="145" t="s">
        <v>377</v>
      </c>
      <c r="S11" s="145" t="s">
        <v>373</v>
      </c>
      <c r="T11" s="145" t="s">
        <v>378</v>
      </c>
      <c r="U11" s="145" t="s">
        <v>373</v>
      </c>
      <c r="V11" s="145" t="s">
        <v>379</v>
      </c>
      <c r="W11" s="145" t="s">
        <v>373</v>
      </c>
      <c r="X11" s="145" t="s">
        <v>380</v>
      </c>
      <c r="Y11" s="145" t="s">
        <v>381</v>
      </c>
      <c r="Z11" s="145" t="s">
        <v>382</v>
      </c>
      <c r="AA11" s="145" t="s">
        <v>383</v>
      </c>
    </row>
    <row r="12" spans="2:27" x14ac:dyDescent="0.25">
      <c r="I12" s="92" t="s">
        <v>384</v>
      </c>
      <c r="J12" s="115">
        <f>J2</f>
        <v>4220</v>
      </c>
      <c r="K12" s="115" t="s">
        <v>385</v>
      </c>
      <c r="L12" s="115">
        <v>3</v>
      </c>
      <c r="M12" s="115" t="s">
        <v>152</v>
      </c>
      <c r="N12" s="115" t="s">
        <v>386</v>
      </c>
      <c r="O12" s="115" t="s">
        <v>386</v>
      </c>
      <c r="P12" s="115" t="s">
        <v>386</v>
      </c>
      <c r="Q12" s="115" t="s">
        <v>386</v>
      </c>
      <c r="R12" s="92" t="s">
        <v>386</v>
      </c>
      <c r="S12" s="92" t="s">
        <v>386</v>
      </c>
      <c r="T12" s="92" t="s">
        <v>386</v>
      </c>
      <c r="U12" s="92" t="s">
        <v>386</v>
      </c>
      <c r="V12" s="92" t="s">
        <v>386</v>
      </c>
      <c r="W12" s="92" t="s">
        <v>386</v>
      </c>
      <c r="X12" s="115" t="s">
        <v>386</v>
      </c>
      <c r="Y12" s="115" t="s">
        <v>386</v>
      </c>
      <c r="Z12" s="115" t="s">
        <v>386</v>
      </c>
      <c r="AA12" s="115" t="s">
        <v>386</v>
      </c>
    </row>
    <row r="13" spans="2:27" x14ac:dyDescent="0.25">
      <c r="B13" s="52" t="s">
        <v>396</v>
      </c>
      <c r="I13" s="92" t="s">
        <v>372</v>
      </c>
      <c r="J13" s="115">
        <f>SUM(Pesos!C26:C33,Pesos!C50:C127)</f>
        <v>2433.727272727273</v>
      </c>
      <c r="K13" s="115" t="s">
        <v>385</v>
      </c>
      <c r="L13" s="115">
        <f>J13/C10/100</f>
        <v>1.6784326018808777</v>
      </c>
      <c r="M13" s="115" t="s">
        <v>152</v>
      </c>
      <c r="N13" s="115" t="s">
        <v>386</v>
      </c>
      <c r="O13" s="115" t="s">
        <v>386</v>
      </c>
      <c r="P13" s="115" t="s">
        <v>386</v>
      </c>
      <c r="Q13" s="115" t="s">
        <v>386</v>
      </c>
      <c r="R13" s="92" t="s">
        <v>386</v>
      </c>
      <c r="S13" s="92" t="s">
        <v>386</v>
      </c>
      <c r="T13" s="92" t="s">
        <v>386</v>
      </c>
      <c r="U13" s="92" t="s">
        <v>386</v>
      </c>
      <c r="V13" s="92" t="s">
        <v>386</v>
      </c>
      <c r="W13" s="92" t="s">
        <v>386</v>
      </c>
      <c r="X13" s="115" t="s">
        <v>386</v>
      </c>
      <c r="Y13" s="115" t="s">
        <v>386</v>
      </c>
      <c r="Z13" s="115" t="s">
        <v>386</v>
      </c>
      <c r="AA13" s="115" t="s">
        <v>386</v>
      </c>
    </row>
    <row r="14" spans="2:27" x14ac:dyDescent="0.25">
      <c r="B14" s="52" t="s">
        <v>397</v>
      </c>
      <c r="I14" s="92" t="s">
        <v>308</v>
      </c>
      <c r="J14" s="115">
        <f>SUM(J12:J13)</f>
        <v>6653.727272727273</v>
      </c>
      <c r="K14" s="115" t="s">
        <v>385</v>
      </c>
      <c r="L14" s="115">
        <f>SUM(L12:L13)</f>
        <v>4.6784326018808775</v>
      </c>
      <c r="M14" s="115" t="s">
        <v>152</v>
      </c>
      <c r="N14" s="115">
        <f>10.5*0.25</f>
        <v>2.625</v>
      </c>
      <c r="O14" s="115" t="s">
        <v>152</v>
      </c>
      <c r="P14" s="115">
        <f>'cuadro carga'!H132</f>
        <v>3.827326230479787</v>
      </c>
      <c r="Q14" s="115" t="s">
        <v>152</v>
      </c>
      <c r="R14" s="115">
        <f>(C11*C11)/(12*L14)</f>
        <v>3.4911977414758137</v>
      </c>
      <c r="S14" s="115" t="s">
        <v>152</v>
      </c>
      <c r="T14" s="115">
        <f>N14+R14</f>
        <v>6.1161977414758137</v>
      </c>
      <c r="U14" s="115" t="s">
        <v>152</v>
      </c>
      <c r="V14" s="115">
        <f>T14-P14</f>
        <v>2.2888715109960267</v>
      </c>
      <c r="W14" s="92" t="s">
        <v>152</v>
      </c>
      <c r="X14" s="115" t="s">
        <v>387</v>
      </c>
      <c r="Y14" s="115">
        <f>'cuadro carga'!D132</f>
        <v>23.641723981089687</v>
      </c>
      <c r="Z14" s="115">
        <f>P14</f>
        <v>3.827326230479787</v>
      </c>
      <c r="AA14" s="115">
        <f>'cuadro carga'!F132</f>
        <v>2.3568977161523289E-2</v>
      </c>
    </row>
    <row r="15" spans="2:27" x14ac:dyDescent="0.25">
      <c r="B15" s="52" t="s">
        <v>398</v>
      </c>
      <c r="J15" s="132"/>
      <c r="K15" s="132"/>
      <c r="L15" s="132"/>
      <c r="M15" s="132"/>
      <c r="N15" s="132"/>
      <c r="O15" s="132"/>
      <c r="P15" s="132"/>
      <c r="Q15" s="132"/>
      <c r="Y15" s="132"/>
      <c r="Z15" s="132"/>
      <c r="AA15" s="132"/>
    </row>
    <row r="16" spans="2:27" x14ac:dyDescent="0.25">
      <c r="I16" s="98" t="s">
        <v>390</v>
      </c>
      <c r="J16" s="145" t="s">
        <v>372</v>
      </c>
      <c r="K16" s="145" t="s">
        <v>373</v>
      </c>
      <c r="L16" s="145" t="s">
        <v>374</v>
      </c>
      <c r="M16" s="145" t="s">
        <v>373</v>
      </c>
      <c r="N16" s="145" t="s">
        <v>375</v>
      </c>
      <c r="O16" s="145" t="s">
        <v>373</v>
      </c>
      <c r="P16" s="145" t="s">
        <v>376</v>
      </c>
      <c r="Q16" s="145" t="s">
        <v>373</v>
      </c>
      <c r="R16" s="145" t="s">
        <v>377</v>
      </c>
      <c r="S16" s="145" t="s">
        <v>373</v>
      </c>
      <c r="T16" s="145" t="s">
        <v>378</v>
      </c>
      <c r="U16" s="145" t="s">
        <v>373</v>
      </c>
      <c r="V16" s="145" t="s">
        <v>379</v>
      </c>
      <c r="W16" s="145" t="s">
        <v>373</v>
      </c>
      <c r="X16" s="145" t="s">
        <v>380</v>
      </c>
      <c r="Y16" s="145" t="s">
        <v>381</v>
      </c>
      <c r="Z16" s="145" t="s">
        <v>382</v>
      </c>
      <c r="AA16" s="145" t="s">
        <v>383</v>
      </c>
    </row>
    <row r="17" spans="2:27" x14ac:dyDescent="0.25">
      <c r="I17" s="92" t="s">
        <v>384</v>
      </c>
      <c r="J17" s="115">
        <f>J2</f>
        <v>4220</v>
      </c>
      <c r="K17" s="115" t="s">
        <v>385</v>
      </c>
      <c r="L17" s="115">
        <v>3</v>
      </c>
      <c r="M17" s="115" t="s">
        <v>152</v>
      </c>
      <c r="N17" s="115" t="s">
        <v>386</v>
      </c>
      <c r="O17" s="115" t="s">
        <v>386</v>
      </c>
      <c r="P17" s="115" t="s">
        <v>386</v>
      </c>
      <c r="Q17" s="115" t="s">
        <v>386</v>
      </c>
      <c r="R17" s="92" t="s">
        <v>386</v>
      </c>
      <c r="S17" s="92" t="s">
        <v>386</v>
      </c>
      <c r="T17" s="92" t="s">
        <v>386</v>
      </c>
      <c r="U17" s="92" t="s">
        <v>386</v>
      </c>
      <c r="V17" s="92" t="s">
        <v>386</v>
      </c>
      <c r="W17" s="92" t="s">
        <v>386</v>
      </c>
      <c r="X17" s="115" t="s">
        <v>386</v>
      </c>
      <c r="Y17" s="115" t="s">
        <v>386</v>
      </c>
      <c r="Z17" s="115" t="s">
        <v>386</v>
      </c>
      <c r="AA17" s="115" t="s">
        <v>386</v>
      </c>
    </row>
    <row r="18" spans="2:27" x14ac:dyDescent="0.25">
      <c r="B18" t="s">
        <v>154</v>
      </c>
      <c r="I18" s="92" t="s">
        <v>372</v>
      </c>
      <c r="J18" s="115">
        <f>SUM(Pesos!C50:C91,Pesos!C26:C33)</f>
        <v>1638.7272727272727</v>
      </c>
      <c r="K18" s="115" t="s">
        <v>385</v>
      </c>
      <c r="L18" s="115">
        <f>J18/C10/100</f>
        <v>1.1301567398119123</v>
      </c>
      <c r="M18" s="115" t="s">
        <v>152</v>
      </c>
      <c r="N18" s="115" t="s">
        <v>386</v>
      </c>
      <c r="O18" s="115" t="s">
        <v>386</v>
      </c>
      <c r="P18" s="115" t="s">
        <v>386</v>
      </c>
      <c r="Q18" s="115" t="s">
        <v>386</v>
      </c>
      <c r="R18" s="92" t="s">
        <v>386</v>
      </c>
      <c r="S18" s="92" t="s">
        <v>386</v>
      </c>
      <c r="T18" s="92" t="s">
        <v>386</v>
      </c>
      <c r="U18" s="92" t="s">
        <v>386</v>
      </c>
      <c r="V18" s="92" t="s">
        <v>386</v>
      </c>
      <c r="W18" s="92" t="s">
        <v>386</v>
      </c>
      <c r="X18" s="115" t="s">
        <v>386</v>
      </c>
      <c r="Y18" s="115" t="s">
        <v>386</v>
      </c>
      <c r="Z18" s="115" t="s">
        <v>386</v>
      </c>
      <c r="AA18" s="115" t="s">
        <v>386</v>
      </c>
    </row>
    <row r="19" spans="2:27" x14ac:dyDescent="0.25">
      <c r="B19" t="s">
        <v>150</v>
      </c>
      <c r="C19">
        <v>150</v>
      </c>
      <c r="D19" t="s">
        <v>151</v>
      </c>
      <c r="I19" s="92" t="s">
        <v>308</v>
      </c>
      <c r="J19" s="115">
        <f>SUM(J17:J18)</f>
        <v>5858.727272727273</v>
      </c>
      <c r="K19" s="115" t="s">
        <v>385</v>
      </c>
      <c r="L19" s="115">
        <f>SUM(L17:L18)</f>
        <v>4.1301567398119126</v>
      </c>
      <c r="M19" s="115" t="s">
        <v>152</v>
      </c>
      <c r="N19" s="115">
        <f>9.5*0.25</f>
        <v>2.375</v>
      </c>
      <c r="O19" s="115" t="s">
        <v>152</v>
      </c>
      <c r="P19" s="115">
        <f>'cuadro carga'!H134</f>
        <v>4.6682268226822679</v>
      </c>
      <c r="Q19" s="115" t="s">
        <v>152</v>
      </c>
      <c r="R19" s="115">
        <f>(C11*C11)/(12*L19)</f>
        <v>3.9546521747930452</v>
      </c>
      <c r="S19" s="115" t="s">
        <v>152</v>
      </c>
      <c r="T19" s="115">
        <f>N19+R19</f>
        <v>6.3296521747930452</v>
      </c>
      <c r="U19" s="115" t="s">
        <v>152</v>
      </c>
      <c r="V19" s="115">
        <f>T19-P19</f>
        <v>1.6614253521107774</v>
      </c>
      <c r="W19" s="92" t="s">
        <v>152</v>
      </c>
      <c r="X19" s="115" t="s">
        <v>387</v>
      </c>
      <c r="Y19" s="115">
        <f>'cuadro carga'!D134</f>
        <v>28.975157515751576</v>
      </c>
      <c r="Z19" s="115">
        <f>P19</f>
        <v>4.6682268226822679</v>
      </c>
      <c r="AA19" s="115">
        <f>'cuadro carga'!F134</f>
        <v>-4.3564356435643561E-2</v>
      </c>
    </row>
    <row r="20" spans="2:27" x14ac:dyDescent="0.25">
      <c r="B20" t="s">
        <v>172</v>
      </c>
      <c r="J20" s="132"/>
      <c r="K20" s="132"/>
      <c r="L20" s="132"/>
      <c r="M20" s="132"/>
      <c r="N20" s="132"/>
      <c r="O20" s="132"/>
      <c r="P20" s="132"/>
      <c r="Q20" s="132"/>
      <c r="Y20" s="132"/>
      <c r="Z20" s="132"/>
      <c r="AA20" s="132"/>
    </row>
    <row r="21" spans="2:27" x14ac:dyDescent="0.25">
      <c r="B21" t="s">
        <v>158</v>
      </c>
      <c r="I21" s="98" t="s">
        <v>391</v>
      </c>
      <c r="J21" s="145" t="s">
        <v>372</v>
      </c>
      <c r="K21" s="145" t="s">
        <v>373</v>
      </c>
      <c r="L21" s="145" t="s">
        <v>374</v>
      </c>
      <c r="M21" s="145" t="s">
        <v>373</v>
      </c>
      <c r="N21" s="145" t="s">
        <v>375</v>
      </c>
      <c r="O21" s="145" t="s">
        <v>373</v>
      </c>
      <c r="P21" s="145" t="s">
        <v>376</v>
      </c>
      <c r="Q21" s="145" t="s">
        <v>373</v>
      </c>
      <c r="R21" s="145" t="s">
        <v>377</v>
      </c>
      <c r="S21" s="145" t="s">
        <v>373</v>
      </c>
      <c r="T21" s="145" t="s">
        <v>378</v>
      </c>
      <c r="U21" s="145" t="s">
        <v>373</v>
      </c>
      <c r="V21" s="145" t="s">
        <v>379</v>
      </c>
      <c r="W21" s="145" t="s">
        <v>373</v>
      </c>
      <c r="X21" s="145" t="s">
        <v>380</v>
      </c>
      <c r="Y21" s="145" t="s">
        <v>381</v>
      </c>
      <c r="Z21" s="145" t="s">
        <v>382</v>
      </c>
      <c r="AA21" s="145" t="s">
        <v>383</v>
      </c>
    </row>
    <row r="22" spans="2:27" x14ac:dyDescent="0.25">
      <c r="B22" t="s">
        <v>157</v>
      </c>
      <c r="I22" s="92" t="s">
        <v>384</v>
      </c>
      <c r="J22" s="115">
        <f>J2</f>
        <v>4220</v>
      </c>
      <c r="K22" s="115" t="s">
        <v>385</v>
      </c>
      <c r="L22" s="115">
        <v>3</v>
      </c>
      <c r="M22" s="115" t="s">
        <v>152</v>
      </c>
      <c r="N22" s="115" t="s">
        <v>386</v>
      </c>
      <c r="O22" s="115" t="s">
        <v>386</v>
      </c>
      <c r="P22" s="115" t="s">
        <v>386</v>
      </c>
      <c r="Q22" s="115" t="s">
        <v>386</v>
      </c>
      <c r="R22" s="92" t="s">
        <v>386</v>
      </c>
      <c r="S22" s="92" t="s">
        <v>386</v>
      </c>
      <c r="T22" s="92" t="s">
        <v>386</v>
      </c>
      <c r="U22" s="92" t="s">
        <v>386</v>
      </c>
      <c r="V22" s="92" t="s">
        <v>386</v>
      </c>
      <c r="W22" s="92" t="s">
        <v>386</v>
      </c>
      <c r="X22" s="115" t="s">
        <v>386</v>
      </c>
      <c r="Y22" s="115" t="s">
        <v>386</v>
      </c>
      <c r="Z22" s="115" t="s">
        <v>386</v>
      </c>
      <c r="AA22" s="115" t="s">
        <v>386</v>
      </c>
    </row>
    <row r="23" spans="2:27" x14ac:dyDescent="0.25">
      <c r="I23" s="92" t="s">
        <v>372</v>
      </c>
      <c r="J23" s="115">
        <f>SUM(Pesos!C50:C91)</f>
        <v>1430.7272727272727</v>
      </c>
      <c r="K23" s="115" t="s">
        <v>385</v>
      </c>
      <c r="L23" s="115">
        <f>J23/C10/100</f>
        <v>0.98670846394984324</v>
      </c>
      <c r="M23" s="115" t="s">
        <v>152</v>
      </c>
      <c r="N23" s="115" t="s">
        <v>386</v>
      </c>
      <c r="O23" s="115" t="s">
        <v>386</v>
      </c>
      <c r="P23" s="115" t="s">
        <v>386</v>
      </c>
      <c r="Q23" s="115" t="s">
        <v>386</v>
      </c>
      <c r="R23" s="92" t="s">
        <v>386</v>
      </c>
      <c r="S23" s="92" t="s">
        <v>386</v>
      </c>
      <c r="T23" s="92" t="s">
        <v>386</v>
      </c>
      <c r="U23" s="92" t="s">
        <v>386</v>
      </c>
      <c r="V23" s="92" t="s">
        <v>386</v>
      </c>
      <c r="W23" s="92" t="s">
        <v>386</v>
      </c>
      <c r="X23" s="115" t="s">
        <v>386</v>
      </c>
      <c r="Y23" s="115" t="s">
        <v>386</v>
      </c>
      <c r="Z23" s="115" t="s">
        <v>386</v>
      </c>
      <c r="AA23" s="115" t="s">
        <v>386</v>
      </c>
    </row>
    <row r="24" spans="2:27" x14ac:dyDescent="0.25">
      <c r="B24" s="58" t="s">
        <v>312</v>
      </c>
      <c r="I24" s="92" t="s">
        <v>308</v>
      </c>
      <c r="J24" s="115">
        <f>SUM(J22:J23)</f>
        <v>5650.727272727273</v>
      </c>
      <c r="K24" s="115" t="s">
        <v>385</v>
      </c>
      <c r="L24" s="115">
        <f>SUM(L22:L23)</f>
        <v>3.9867084639498431</v>
      </c>
      <c r="M24" s="115" t="s">
        <v>152</v>
      </c>
      <c r="N24" s="115">
        <f>9.2*0.25</f>
        <v>2.2999999999999998</v>
      </c>
      <c r="O24" s="115" t="s">
        <v>152</v>
      </c>
      <c r="P24" s="115">
        <f>'cuadro carga'!H136</f>
        <v>5.1369627507163322</v>
      </c>
      <c r="Q24" s="115" t="s">
        <v>152</v>
      </c>
      <c r="R24" s="115">
        <f>(C11*C11)/(12*L24)</f>
        <v>4.0969470130632608</v>
      </c>
      <c r="S24" s="115" t="s">
        <v>152</v>
      </c>
      <c r="T24" s="115">
        <f>N24+R24</f>
        <v>6.3969470130632606</v>
      </c>
      <c r="U24" s="115" t="s">
        <v>152</v>
      </c>
      <c r="V24" s="115">
        <f>T24-P24</f>
        <v>1.2599842623469284</v>
      </c>
      <c r="W24" s="92" t="s">
        <v>152</v>
      </c>
      <c r="X24" s="115" t="s">
        <v>387</v>
      </c>
      <c r="Y24" s="115">
        <f>'cuadro carga'!D136</f>
        <v>32.045272206303721</v>
      </c>
      <c r="Z24" s="115">
        <f>P24</f>
        <v>5.1369627507163322</v>
      </c>
      <c r="AA24" s="115">
        <f>'cuadro carga'!F136</f>
        <v>-4.6227316141356257E-2</v>
      </c>
    </row>
    <row r="25" spans="2:27" x14ac:dyDescent="0.25">
      <c r="J25" s="132"/>
      <c r="K25" s="132"/>
      <c r="L25" s="132"/>
      <c r="M25" s="132"/>
      <c r="N25" s="132"/>
      <c r="O25" s="132"/>
      <c r="P25" s="132"/>
      <c r="Q25" s="132"/>
      <c r="Y25" s="132"/>
      <c r="Z25" s="132"/>
      <c r="AA25" s="132"/>
    </row>
    <row r="26" spans="2:27" x14ac:dyDescent="0.25">
      <c r="B26" t="s">
        <v>318</v>
      </c>
      <c r="I26" s="98" t="s">
        <v>392</v>
      </c>
      <c r="J26" s="145" t="s">
        <v>372</v>
      </c>
      <c r="K26" s="145" t="s">
        <v>373</v>
      </c>
      <c r="L26" s="145" t="s">
        <v>374</v>
      </c>
      <c r="M26" s="145" t="s">
        <v>373</v>
      </c>
      <c r="N26" s="145" t="s">
        <v>375</v>
      </c>
      <c r="O26" s="145" t="s">
        <v>373</v>
      </c>
      <c r="P26" s="145" t="s">
        <v>376</v>
      </c>
      <c r="Q26" s="145" t="s">
        <v>373</v>
      </c>
      <c r="R26" s="145" t="s">
        <v>377</v>
      </c>
      <c r="S26" s="145" t="s">
        <v>373</v>
      </c>
      <c r="T26" s="145" t="s">
        <v>378</v>
      </c>
      <c r="U26" s="145" t="s">
        <v>373</v>
      </c>
      <c r="V26" s="145" t="s">
        <v>379</v>
      </c>
      <c r="W26" s="145" t="s">
        <v>373</v>
      </c>
      <c r="X26" s="145" t="s">
        <v>380</v>
      </c>
      <c r="Y26" s="145" t="s">
        <v>381</v>
      </c>
      <c r="Z26" s="145" t="s">
        <v>382</v>
      </c>
      <c r="AA26" s="145" t="s">
        <v>383</v>
      </c>
    </row>
    <row r="27" spans="2:27" x14ac:dyDescent="0.25">
      <c r="B27" t="s">
        <v>311</v>
      </c>
      <c r="I27" s="92" t="s">
        <v>384</v>
      </c>
      <c r="J27" s="115">
        <f>J2</f>
        <v>4220</v>
      </c>
      <c r="K27" s="115" t="s">
        <v>385</v>
      </c>
      <c r="L27" s="115">
        <v>3</v>
      </c>
      <c r="M27" s="115" t="s">
        <v>152</v>
      </c>
      <c r="N27" s="115" t="s">
        <v>386</v>
      </c>
      <c r="O27" s="115" t="s">
        <v>386</v>
      </c>
      <c r="P27" s="115" t="s">
        <v>386</v>
      </c>
      <c r="Q27" s="115" t="s">
        <v>386</v>
      </c>
      <c r="R27" s="92" t="s">
        <v>386</v>
      </c>
      <c r="S27" s="92" t="s">
        <v>386</v>
      </c>
      <c r="T27" s="92" t="s">
        <v>386</v>
      </c>
      <c r="U27" s="92" t="s">
        <v>386</v>
      </c>
      <c r="V27" s="92" t="s">
        <v>386</v>
      </c>
      <c r="W27" s="92" t="s">
        <v>386</v>
      </c>
      <c r="X27" s="115" t="s">
        <v>386</v>
      </c>
      <c r="Y27" s="115" t="s">
        <v>386</v>
      </c>
      <c r="Z27" s="115" t="s">
        <v>386</v>
      </c>
      <c r="AA27" s="115" t="s">
        <v>386</v>
      </c>
    </row>
    <row r="28" spans="2:27" x14ac:dyDescent="0.25">
      <c r="I28" s="92" t="s">
        <v>372</v>
      </c>
      <c r="J28" s="115">
        <v>0</v>
      </c>
      <c r="K28" s="115" t="s">
        <v>385</v>
      </c>
      <c r="L28" s="115">
        <f>J28/C10/100</f>
        <v>0</v>
      </c>
      <c r="M28" s="115" t="s">
        <v>152</v>
      </c>
      <c r="N28" s="115" t="s">
        <v>386</v>
      </c>
      <c r="O28" s="115" t="s">
        <v>386</v>
      </c>
      <c r="P28" s="115" t="s">
        <v>386</v>
      </c>
      <c r="Q28" s="115" t="s">
        <v>386</v>
      </c>
      <c r="R28" s="92" t="s">
        <v>386</v>
      </c>
      <c r="S28" s="92" t="s">
        <v>386</v>
      </c>
      <c r="T28" s="92" t="s">
        <v>386</v>
      </c>
      <c r="U28" s="92" t="s">
        <v>386</v>
      </c>
      <c r="V28" s="92" t="s">
        <v>386</v>
      </c>
      <c r="W28" s="92" t="s">
        <v>386</v>
      </c>
      <c r="X28" s="115" t="s">
        <v>386</v>
      </c>
      <c r="Y28" s="115" t="s">
        <v>386</v>
      </c>
      <c r="Z28" s="115" t="s">
        <v>386</v>
      </c>
      <c r="AA28" s="115" t="s">
        <v>386</v>
      </c>
    </row>
    <row r="29" spans="2:27" x14ac:dyDescent="0.25">
      <c r="I29" s="92" t="s">
        <v>308</v>
      </c>
      <c r="J29" s="115">
        <f>SUM(J27:J28)</f>
        <v>4220</v>
      </c>
      <c r="K29" s="115" t="s">
        <v>385</v>
      </c>
      <c r="L29" s="115">
        <f>SUM(L27:L28)</f>
        <v>3</v>
      </c>
      <c r="M29" s="115" t="s">
        <v>152</v>
      </c>
      <c r="N29" s="115">
        <f>7.5*0.25</f>
        <v>1.875</v>
      </c>
      <c r="O29" s="115" t="s">
        <v>152</v>
      </c>
      <c r="P29" s="115">
        <f>'cuadro carga'!H138</f>
        <v>6</v>
      </c>
      <c r="Q29" s="115" t="s">
        <v>152</v>
      </c>
      <c r="R29" s="115">
        <f>(C11*C11)/(12*L29)</f>
        <v>5.4444444444444446</v>
      </c>
      <c r="S29" s="115" t="s">
        <v>152</v>
      </c>
      <c r="T29" s="115">
        <f>N29+R29</f>
        <v>7.3194444444444446</v>
      </c>
      <c r="U29" s="115" t="s">
        <v>152</v>
      </c>
      <c r="V29" s="115">
        <f>T29-P29</f>
        <v>1.3194444444444446</v>
      </c>
      <c r="W29" s="92" t="s">
        <v>152</v>
      </c>
      <c r="X29" s="115" t="s">
        <v>387</v>
      </c>
      <c r="Y29" s="115">
        <f>'cuadro carga'!D138</f>
        <v>44</v>
      </c>
      <c r="Z29" s="115">
        <f>P29</f>
        <v>6</v>
      </c>
      <c r="AA29" s="115">
        <f>'cuadro carga'!F138</f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E6593-82F7-48D6-8165-826FE574E10F}">
  <dimension ref="A3:K127"/>
  <sheetViews>
    <sheetView zoomScale="70" zoomScaleNormal="70" workbookViewId="0">
      <selection activeCell="C8" sqref="C8"/>
    </sheetView>
  </sheetViews>
  <sheetFormatPr baseColWidth="10" defaultRowHeight="15" x14ac:dyDescent="0.25"/>
  <cols>
    <col min="2" max="2" width="18" customWidth="1"/>
    <col min="5" max="5" width="17.7109375" customWidth="1"/>
    <col min="6" max="6" width="19.140625" customWidth="1"/>
  </cols>
  <sheetData>
    <row r="3" spans="1:11" x14ac:dyDescent="0.25">
      <c r="E3" t="s">
        <v>313</v>
      </c>
      <c r="F3" t="s">
        <v>314</v>
      </c>
    </row>
    <row r="4" spans="1:11" x14ac:dyDescent="0.25">
      <c r="B4" s="1"/>
      <c r="C4" s="1" t="s">
        <v>0</v>
      </c>
      <c r="D4" s="1" t="s">
        <v>46</v>
      </c>
      <c r="E4" s="1" t="s">
        <v>5</v>
      </c>
      <c r="F4" s="1" t="s">
        <v>3</v>
      </c>
      <c r="G4" s="1" t="s">
        <v>4</v>
      </c>
      <c r="H4" s="1" t="s">
        <v>7</v>
      </c>
      <c r="I4" s="1" t="s">
        <v>2</v>
      </c>
      <c r="J4" s="1" t="s">
        <v>6</v>
      </c>
    </row>
    <row r="5" spans="1:11" x14ac:dyDescent="0.25">
      <c r="B5" s="8" t="s">
        <v>163</v>
      </c>
      <c r="C5" s="1">
        <f>SUM(C6:C127)</f>
        <v>7399.727272727273</v>
      </c>
      <c r="D5" s="1"/>
      <c r="E5" s="1"/>
      <c r="F5" s="1"/>
      <c r="G5" s="1"/>
      <c r="H5" s="1">
        <f>SUM(H7:H126)</f>
        <v>24928.363636363636</v>
      </c>
      <c r="I5" s="1">
        <f>SUM(I7:I126)</f>
        <v>151.45454545454538</v>
      </c>
      <c r="J5" s="1">
        <f>SUM(J7:J126)</f>
        <v>99385.363636363632</v>
      </c>
    </row>
    <row r="6" spans="1:11" x14ac:dyDescent="0.25">
      <c r="B6" s="88" t="s">
        <v>1</v>
      </c>
      <c r="C6" s="88">
        <v>4200</v>
      </c>
      <c r="D6" s="88"/>
      <c r="E6" s="88"/>
      <c r="F6" s="88"/>
      <c r="G6" s="88"/>
      <c r="H6" s="88"/>
      <c r="I6" s="88"/>
      <c r="J6" s="88"/>
    </row>
    <row r="7" spans="1:11" x14ac:dyDescent="0.25">
      <c r="A7" t="s">
        <v>171</v>
      </c>
      <c r="B7" s="1" t="s">
        <v>155</v>
      </c>
      <c r="C7" s="7">
        <f>20</f>
        <v>20</v>
      </c>
      <c r="D7" s="1"/>
      <c r="E7" s="1"/>
      <c r="F7" s="1"/>
      <c r="G7" s="1"/>
      <c r="H7" s="1"/>
      <c r="I7" s="1"/>
      <c r="J7" s="1"/>
    </row>
    <row r="8" spans="1:11" x14ac:dyDescent="0.25">
      <c r="A8" s="32">
        <v>1</v>
      </c>
      <c r="B8" s="33" t="s">
        <v>8</v>
      </c>
      <c r="C8" s="32">
        <v>18</v>
      </c>
      <c r="D8" s="33" t="s">
        <v>47</v>
      </c>
      <c r="E8" s="33">
        <v>13</v>
      </c>
      <c r="F8" s="33">
        <v>-2</v>
      </c>
      <c r="G8" s="33">
        <v>21</v>
      </c>
      <c r="H8" s="33">
        <f>C8*E8</f>
        <v>234</v>
      </c>
      <c r="I8" s="33">
        <f>C8*F8</f>
        <v>-36</v>
      </c>
      <c r="J8" s="33">
        <f>C8*G8</f>
        <v>378</v>
      </c>
      <c r="K8" s="46" t="s">
        <v>187</v>
      </c>
    </row>
    <row r="9" spans="1:11" x14ac:dyDescent="0.25">
      <c r="A9" s="32">
        <v>2</v>
      </c>
      <c r="B9" s="33" t="s">
        <v>9</v>
      </c>
      <c r="C9" s="32">
        <v>23</v>
      </c>
      <c r="D9" s="33" t="s">
        <v>47</v>
      </c>
      <c r="E9" s="33">
        <v>13</v>
      </c>
      <c r="F9" s="33">
        <v>2</v>
      </c>
      <c r="G9" s="33">
        <v>42</v>
      </c>
      <c r="H9" s="33">
        <f t="shared" ref="H9:H72" si="0">C9*E9</f>
        <v>299</v>
      </c>
      <c r="I9" s="33">
        <f t="shared" ref="I9:I72" si="1">C9*F9</f>
        <v>46</v>
      </c>
      <c r="J9" s="33">
        <f t="shared" ref="J9:J72" si="2">C9*G9</f>
        <v>966</v>
      </c>
      <c r="K9" s="46" t="s">
        <v>187</v>
      </c>
    </row>
    <row r="10" spans="1:11" x14ac:dyDescent="0.25">
      <c r="A10" s="32">
        <v>3</v>
      </c>
      <c r="B10" s="33" t="s">
        <v>10</v>
      </c>
      <c r="C10" s="32">
        <v>24</v>
      </c>
      <c r="D10" s="33" t="s">
        <v>47</v>
      </c>
      <c r="E10" s="33">
        <v>13</v>
      </c>
      <c r="F10" s="33">
        <v>2</v>
      </c>
      <c r="G10" s="33">
        <v>21</v>
      </c>
      <c r="H10" s="33">
        <f t="shared" si="0"/>
        <v>312</v>
      </c>
      <c r="I10" s="33">
        <f t="shared" si="1"/>
        <v>48</v>
      </c>
      <c r="J10" s="33">
        <f t="shared" si="2"/>
        <v>504</v>
      </c>
      <c r="K10" s="46" t="s">
        <v>187</v>
      </c>
    </row>
    <row r="11" spans="1:11" x14ac:dyDescent="0.25">
      <c r="A11" s="32">
        <v>4</v>
      </c>
      <c r="B11" s="33" t="s">
        <v>11</v>
      </c>
      <c r="C11" s="32">
        <v>22</v>
      </c>
      <c r="D11" s="33" t="s">
        <v>47</v>
      </c>
      <c r="E11" s="33">
        <v>13</v>
      </c>
      <c r="F11" s="33">
        <v>-2</v>
      </c>
      <c r="G11" s="33">
        <v>42</v>
      </c>
      <c r="H11" s="33">
        <f t="shared" si="0"/>
        <v>286</v>
      </c>
      <c r="I11" s="33">
        <f t="shared" si="1"/>
        <v>-44</v>
      </c>
      <c r="J11" s="33">
        <f t="shared" si="2"/>
        <v>924</v>
      </c>
      <c r="K11" s="46" t="s">
        <v>187</v>
      </c>
    </row>
    <row r="12" spans="1:11" x14ac:dyDescent="0.25">
      <c r="A12" s="32">
        <v>5</v>
      </c>
      <c r="B12" s="33" t="s">
        <v>142</v>
      </c>
      <c r="C12" s="32">
        <v>26</v>
      </c>
      <c r="D12" s="33" t="s">
        <v>47</v>
      </c>
      <c r="E12" s="33">
        <v>16</v>
      </c>
      <c r="F12" s="33">
        <v>-5</v>
      </c>
      <c r="G12" s="33">
        <v>49</v>
      </c>
      <c r="H12" s="33">
        <f t="shared" si="0"/>
        <v>416</v>
      </c>
      <c r="I12" s="33">
        <f t="shared" si="1"/>
        <v>-130</v>
      </c>
      <c r="J12" s="33">
        <f t="shared" si="2"/>
        <v>1274</v>
      </c>
      <c r="K12" s="46" t="s">
        <v>187</v>
      </c>
    </row>
    <row r="13" spans="1:11" x14ac:dyDescent="0.25">
      <c r="A13" s="32">
        <v>6</v>
      </c>
      <c r="B13" s="33" t="s">
        <v>143</v>
      </c>
      <c r="C13" s="32">
        <v>26</v>
      </c>
      <c r="D13" s="33" t="s">
        <v>47</v>
      </c>
      <c r="E13" s="33">
        <v>16</v>
      </c>
      <c r="F13" s="33">
        <v>-2</v>
      </c>
      <c r="G13" s="33">
        <v>49</v>
      </c>
      <c r="H13" s="33">
        <f t="shared" si="0"/>
        <v>416</v>
      </c>
      <c r="I13" s="33">
        <f t="shared" si="1"/>
        <v>-52</v>
      </c>
      <c r="J13" s="33">
        <f t="shared" si="2"/>
        <v>1274</v>
      </c>
      <c r="K13" s="46" t="s">
        <v>187</v>
      </c>
    </row>
    <row r="14" spans="1:11" x14ac:dyDescent="0.25">
      <c r="A14" s="32">
        <v>7</v>
      </c>
      <c r="B14" s="33" t="s">
        <v>144</v>
      </c>
      <c r="C14" s="32">
        <v>26</v>
      </c>
      <c r="D14" s="33" t="s">
        <v>47</v>
      </c>
      <c r="E14" s="33">
        <v>16</v>
      </c>
      <c r="F14" s="33">
        <v>2</v>
      </c>
      <c r="G14" s="33">
        <v>49</v>
      </c>
      <c r="H14" s="33">
        <f t="shared" si="0"/>
        <v>416</v>
      </c>
      <c r="I14" s="33">
        <f t="shared" si="1"/>
        <v>52</v>
      </c>
      <c r="J14" s="33">
        <f t="shared" si="2"/>
        <v>1274</v>
      </c>
      <c r="K14" s="46" t="s">
        <v>187</v>
      </c>
    </row>
    <row r="15" spans="1:11" x14ac:dyDescent="0.25">
      <c r="A15" s="32">
        <v>8</v>
      </c>
      <c r="B15" s="33" t="s">
        <v>145</v>
      </c>
      <c r="C15" s="32">
        <v>26</v>
      </c>
      <c r="D15" s="33" t="s">
        <v>47</v>
      </c>
      <c r="E15" s="33">
        <v>16</v>
      </c>
      <c r="F15" s="33">
        <v>5</v>
      </c>
      <c r="G15" s="33">
        <v>49</v>
      </c>
      <c r="H15" s="33">
        <f t="shared" si="0"/>
        <v>416</v>
      </c>
      <c r="I15" s="33">
        <f t="shared" si="1"/>
        <v>130</v>
      </c>
      <c r="J15" s="33">
        <f t="shared" si="2"/>
        <v>1274</v>
      </c>
      <c r="K15" s="46" t="s">
        <v>187</v>
      </c>
    </row>
    <row r="16" spans="1:11" x14ac:dyDescent="0.25">
      <c r="A16" s="32">
        <v>9</v>
      </c>
      <c r="B16" s="33" t="s">
        <v>146</v>
      </c>
      <c r="C16" s="32">
        <v>26</v>
      </c>
      <c r="D16" s="33" t="s">
        <v>47</v>
      </c>
      <c r="E16" s="33">
        <v>16</v>
      </c>
      <c r="F16" s="33">
        <v>-5</v>
      </c>
      <c r="G16" s="33">
        <v>14</v>
      </c>
      <c r="H16" s="33">
        <f t="shared" si="0"/>
        <v>416</v>
      </c>
      <c r="I16" s="33">
        <f t="shared" si="1"/>
        <v>-130</v>
      </c>
      <c r="J16" s="33">
        <f t="shared" si="2"/>
        <v>364</v>
      </c>
      <c r="K16" s="46" t="s">
        <v>187</v>
      </c>
    </row>
    <row r="17" spans="1:11" x14ac:dyDescent="0.25">
      <c r="A17" s="32">
        <v>10</v>
      </c>
      <c r="B17" s="33" t="s">
        <v>147</v>
      </c>
      <c r="C17" s="32">
        <v>26</v>
      </c>
      <c r="D17" s="33" t="s">
        <v>47</v>
      </c>
      <c r="E17" s="33">
        <v>16</v>
      </c>
      <c r="F17" s="33">
        <v>-2</v>
      </c>
      <c r="G17" s="33">
        <v>14</v>
      </c>
      <c r="H17" s="33">
        <f t="shared" si="0"/>
        <v>416</v>
      </c>
      <c r="I17" s="33">
        <f t="shared" si="1"/>
        <v>-52</v>
      </c>
      <c r="J17" s="33">
        <f t="shared" si="2"/>
        <v>364</v>
      </c>
      <c r="K17" s="46" t="s">
        <v>187</v>
      </c>
    </row>
    <row r="18" spans="1:11" x14ac:dyDescent="0.25">
      <c r="A18" s="32">
        <v>11</v>
      </c>
      <c r="B18" s="33" t="s">
        <v>148</v>
      </c>
      <c r="C18" s="32">
        <v>26</v>
      </c>
      <c r="D18" s="33" t="s">
        <v>47</v>
      </c>
      <c r="E18" s="33">
        <v>16</v>
      </c>
      <c r="F18" s="33">
        <v>2</v>
      </c>
      <c r="G18" s="33">
        <v>14</v>
      </c>
      <c r="H18" s="33">
        <f t="shared" si="0"/>
        <v>416</v>
      </c>
      <c r="I18" s="33">
        <f t="shared" si="1"/>
        <v>52</v>
      </c>
      <c r="J18" s="33">
        <f t="shared" si="2"/>
        <v>364</v>
      </c>
      <c r="K18" s="46" t="s">
        <v>187</v>
      </c>
    </row>
    <row r="19" spans="1:11" x14ac:dyDescent="0.25">
      <c r="A19" s="32">
        <v>12</v>
      </c>
      <c r="B19" s="33" t="s">
        <v>149</v>
      </c>
      <c r="C19" s="32">
        <v>26</v>
      </c>
      <c r="D19" s="33" t="s">
        <v>47</v>
      </c>
      <c r="E19" s="33">
        <v>16</v>
      </c>
      <c r="F19" s="33">
        <v>5</v>
      </c>
      <c r="G19" s="33">
        <v>14</v>
      </c>
      <c r="H19" s="33">
        <f t="shared" si="0"/>
        <v>416</v>
      </c>
      <c r="I19" s="33">
        <f t="shared" si="1"/>
        <v>130</v>
      </c>
      <c r="J19" s="33">
        <f t="shared" si="2"/>
        <v>364</v>
      </c>
      <c r="K19" s="46" t="s">
        <v>187</v>
      </c>
    </row>
    <row r="20" spans="1:11" x14ac:dyDescent="0.25">
      <c r="A20" s="32">
        <v>13</v>
      </c>
      <c r="B20" s="33" t="s">
        <v>29</v>
      </c>
      <c r="C20" s="32">
        <v>15</v>
      </c>
      <c r="D20" s="33" t="s">
        <v>47</v>
      </c>
      <c r="E20" s="33">
        <v>16</v>
      </c>
      <c r="F20" s="33">
        <v>5</v>
      </c>
      <c r="G20" s="33">
        <v>28</v>
      </c>
      <c r="H20" s="33">
        <f t="shared" si="0"/>
        <v>240</v>
      </c>
      <c r="I20" s="33">
        <f t="shared" si="1"/>
        <v>75</v>
      </c>
      <c r="J20" s="33">
        <f t="shared" si="2"/>
        <v>420</v>
      </c>
      <c r="K20" s="46" t="s">
        <v>187</v>
      </c>
    </row>
    <row r="21" spans="1:11" x14ac:dyDescent="0.25">
      <c r="A21" s="32">
        <v>14</v>
      </c>
      <c r="B21" s="33" t="s">
        <v>28</v>
      </c>
      <c r="C21" s="32">
        <v>20</v>
      </c>
      <c r="D21" s="33" t="s">
        <v>47</v>
      </c>
      <c r="E21" s="33">
        <v>16</v>
      </c>
      <c r="F21" s="33">
        <v>-5</v>
      </c>
      <c r="G21" s="33">
        <v>35</v>
      </c>
      <c r="H21" s="33">
        <f t="shared" si="0"/>
        <v>320</v>
      </c>
      <c r="I21" s="33">
        <f t="shared" si="1"/>
        <v>-100</v>
      </c>
      <c r="J21" s="33">
        <f t="shared" si="2"/>
        <v>700</v>
      </c>
      <c r="K21" s="46" t="s">
        <v>187</v>
      </c>
    </row>
    <row r="22" spans="1:11" x14ac:dyDescent="0.25">
      <c r="A22" s="32">
        <v>15</v>
      </c>
      <c r="B22" s="33" t="s">
        <v>30</v>
      </c>
      <c r="C22" s="32">
        <v>27</v>
      </c>
      <c r="D22" s="33" t="s">
        <v>47</v>
      </c>
      <c r="E22" s="33">
        <v>16</v>
      </c>
      <c r="F22" s="33">
        <v>-2</v>
      </c>
      <c r="G22" s="33">
        <v>28</v>
      </c>
      <c r="H22" s="33">
        <f t="shared" si="0"/>
        <v>432</v>
      </c>
      <c r="I22" s="33">
        <f t="shared" si="1"/>
        <v>-54</v>
      </c>
      <c r="J22" s="33">
        <f t="shared" si="2"/>
        <v>756</v>
      </c>
      <c r="K22" s="46" t="s">
        <v>187</v>
      </c>
    </row>
    <row r="23" spans="1:11" x14ac:dyDescent="0.25">
      <c r="A23" s="32">
        <v>16</v>
      </c>
      <c r="B23" s="33" t="s">
        <v>31</v>
      </c>
      <c r="C23" s="32">
        <v>30</v>
      </c>
      <c r="D23" s="33" t="s">
        <v>47</v>
      </c>
      <c r="E23" s="33">
        <v>16</v>
      </c>
      <c r="F23" s="33">
        <v>5</v>
      </c>
      <c r="G23" s="33">
        <v>35</v>
      </c>
      <c r="H23" s="33">
        <f t="shared" si="0"/>
        <v>480</v>
      </c>
      <c r="I23" s="33">
        <f t="shared" si="1"/>
        <v>150</v>
      </c>
      <c r="J23" s="33">
        <f t="shared" si="2"/>
        <v>1050</v>
      </c>
      <c r="K23" s="46" t="s">
        <v>187</v>
      </c>
    </row>
    <row r="24" spans="1:11" x14ac:dyDescent="0.25">
      <c r="A24" s="32">
        <v>17</v>
      </c>
      <c r="B24" s="33" t="s">
        <v>32</v>
      </c>
      <c r="C24" s="32">
        <v>30</v>
      </c>
      <c r="D24" s="33" t="s">
        <v>47</v>
      </c>
      <c r="E24" s="33">
        <v>16</v>
      </c>
      <c r="F24" s="33">
        <v>-5</v>
      </c>
      <c r="G24" s="33">
        <v>28</v>
      </c>
      <c r="H24" s="33">
        <f t="shared" si="0"/>
        <v>480</v>
      </c>
      <c r="I24" s="33">
        <f t="shared" si="1"/>
        <v>-150</v>
      </c>
      <c r="J24" s="33">
        <f t="shared" si="2"/>
        <v>840</v>
      </c>
      <c r="K24" s="46" t="s">
        <v>187</v>
      </c>
    </row>
    <row r="25" spans="1:11" x14ac:dyDescent="0.25">
      <c r="A25" s="32">
        <v>18</v>
      </c>
      <c r="B25" s="33" t="s">
        <v>33</v>
      </c>
      <c r="C25" s="32">
        <v>12</v>
      </c>
      <c r="D25" s="33" t="s">
        <v>47</v>
      </c>
      <c r="E25" s="33">
        <v>16</v>
      </c>
      <c r="F25" s="33">
        <v>2</v>
      </c>
      <c r="G25" s="33">
        <v>35</v>
      </c>
      <c r="H25" s="33">
        <f t="shared" si="0"/>
        <v>192</v>
      </c>
      <c r="I25" s="33">
        <f t="shared" si="1"/>
        <v>24</v>
      </c>
      <c r="J25" s="33">
        <f t="shared" si="2"/>
        <v>420</v>
      </c>
      <c r="K25" s="46" t="s">
        <v>187</v>
      </c>
    </row>
    <row r="26" spans="1:11" x14ac:dyDescent="0.25">
      <c r="A26" s="34">
        <v>19</v>
      </c>
      <c r="B26" s="35" t="s">
        <v>20</v>
      </c>
      <c r="C26" s="34">
        <v>26</v>
      </c>
      <c r="D26" s="35" t="s">
        <v>96</v>
      </c>
      <c r="E26" s="35">
        <v>13</v>
      </c>
      <c r="F26" s="35">
        <v>-5</v>
      </c>
      <c r="G26" s="35">
        <v>14</v>
      </c>
      <c r="H26" s="33">
        <f t="shared" si="0"/>
        <v>338</v>
      </c>
      <c r="I26" s="33">
        <f t="shared" si="1"/>
        <v>-130</v>
      </c>
      <c r="J26" s="33">
        <f t="shared" si="2"/>
        <v>364</v>
      </c>
      <c r="K26" s="46" t="s">
        <v>187</v>
      </c>
    </row>
    <row r="27" spans="1:11" x14ac:dyDescent="0.25">
      <c r="A27" s="34">
        <v>20</v>
      </c>
      <c r="B27" s="35" t="s">
        <v>21</v>
      </c>
      <c r="C27" s="34">
        <v>26</v>
      </c>
      <c r="D27" s="35" t="s">
        <v>96</v>
      </c>
      <c r="E27" s="35">
        <v>13</v>
      </c>
      <c r="F27" s="35">
        <v>-2</v>
      </c>
      <c r="G27" s="35">
        <v>14</v>
      </c>
      <c r="H27" s="33">
        <f t="shared" si="0"/>
        <v>338</v>
      </c>
      <c r="I27" s="33">
        <f t="shared" si="1"/>
        <v>-52</v>
      </c>
      <c r="J27" s="33">
        <f t="shared" si="2"/>
        <v>364</v>
      </c>
      <c r="K27" s="46" t="s">
        <v>187</v>
      </c>
    </row>
    <row r="28" spans="1:11" x14ac:dyDescent="0.25">
      <c r="A28" s="34">
        <v>21</v>
      </c>
      <c r="B28" s="35" t="s">
        <v>22</v>
      </c>
      <c r="C28" s="34">
        <v>26</v>
      </c>
      <c r="D28" s="35" t="s">
        <v>96</v>
      </c>
      <c r="E28" s="35">
        <v>13</v>
      </c>
      <c r="F28" s="35">
        <v>2</v>
      </c>
      <c r="G28" s="35">
        <v>14</v>
      </c>
      <c r="H28" s="33">
        <f t="shared" si="0"/>
        <v>338</v>
      </c>
      <c r="I28" s="33">
        <f t="shared" si="1"/>
        <v>52</v>
      </c>
      <c r="J28" s="33">
        <f t="shared" si="2"/>
        <v>364</v>
      </c>
      <c r="K28" s="46" t="s">
        <v>187</v>
      </c>
    </row>
    <row r="29" spans="1:11" x14ac:dyDescent="0.25">
      <c r="A29" s="34">
        <v>22</v>
      </c>
      <c r="B29" s="35" t="s">
        <v>23</v>
      </c>
      <c r="C29" s="34">
        <v>26</v>
      </c>
      <c r="D29" s="35" t="s">
        <v>96</v>
      </c>
      <c r="E29" s="35">
        <v>13</v>
      </c>
      <c r="F29" s="35">
        <v>5</v>
      </c>
      <c r="G29" s="35">
        <v>14</v>
      </c>
      <c r="H29" s="33">
        <f t="shared" si="0"/>
        <v>338</v>
      </c>
      <c r="I29" s="33">
        <f t="shared" si="1"/>
        <v>130</v>
      </c>
      <c r="J29" s="33">
        <f t="shared" si="2"/>
        <v>364</v>
      </c>
      <c r="K29" s="46" t="s">
        <v>187</v>
      </c>
    </row>
    <row r="30" spans="1:11" x14ac:dyDescent="0.25">
      <c r="A30" s="34">
        <v>23</v>
      </c>
      <c r="B30" s="35" t="s">
        <v>24</v>
      </c>
      <c r="C30" s="34">
        <v>26</v>
      </c>
      <c r="D30" s="35" t="s">
        <v>96</v>
      </c>
      <c r="E30" s="35">
        <v>13</v>
      </c>
      <c r="F30" s="35">
        <v>-5</v>
      </c>
      <c r="G30" s="35">
        <v>49</v>
      </c>
      <c r="H30" s="33">
        <f t="shared" si="0"/>
        <v>338</v>
      </c>
      <c r="I30" s="33">
        <f t="shared" si="1"/>
        <v>-130</v>
      </c>
      <c r="J30" s="33">
        <f t="shared" si="2"/>
        <v>1274</v>
      </c>
      <c r="K30" s="46" t="s">
        <v>187</v>
      </c>
    </row>
    <row r="31" spans="1:11" x14ac:dyDescent="0.25">
      <c r="A31" s="34">
        <v>24</v>
      </c>
      <c r="B31" s="35" t="s">
        <v>25</v>
      </c>
      <c r="C31" s="34">
        <v>26</v>
      </c>
      <c r="D31" s="35" t="s">
        <v>96</v>
      </c>
      <c r="E31" s="35">
        <v>13</v>
      </c>
      <c r="F31" s="35">
        <v>-2</v>
      </c>
      <c r="G31" s="35">
        <v>49</v>
      </c>
      <c r="H31" s="33">
        <f t="shared" si="0"/>
        <v>338</v>
      </c>
      <c r="I31" s="33">
        <f t="shared" si="1"/>
        <v>-52</v>
      </c>
      <c r="J31" s="33">
        <f t="shared" si="2"/>
        <v>1274</v>
      </c>
      <c r="K31" s="46" t="s">
        <v>187</v>
      </c>
    </row>
    <row r="32" spans="1:11" x14ac:dyDescent="0.25">
      <c r="A32" s="34">
        <v>25</v>
      </c>
      <c r="B32" s="35" t="s">
        <v>26</v>
      </c>
      <c r="C32" s="34">
        <v>26</v>
      </c>
      <c r="D32" s="35" t="s">
        <v>96</v>
      </c>
      <c r="E32" s="35">
        <v>13</v>
      </c>
      <c r="F32" s="35">
        <v>2</v>
      </c>
      <c r="G32" s="35">
        <v>49</v>
      </c>
      <c r="H32" s="33">
        <f t="shared" si="0"/>
        <v>338</v>
      </c>
      <c r="I32" s="33">
        <f t="shared" si="1"/>
        <v>52</v>
      </c>
      <c r="J32" s="33">
        <f t="shared" si="2"/>
        <v>1274</v>
      </c>
      <c r="K32" s="46" t="s">
        <v>187</v>
      </c>
    </row>
    <row r="33" spans="1:11" x14ac:dyDescent="0.25">
      <c r="A33" s="34">
        <v>26</v>
      </c>
      <c r="B33" s="35" t="s">
        <v>27</v>
      </c>
      <c r="C33" s="34">
        <v>26</v>
      </c>
      <c r="D33" s="35" t="s">
        <v>96</v>
      </c>
      <c r="E33" s="35">
        <v>13</v>
      </c>
      <c r="F33" s="35">
        <v>5</v>
      </c>
      <c r="G33" s="35">
        <v>49</v>
      </c>
      <c r="H33" s="33">
        <f t="shared" si="0"/>
        <v>338</v>
      </c>
      <c r="I33" s="33">
        <f t="shared" si="1"/>
        <v>130</v>
      </c>
      <c r="J33" s="33">
        <f t="shared" si="2"/>
        <v>1274</v>
      </c>
      <c r="K33" s="46" t="s">
        <v>187</v>
      </c>
    </row>
    <row r="34" spans="1:11" x14ac:dyDescent="0.25">
      <c r="A34" s="36">
        <v>27</v>
      </c>
      <c r="B34" s="37" t="s">
        <v>12</v>
      </c>
      <c r="C34" s="36">
        <v>18</v>
      </c>
      <c r="D34" s="37" t="s">
        <v>48</v>
      </c>
      <c r="E34" s="37">
        <v>9</v>
      </c>
      <c r="F34" s="37">
        <v>-5</v>
      </c>
      <c r="G34" s="37">
        <v>21</v>
      </c>
      <c r="H34" s="33">
        <f t="shared" si="0"/>
        <v>162</v>
      </c>
      <c r="I34" s="33">
        <f t="shared" si="1"/>
        <v>-90</v>
      </c>
      <c r="J34" s="33">
        <f t="shared" si="2"/>
        <v>378</v>
      </c>
      <c r="K34" s="46" t="s">
        <v>187</v>
      </c>
    </row>
    <row r="35" spans="1:11" x14ac:dyDescent="0.25">
      <c r="A35" s="36">
        <v>28</v>
      </c>
      <c r="B35" s="37" t="s">
        <v>13</v>
      </c>
      <c r="C35" s="36">
        <v>16</v>
      </c>
      <c r="D35" s="37" t="s">
        <v>48</v>
      </c>
      <c r="E35" s="37">
        <v>9</v>
      </c>
      <c r="F35" s="37">
        <v>-5</v>
      </c>
      <c r="G35" s="37">
        <v>35</v>
      </c>
      <c r="H35" s="33">
        <f t="shared" si="0"/>
        <v>144</v>
      </c>
      <c r="I35" s="33">
        <f t="shared" si="1"/>
        <v>-80</v>
      </c>
      <c r="J35" s="33">
        <f t="shared" si="2"/>
        <v>560</v>
      </c>
      <c r="K35" s="46" t="s">
        <v>187</v>
      </c>
    </row>
    <row r="36" spans="1:11" x14ac:dyDescent="0.25">
      <c r="A36" s="36">
        <v>29</v>
      </c>
      <c r="B36" s="37" t="s">
        <v>14</v>
      </c>
      <c r="C36" s="36">
        <v>22</v>
      </c>
      <c r="D36" s="37" t="s">
        <v>48</v>
      </c>
      <c r="E36" s="37">
        <v>9</v>
      </c>
      <c r="F36" s="37">
        <v>2</v>
      </c>
      <c r="G36" s="37">
        <v>49</v>
      </c>
      <c r="H36" s="33">
        <f t="shared" si="0"/>
        <v>198</v>
      </c>
      <c r="I36" s="33">
        <f t="shared" si="1"/>
        <v>44</v>
      </c>
      <c r="J36" s="33">
        <f t="shared" si="2"/>
        <v>1078</v>
      </c>
      <c r="K36" s="46" t="s">
        <v>187</v>
      </c>
    </row>
    <row r="37" spans="1:11" x14ac:dyDescent="0.25">
      <c r="A37" s="36">
        <v>30</v>
      </c>
      <c r="B37" s="37" t="s">
        <v>15</v>
      </c>
      <c r="C37" s="36">
        <v>26</v>
      </c>
      <c r="D37" s="37" t="s">
        <v>48</v>
      </c>
      <c r="E37" s="37">
        <v>9</v>
      </c>
      <c r="F37" s="37">
        <v>2</v>
      </c>
      <c r="G37" s="37">
        <v>35</v>
      </c>
      <c r="H37" s="33">
        <f t="shared" si="0"/>
        <v>234</v>
      </c>
      <c r="I37" s="33">
        <f t="shared" si="1"/>
        <v>52</v>
      </c>
      <c r="J37" s="33">
        <f t="shared" si="2"/>
        <v>910</v>
      </c>
      <c r="K37" s="46" t="s">
        <v>187</v>
      </c>
    </row>
    <row r="38" spans="1:11" x14ac:dyDescent="0.25">
      <c r="A38" s="36">
        <v>31</v>
      </c>
      <c r="B38" s="37" t="s">
        <v>16</v>
      </c>
      <c r="C38" s="36">
        <v>14</v>
      </c>
      <c r="D38" s="37" t="s">
        <v>48</v>
      </c>
      <c r="E38" s="37">
        <v>9</v>
      </c>
      <c r="F38" s="37">
        <v>5</v>
      </c>
      <c r="G38" s="37">
        <v>14</v>
      </c>
      <c r="H38" s="33">
        <f t="shared" si="0"/>
        <v>126</v>
      </c>
      <c r="I38" s="33">
        <f t="shared" si="1"/>
        <v>70</v>
      </c>
      <c r="J38" s="33">
        <f t="shared" si="2"/>
        <v>196</v>
      </c>
      <c r="K38" s="46" t="s">
        <v>187</v>
      </c>
    </row>
    <row r="39" spans="1:11" x14ac:dyDescent="0.25">
      <c r="A39" s="36">
        <v>32</v>
      </c>
      <c r="B39" s="37" t="s">
        <v>17</v>
      </c>
      <c r="C39" s="36">
        <v>17</v>
      </c>
      <c r="D39" s="37" t="s">
        <v>48</v>
      </c>
      <c r="E39" s="37">
        <v>9</v>
      </c>
      <c r="F39" s="37">
        <v>-5</v>
      </c>
      <c r="G39" s="37">
        <v>7</v>
      </c>
      <c r="H39" s="33">
        <f t="shared" si="0"/>
        <v>153</v>
      </c>
      <c r="I39" s="33">
        <f t="shared" si="1"/>
        <v>-85</v>
      </c>
      <c r="J39" s="33">
        <f t="shared" si="2"/>
        <v>119</v>
      </c>
      <c r="K39" s="46" t="s">
        <v>187</v>
      </c>
    </row>
    <row r="40" spans="1:11" x14ac:dyDescent="0.25">
      <c r="A40" s="36">
        <v>33</v>
      </c>
      <c r="B40" s="37" t="s">
        <v>18</v>
      </c>
      <c r="C40" s="36">
        <v>22</v>
      </c>
      <c r="D40" s="37" t="s">
        <v>48</v>
      </c>
      <c r="E40" s="37">
        <v>9</v>
      </c>
      <c r="F40" s="37">
        <v>5</v>
      </c>
      <c r="G40" s="37">
        <v>7</v>
      </c>
      <c r="H40" s="33">
        <f t="shared" si="0"/>
        <v>198</v>
      </c>
      <c r="I40" s="33">
        <f t="shared" si="1"/>
        <v>110</v>
      </c>
      <c r="J40" s="33">
        <f t="shared" si="2"/>
        <v>154</v>
      </c>
      <c r="K40" s="46" t="s">
        <v>187</v>
      </c>
    </row>
    <row r="41" spans="1:11" x14ac:dyDescent="0.25">
      <c r="A41" s="36">
        <v>34</v>
      </c>
      <c r="B41" s="37" t="s">
        <v>19</v>
      </c>
      <c r="C41" s="36">
        <v>12</v>
      </c>
      <c r="D41" s="37" t="s">
        <v>48</v>
      </c>
      <c r="E41" s="37">
        <v>9</v>
      </c>
      <c r="F41" s="37">
        <v>-2</v>
      </c>
      <c r="G41" s="37">
        <v>49</v>
      </c>
      <c r="H41" s="33">
        <f t="shared" si="0"/>
        <v>108</v>
      </c>
      <c r="I41" s="33">
        <f t="shared" si="1"/>
        <v>-24</v>
      </c>
      <c r="J41" s="33">
        <f t="shared" si="2"/>
        <v>588</v>
      </c>
      <c r="K41" s="46" t="s">
        <v>187</v>
      </c>
    </row>
    <row r="42" spans="1:11" x14ac:dyDescent="0.25">
      <c r="A42" s="36">
        <v>35</v>
      </c>
      <c r="B42" s="37" t="s">
        <v>88</v>
      </c>
      <c r="C42" s="36">
        <v>22</v>
      </c>
      <c r="D42" s="37" t="s">
        <v>48</v>
      </c>
      <c r="E42" s="37">
        <v>9</v>
      </c>
      <c r="F42" s="37">
        <v>5</v>
      </c>
      <c r="G42" s="37">
        <v>56</v>
      </c>
      <c r="H42" s="33">
        <f t="shared" si="0"/>
        <v>198</v>
      </c>
      <c r="I42" s="33">
        <f t="shared" si="1"/>
        <v>110</v>
      </c>
      <c r="J42" s="33">
        <f t="shared" si="2"/>
        <v>1232</v>
      </c>
      <c r="K42" s="46" t="s">
        <v>187</v>
      </c>
    </row>
    <row r="43" spans="1:11" x14ac:dyDescent="0.25">
      <c r="A43" s="36">
        <v>36</v>
      </c>
      <c r="B43" s="37" t="s">
        <v>89</v>
      </c>
      <c r="C43" s="36">
        <v>17</v>
      </c>
      <c r="D43" s="37" t="s">
        <v>48</v>
      </c>
      <c r="E43" s="37">
        <v>9</v>
      </c>
      <c r="F43" s="37">
        <v>-2</v>
      </c>
      <c r="G43" s="37">
        <v>28</v>
      </c>
      <c r="H43" s="33">
        <f t="shared" si="0"/>
        <v>153</v>
      </c>
      <c r="I43" s="33">
        <f t="shared" si="1"/>
        <v>-34</v>
      </c>
      <c r="J43" s="33">
        <f t="shared" si="2"/>
        <v>476</v>
      </c>
      <c r="K43" s="46" t="s">
        <v>187</v>
      </c>
    </row>
    <row r="44" spans="1:11" x14ac:dyDescent="0.25">
      <c r="A44" s="36">
        <v>37</v>
      </c>
      <c r="B44" s="37" t="s">
        <v>34</v>
      </c>
      <c r="C44" s="36">
        <v>17</v>
      </c>
      <c r="D44" s="37" t="s">
        <v>48</v>
      </c>
      <c r="E44" s="37">
        <v>16</v>
      </c>
      <c r="F44" s="37">
        <v>-2</v>
      </c>
      <c r="G44" s="37">
        <v>35</v>
      </c>
      <c r="H44" s="33">
        <f t="shared" si="0"/>
        <v>272</v>
      </c>
      <c r="I44" s="33">
        <f t="shared" si="1"/>
        <v>-34</v>
      </c>
      <c r="J44" s="33">
        <f t="shared" si="2"/>
        <v>595</v>
      </c>
      <c r="K44" s="46" t="s">
        <v>187</v>
      </c>
    </row>
    <row r="45" spans="1:11" x14ac:dyDescent="0.25">
      <c r="A45" s="36">
        <v>38</v>
      </c>
      <c r="B45" s="37" t="s">
        <v>35</v>
      </c>
      <c r="C45" s="36">
        <v>25</v>
      </c>
      <c r="D45" s="37" t="s">
        <v>48</v>
      </c>
      <c r="E45" s="37">
        <v>13</v>
      </c>
      <c r="F45" s="37">
        <v>-5</v>
      </c>
      <c r="G45" s="37">
        <v>28</v>
      </c>
      <c r="H45" s="33">
        <f t="shared" si="0"/>
        <v>325</v>
      </c>
      <c r="I45" s="33">
        <f t="shared" si="1"/>
        <v>-125</v>
      </c>
      <c r="J45" s="33">
        <f t="shared" si="2"/>
        <v>700</v>
      </c>
      <c r="K45" s="46" t="s">
        <v>187</v>
      </c>
    </row>
    <row r="46" spans="1:11" x14ac:dyDescent="0.25">
      <c r="A46" s="36">
        <v>39</v>
      </c>
      <c r="B46" s="37" t="s">
        <v>80</v>
      </c>
      <c r="C46" s="36">
        <v>29</v>
      </c>
      <c r="D46" s="37" t="s">
        <v>48</v>
      </c>
      <c r="E46" s="37">
        <v>13</v>
      </c>
      <c r="F46" s="37">
        <v>-5</v>
      </c>
      <c r="G46" s="37">
        <v>35</v>
      </c>
      <c r="H46" s="33">
        <f t="shared" si="0"/>
        <v>377</v>
      </c>
      <c r="I46" s="33">
        <f t="shared" si="1"/>
        <v>-145</v>
      </c>
      <c r="J46" s="33">
        <f t="shared" si="2"/>
        <v>1015</v>
      </c>
      <c r="K46" s="46" t="s">
        <v>187</v>
      </c>
    </row>
    <row r="47" spans="1:11" x14ac:dyDescent="0.25">
      <c r="A47" s="36">
        <v>40</v>
      </c>
      <c r="B47" s="37" t="s">
        <v>81</v>
      </c>
      <c r="C47" s="36">
        <v>20</v>
      </c>
      <c r="D47" s="37" t="s">
        <v>48</v>
      </c>
      <c r="E47" s="37">
        <v>13</v>
      </c>
      <c r="F47" s="37">
        <v>5</v>
      </c>
      <c r="G47" s="37">
        <v>35</v>
      </c>
      <c r="H47" s="33">
        <f t="shared" si="0"/>
        <v>260</v>
      </c>
      <c r="I47" s="33">
        <f t="shared" si="1"/>
        <v>100</v>
      </c>
      <c r="J47" s="33">
        <f t="shared" si="2"/>
        <v>700</v>
      </c>
      <c r="K47" s="46" t="s">
        <v>187</v>
      </c>
    </row>
    <row r="48" spans="1:11" x14ac:dyDescent="0.25">
      <c r="A48" s="36">
        <v>41</v>
      </c>
      <c r="B48" s="37" t="s">
        <v>82</v>
      </c>
      <c r="C48" s="36">
        <v>13</v>
      </c>
      <c r="D48" s="37" t="s">
        <v>48</v>
      </c>
      <c r="E48" s="37">
        <v>16</v>
      </c>
      <c r="F48" s="37">
        <v>2</v>
      </c>
      <c r="G48" s="37">
        <v>28</v>
      </c>
      <c r="H48" s="33">
        <f t="shared" si="0"/>
        <v>208</v>
      </c>
      <c r="I48" s="33">
        <f t="shared" si="1"/>
        <v>26</v>
      </c>
      <c r="J48" s="33">
        <f t="shared" si="2"/>
        <v>364</v>
      </c>
      <c r="K48" s="46" t="s">
        <v>187</v>
      </c>
    </row>
    <row r="49" spans="1:11" x14ac:dyDescent="0.25">
      <c r="A49" s="36">
        <v>42</v>
      </c>
      <c r="B49" s="37" t="s">
        <v>83</v>
      </c>
      <c r="C49" s="36">
        <v>27</v>
      </c>
      <c r="D49" s="37" t="s">
        <v>48</v>
      </c>
      <c r="E49" s="37">
        <v>13</v>
      </c>
      <c r="F49" s="37">
        <v>5</v>
      </c>
      <c r="G49" s="37">
        <v>28</v>
      </c>
      <c r="H49" s="33">
        <f t="shared" si="0"/>
        <v>351</v>
      </c>
      <c r="I49" s="33">
        <f t="shared" si="1"/>
        <v>135</v>
      </c>
      <c r="J49" s="33">
        <f t="shared" si="2"/>
        <v>756</v>
      </c>
      <c r="K49" s="46" t="s">
        <v>187</v>
      </c>
    </row>
    <row r="50" spans="1:11" x14ac:dyDescent="0.25">
      <c r="A50" s="38">
        <v>43</v>
      </c>
      <c r="B50" s="39" t="s">
        <v>114</v>
      </c>
      <c r="C50" s="38">
        <v>21</v>
      </c>
      <c r="D50" s="39" t="s">
        <v>97</v>
      </c>
      <c r="E50" s="39">
        <v>6</v>
      </c>
      <c r="F50" s="39">
        <v>5</v>
      </c>
      <c r="G50" s="39">
        <v>56</v>
      </c>
      <c r="H50" s="33">
        <f t="shared" si="0"/>
        <v>126</v>
      </c>
      <c r="I50" s="33">
        <f t="shared" si="1"/>
        <v>105</v>
      </c>
      <c r="J50" s="33">
        <f t="shared" si="2"/>
        <v>1176</v>
      </c>
      <c r="K50" s="46" t="s">
        <v>187</v>
      </c>
    </row>
    <row r="51" spans="1:11" x14ac:dyDescent="0.25">
      <c r="A51" s="38">
        <v>44</v>
      </c>
      <c r="B51" s="39" t="s">
        <v>115</v>
      </c>
      <c r="C51" s="38">
        <v>18</v>
      </c>
      <c r="D51" s="39" t="s">
        <v>97</v>
      </c>
      <c r="E51" s="39">
        <v>9</v>
      </c>
      <c r="F51" s="39">
        <v>2</v>
      </c>
      <c r="G51" s="39">
        <v>7</v>
      </c>
      <c r="H51" s="33">
        <f t="shared" si="0"/>
        <v>162</v>
      </c>
      <c r="I51" s="33">
        <f t="shared" si="1"/>
        <v>36</v>
      </c>
      <c r="J51" s="33">
        <f t="shared" si="2"/>
        <v>126</v>
      </c>
      <c r="K51" s="46" t="s">
        <v>187</v>
      </c>
    </row>
    <row r="52" spans="1:11" x14ac:dyDescent="0.25">
      <c r="A52" s="38">
        <v>45</v>
      </c>
      <c r="B52" s="39" t="s">
        <v>116</v>
      </c>
      <c r="C52" s="38">
        <v>17</v>
      </c>
      <c r="D52" s="39" t="s">
        <v>97</v>
      </c>
      <c r="E52" s="39">
        <v>6</v>
      </c>
      <c r="F52" s="39">
        <v>5</v>
      </c>
      <c r="G52" s="39">
        <v>14</v>
      </c>
      <c r="H52" s="33">
        <f t="shared" si="0"/>
        <v>102</v>
      </c>
      <c r="I52" s="33">
        <f t="shared" si="1"/>
        <v>85</v>
      </c>
      <c r="J52" s="33">
        <f t="shared" si="2"/>
        <v>238</v>
      </c>
      <c r="K52" s="46" t="s">
        <v>187</v>
      </c>
    </row>
    <row r="53" spans="1:11" x14ac:dyDescent="0.25">
      <c r="A53" s="38">
        <v>46</v>
      </c>
      <c r="B53" s="39" t="s">
        <v>117</v>
      </c>
      <c r="C53" s="38">
        <v>24</v>
      </c>
      <c r="D53" s="39" t="s">
        <v>97</v>
      </c>
      <c r="E53" s="39">
        <v>6</v>
      </c>
      <c r="F53" s="39">
        <v>5</v>
      </c>
      <c r="G53" s="39">
        <v>7</v>
      </c>
      <c r="H53" s="33">
        <f t="shared" si="0"/>
        <v>144</v>
      </c>
      <c r="I53" s="33">
        <f t="shared" si="1"/>
        <v>120</v>
      </c>
      <c r="J53" s="33">
        <f t="shared" si="2"/>
        <v>168</v>
      </c>
      <c r="K53" s="46" t="s">
        <v>187</v>
      </c>
    </row>
    <row r="54" spans="1:11" x14ac:dyDescent="0.25">
      <c r="A54" s="38">
        <v>47</v>
      </c>
      <c r="B54" s="39" t="s">
        <v>118</v>
      </c>
      <c r="C54" s="38">
        <v>15</v>
      </c>
      <c r="D54" s="39" t="s">
        <v>97</v>
      </c>
      <c r="E54" s="39">
        <v>6</v>
      </c>
      <c r="F54" s="39">
        <v>-2</v>
      </c>
      <c r="G54" s="39">
        <v>56</v>
      </c>
      <c r="H54" s="33">
        <f t="shared" si="0"/>
        <v>90</v>
      </c>
      <c r="I54" s="33">
        <f t="shared" si="1"/>
        <v>-30</v>
      </c>
      <c r="J54" s="33">
        <f t="shared" si="2"/>
        <v>840</v>
      </c>
      <c r="K54" s="46" t="s">
        <v>187</v>
      </c>
    </row>
    <row r="55" spans="1:11" x14ac:dyDescent="0.25">
      <c r="A55" s="38">
        <v>48</v>
      </c>
      <c r="B55" s="39" t="s">
        <v>119</v>
      </c>
      <c r="C55" s="38">
        <v>19</v>
      </c>
      <c r="D55" s="39" t="s">
        <v>97</v>
      </c>
      <c r="E55" s="39">
        <v>6</v>
      </c>
      <c r="F55" s="39">
        <v>5</v>
      </c>
      <c r="G55" s="39">
        <v>42</v>
      </c>
      <c r="H55" s="33">
        <f t="shared" si="0"/>
        <v>114</v>
      </c>
      <c r="I55" s="33">
        <f t="shared" si="1"/>
        <v>95</v>
      </c>
      <c r="J55" s="33">
        <f t="shared" si="2"/>
        <v>798</v>
      </c>
      <c r="K55" s="46" t="s">
        <v>187</v>
      </c>
    </row>
    <row r="56" spans="1:11" x14ac:dyDescent="0.25">
      <c r="A56" s="38">
        <v>49</v>
      </c>
      <c r="B56" s="39" t="s">
        <v>120</v>
      </c>
      <c r="C56" s="38">
        <v>15</v>
      </c>
      <c r="D56" s="39" t="s">
        <v>97</v>
      </c>
      <c r="E56" s="39">
        <v>6</v>
      </c>
      <c r="F56" s="39">
        <v>2</v>
      </c>
      <c r="G56" s="39">
        <v>7</v>
      </c>
      <c r="H56" s="33">
        <f t="shared" si="0"/>
        <v>90</v>
      </c>
      <c r="I56" s="33">
        <f t="shared" si="1"/>
        <v>30</v>
      </c>
      <c r="J56" s="33">
        <f t="shared" si="2"/>
        <v>105</v>
      </c>
      <c r="K56" s="46" t="s">
        <v>187</v>
      </c>
    </row>
    <row r="57" spans="1:11" x14ac:dyDescent="0.25">
      <c r="A57" s="38">
        <v>50</v>
      </c>
      <c r="B57" s="39" t="s">
        <v>121</v>
      </c>
      <c r="C57" s="38">
        <v>23</v>
      </c>
      <c r="D57" s="39" t="s">
        <v>97</v>
      </c>
      <c r="E57" s="39">
        <v>6</v>
      </c>
      <c r="F57" s="39">
        <v>-5</v>
      </c>
      <c r="G57" s="39">
        <v>56</v>
      </c>
      <c r="H57" s="33">
        <f t="shared" si="0"/>
        <v>138</v>
      </c>
      <c r="I57" s="33">
        <f t="shared" si="1"/>
        <v>-115</v>
      </c>
      <c r="J57" s="33">
        <f t="shared" si="2"/>
        <v>1288</v>
      </c>
      <c r="K57" s="46" t="s">
        <v>187</v>
      </c>
    </row>
    <row r="58" spans="1:11" x14ac:dyDescent="0.25">
      <c r="A58" s="38">
        <v>51</v>
      </c>
      <c r="B58" s="39" t="s">
        <v>122</v>
      </c>
      <c r="C58" s="38">
        <v>18</v>
      </c>
      <c r="D58" s="39" t="s">
        <v>97</v>
      </c>
      <c r="E58" s="39">
        <v>9</v>
      </c>
      <c r="F58" s="39">
        <v>-2</v>
      </c>
      <c r="G58" s="39">
        <v>56</v>
      </c>
      <c r="H58" s="33">
        <f t="shared" si="0"/>
        <v>162</v>
      </c>
      <c r="I58" s="33">
        <f t="shared" si="1"/>
        <v>-36</v>
      </c>
      <c r="J58" s="33">
        <f t="shared" si="2"/>
        <v>1008</v>
      </c>
      <c r="K58" s="46" t="s">
        <v>187</v>
      </c>
    </row>
    <row r="59" spans="1:11" x14ac:dyDescent="0.25">
      <c r="A59" s="38">
        <v>52</v>
      </c>
      <c r="B59" s="39" t="s">
        <v>123</v>
      </c>
      <c r="C59" s="38">
        <v>19</v>
      </c>
      <c r="D59" s="39" t="s">
        <v>97</v>
      </c>
      <c r="E59" s="39">
        <v>6</v>
      </c>
      <c r="F59" s="39">
        <v>-5</v>
      </c>
      <c r="G59" s="39">
        <v>56</v>
      </c>
      <c r="H59" s="33">
        <f t="shared" si="0"/>
        <v>114</v>
      </c>
      <c r="I59" s="33">
        <f t="shared" si="1"/>
        <v>-95</v>
      </c>
      <c r="J59" s="33">
        <f t="shared" si="2"/>
        <v>1064</v>
      </c>
      <c r="K59" s="46" t="s">
        <v>187</v>
      </c>
    </row>
    <row r="60" spans="1:11" x14ac:dyDescent="0.25">
      <c r="A60" s="38">
        <v>53</v>
      </c>
      <c r="B60" s="39" t="s">
        <v>124</v>
      </c>
      <c r="C60" s="38">
        <v>22</v>
      </c>
      <c r="D60" s="39" t="s">
        <v>97</v>
      </c>
      <c r="E60" s="39">
        <v>6</v>
      </c>
      <c r="F60" s="39">
        <v>-5</v>
      </c>
      <c r="G60" s="39">
        <v>7</v>
      </c>
      <c r="H60" s="33">
        <f t="shared" si="0"/>
        <v>132</v>
      </c>
      <c r="I60" s="33">
        <f t="shared" si="1"/>
        <v>-110</v>
      </c>
      <c r="J60" s="33">
        <f t="shared" si="2"/>
        <v>154</v>
      </c>
      <c r="K60" s="46" t="s">
        <v>187</v>
      </c>
    </row>
    <row r="61" spans="1:11" x14ac:dyDescent="0.25">
      <c r="A61" s="38">
        <v>54</v>
      </c>
      <c r="B61" s="39" t="s">
        <v>125</v>
      </c>
      <c r="C61" s="38">
        <v>19.727272727272702</v>
      </c>
      <c r="D61" s="39" t="s">
        <v>97</v>
      </c>
      <c r="E61" s="39">
        <v>6</v>
      </c>
      <c r="F61" s="39">
        <v>2</v>
      </c>
      <c r="G61" s="39">
        <v>28</v>
      </c>
      <c r="H61" s="33">
        <f t="shared" si="0"/>
        <v>118.3636363636362</v>
      </c>
      <c r="I61" s="33">
        <f t="shared" si="1"/>
        <v>39.454545454545404</v>
      </c>
      <c r="J61" s="33">
        <f t="shared" si="2"/>
        <v>552.36363636363569</v>
      </c>
      <c r="K61" s="46" t="s">
        <v>187</v>
      </c>
    </row>
    <row r="62" spans="1:11" x14ac:dyDescent="0.25">
      <c r="A62" s="38">
        <v>55</v>
      </c>
      <c r="B62" s="39" t="s">
        <v>36</v>
      </c>
      <c r="C62" s="38">
        <v>40</v>
      </c>
      <c r="D62" s="39" t="s">
        <v>97</v>
      </c>
      <c r="E62" s="39">
        <v>3</v>
      </c>
      <c r="F62" s="39">
        <v>5</v>
      </c>
      <c r="G62" s="39">
        <v>56</v>
      </c>
      <c r="H62" s="33">
        <f t="shared" si="0"/>
        <v>120</v>
      </c>
      <c r="I62" s="33">
        <f t="shared" si="1"/>
        <v>200</v>
      </c>
      <c r="J62" s="33">
        <f t="shared" si="2"/>
        <v>2240</v>
      </c>
      <c r="K62" s="46" t="s">
        <v>187</v>
      </c>
    </row>
    <row r="63" spans="1:11" x14ac:dyDescent="0.25">
      <c r="A63" s="38">
        <v>56</v>
      </c>
      <c r="B63" s="39" t="s">
        <v>37</v>
      </c>
      <c r="C63" s="38">
        <v>40</v>
      </c>
      <c r="D63" s="39" t="s">
        <v>97</v>
      </c>
      <c r="E63" s="39">
        <v>3</v>
      </c>
      <c r="F63" s="39">
        <v>-2</v>
      </c>
      <c r="G63" s="39">
        <v>56</v>
      </c>
      <c r="H63" s="33">
        <f t="shared" si="0"/>
        <v>120</v>
      </c>
      <c r="I63" s="33">
        <f t="shared" si="1"/>
        <v>-80</v>
      </c>
      <c r="J63" s="33">
        <f t="shared" si="2"/>
        <v>2240</v>
      </c>
      <c r="K63" s="46" t="s">
        <v>187</v>
      </c>
    </row>
    <row r="64" spans="1:11" x14ac:dyDescent="0.25">
      <c r="A64" s="38">
        <v>57</v>
      </c>
      <c r="B64" s="39" t="s">
        <v>38</v>
      </c>
      <c r="C64" s="38">
        <v>40</v>
      </c>
      <c r="D64" s="39" t="s">
        <v>97</v>
      </c>
      <c r="E64" s="39">
        <v>3</v>
      </c>
      <c r="F64" s="39">
        <v>-5</v>
      </c>
      <c r="G64" s="39">
        <v>56</v>
      </c>
      <c r="H64" s="33">
        <f t="shared" si="0"/>
        <v>120</v>
      </c>
      <c r="I64" s="33">
        <f t="shared" si="1"/>
        <v>-200</v>
      </c>
      <c r="J64" s="33">
        <f t="shared" si="2"/>
        <v>2240</v>
      </c>
      <c r="K64" s="46" t="s">
        <v>187</v>
      </c>
    </row>
    <row r="65" spans="1:11" x14ac:dyDescent="0.25">
      <c r="A65" s="38">
        <v>58</v>
      </c>
      <c r="B65" s="39" t="s">
        <v>39</v>
      </c>
      <c r="C65" s="38">
        <v>40</v>
      </c>
      <c r="D65" s="39" t="s">
        <v>97</v>
      </c>
      <c r="E65" s="39">
        <v>3</v>
      </c>
      <c r="F65" s="39">
        <v>5</v>
      </c>
      <c r="G65" s="39">
        <v>49</v>
      </c>
      <c r="H65" s="33">
        <f t="shared" si="0"/>
        <v>120</v>
      </c>
      <c r="I65" s="33">
        <f t="shared" si="1"/>
        <v>200</v>
      </c>
      <c r="J65" s="33">
        <f t="shared" si="2"/>
        <v>1960</v>
      </c>
      <c r="K65" s="46" t="s">
        <v>187</v>
      </c>
    </row>
    <row r="66" spans="1:11" x14ac:dyDescent="0.25">
      <c r="A66" s="38">
        <v>59</v>
      </c>
      <c r="B66" s="39" t="s">
        <v>40</v>
      </c>
      <c r="C66" s="38">
        <v>40</v>
      </c>
      <c r="D66" s="39" t="s">
        <v>97</v>
      </c>
      <c r="E66" s="39">
        <v>3</v>
      </c>
      <c r="F66" s="39">
        <v>2</v>
      </c>
      <c r="G66" s="39">
        <v>49</v>
      </c>
      <c r="H66" s="33">
        <f t="shared" si="0"/>
        <v>120</v>
      </c>
      <c r="I66" s="33">
        <f t="shared" si="1"/>
        <v>80</v>
      </c>
      <c r="J66" s="33">
        <f t="shared" si="2"/>
        <v>1960</v>
      </c>
      <c r="K66" s="46" t="s">
        <v>187</v>
      </c>
    </row>
    <row r="67" spans="1:11" x14ac:dyDescent="0.25">
      <c r="A67" s="38">
        <v>60</v>
      </c>
      <c r="B67" s="39" t="s">
        <v>41</v>
      </c>
      <c r="C67" s="38">
        <v>40</v>
      </c>
      <c r="D67" s="39" t="s">
        <v>97</v>
      </c>
      <c r="E67" s="39">
        <v>3</v>
      </c>
      <c r="F67" s="39">
        <v>-2</v>
      </c>
      <c r="G67" s="39">
        <v>49</v>
      </c>
      <c r="H67" s="33">
        <f t="shared" si="0"/>
        <v>120</v>
      </c>
      <c r="I67" s="33">
        <f t="shared" si="1"/>
        <v>-80</v>
      </c>
      <c r="J67" s="33">
        <f t="shared" si="2"/>
        <v>1960</v>
      </c>
      <c r="K67" s="46" t="s">
        <v>187</v>
      </c>
    </row>
    <row r="68" spans="1:11" x14ac:dyDescent="0.25">
      <c r="A68" s="38">
        <v>61</v>
      </c>
      <c r="B68" s="39" t="s">
        <v>42</v>
      </c>
      <c r="C68" s="38">
        <v>40</v>
      </c>
      <c r="D68" s="39" t="s">
        <v>97</v>
      </c>
      <c r="E68" s="39">
        <v>3</v>
      </c>
      <c r="F68" s="39">
        <v>-5</v>
      </c>
      <c r="G68" s="39">
        <v>49</v>
      </c>
      <c r="H68" s="33">
        <f t="shared" si="0"/>
        <v>120</v>
      </c>
      <c r="I68" s="33">
        <f t="shared" si="1"/>
        <v>-200</v>
      </c>
      <c r="J68" s="33">
        <f t="shared" si="2"/>
        <v>1960</v>
      </c>
      <c r="K68" s="46" t="s">
        <v>187</v>
      </c>
    </row>
    <row r="69" spans="1:11" x14ac:dyDescent="0.25">
      <c r="A69" s="38">
        <v>62</v>
      </c>
      <c r="B69" s="39" t="s">
        <v>43</v>
      </c>
      <c r="C69" s="38">
        <v>40</v>
      </c>
      <c r="D69" s="39" t="s">
        <v>97</v>
      </c>
      <c r="E69" s="39">
        <v>3</v>
      </c>
      <c r="F69" s="39">
        <v>5</v>
      </c>
      <c r="G69" s="39">
        <v>42</v>
      </c>
      <c r="H69" s="33">
        <f t="shared" si="0"/>
        <v>120</v>
      </c>
      <c r="I69" s="33">
        <f t="shared" si="1"/>
        <v>200</v>
      </c>
      <c r="J69" s="33">
        <f t="shared" si="2"/>
        <v>1680</v>
      </c>
      <c r="K69" s="46" t="s">
        <v>187</v>
      </c>
    </row>
    <row r="70" spans="1:11" x14ac:dyDescent="0.25">
      <c r="A70" s="38">
        <v>63</v>
      </c>
      <c r="B70" s="39" t="s">
        <v>44</v>
      </c>
      <c r="C70" s="38">
        <v>40</v>
      </c>
      <c r="D70" s="39" t="s">
        <v>97</v>
      </c>
      <c r="E70" s="39">
        <v>3</v>
      </c>
      <c r="F70" s="39">
        <v>2</v>
      </c>
      <c r="G70" s="39">
        <v>42</v>
      </c>
      <c r="H70" s="33">
        <f t="shared" si="0"/>
        <v>120</v>
      </c>
      <c r="I70" s="33">
        <f t="shared" si="1"/>
        <v>80</v>
      </c>
      <c r="J70" s="33">
        <f t="shared" si="2"/>
        <v>1680</v>
      </c>
      <c r="K70" s="46" t="s">
        <v>187</v>
      </c>
    </row>
    <row r="71" spans="1:11" x14ac:dyDescent="0.25">
      <c r="A71" s="38">
        <v>64</v>
      </c>
      <c r="B71" s="39" t="s">
        <v>45</v>
      </c>
      <c r="C71" s="38">
        <v>40</v>
      </c>
      <c r="D71" s="39" t="s">
        <v>97</v>
      </c>
      <c r="E71" s="39">
        <v>3</v>
      </c>
      <c r="F71" s="39">
        <v>-2</v>
      </c>
      <c r="G71" s="39">
        <v>42</v>
      </c>
      <c r="H71" s="33">
        <f t="shared" si="0"/>
        <v>120</v>
      </c>
      <c r="I71" s="33">
        <f t="shared" si="1"/>
        <v>-80</v>
      </c>
      <c r="J71" s="33">
        <f t="shared" si="2"/>
        <v>1680</v>
      </c>
      <c r="K71" s="46" t="s">
        <v>187</v>
      </c>
    </row>
    <row r="72" spans="1:11" x14ac:dyDescent="0.25">
      <c r="A72" s="38">
        <v>65</v>
      </c>
      <c r="B72" s="39" t="s">
        <v>76</v>
      </c>
      <c r="C72" s="38">
        <v>40</v>
      </c>
      <c r="D72" s="39" t="s">
        <v>97</v>
      </c>
      <c r="E72" s="39">
        <v>3</v>
      </c>
      <c r="F72" s="39">
        <v>-5</v>
      </c>
      <c r="G72" s="39">
        <v>42</v>
      </c>
      <c r="H72" s="33">
        <f t="shared" si="0"/>
        <v>120</v>
      </c>
      <c r="I72" s="33">
        <f t="shared" si="1"/>
        <v>-200</v>
      </c>
      <c r="J72" s="33">
        <f t="shared" si="2"/>
        <v>1680</v>
      </c>
      <c r="K72" s="46" t="s">
        <v>187</v>
      </c>
    </row>
    <row r="73" spans="1:11" x14ac:dyDescent="0.25">
      <c r="A73" s="38">
        <v>66</v>
      </c>
      <c r="B73" s="39" t="s">
        <v>77</v>
      </c>
      <c r="C73" s="38">
        <v>40</v>
      </c>
      <c r="D73" s="39" t="s">
        <v>97</v>
      </c>
      <c r="E73" s="39">
        <v>3</v>
      </c>
      <c r="F73" s="39">
        <v>5</v>
      </c>
      <c r="G73" s="39">
        <v>35</v>
      </c>
      <c r="H73" s="33">
        <f t="shared" ref="H73:H127" si="3">C73*E73</f>
        <v>120</v>
      </c>
      <c r="I73" s="33">
        <f t="shared" ref="I73:I127" si="4">C73*F73</f>
        <v>200</v>
      </c>
      <c r="J73" s="33">
        <f t="shared" ref="J73:J127" si="5">C73*G73</f>
        <v>1400</v>
      </c>
      <c r="K73" s="46" t="s">
        <v>187</v>
      </c>
    </row>
    <row r="74" spans="1:11" x14ac:dyDescent="0.25">
      <c r="A74" s="38">
        <v>67</v>
      </c>
      <c r="B74" s="39" t="s">
        <v>78</v>
      </c>
      <c r="C74" s="38">
        <v>40</v>
      </c>
      <c r="D74" s="39" t="s">
        <v>97</v>
      </c>
      <c r="E74" s="39">
        <v>3</v>
      </c>
      <c r="F74" s="39">
        <v>2</v>
      </c>
      <c r="G74" s="39">
        <v>35</v>
      </c>
      <c r="H74" s="33">
        <f t="shared" si="3"/>
        <v>120</v>
      </c>
      <c r="I74" s="33">
        <f t="shared" si="4"/>
        <v>80</v>
      </c>
      <c r="J74" s="33">
        <f t="shared" si="5"/>
        <v>1400</v>
      </c>
      <c r="K74" s="46" t="s">
        <v>187</v>
      </c>
    </row>
    <row r="75" spans="1:11" x14ac:dyDescent="0.25">
      <c r="A75" s="38">
        <v>68</v>
      </c>
      <c r="B75" s="39" t="s">
        <v>79</v>
      </c>
      <c r="C75" s="38">
        <v>40</v>
      </c>
      <c r="D75" s="39" t="s">
        <v>97</v>
      </c>
      <c r="E75" s="39">
        <v>3</v>
      </c>
      <c r="F75" s="39">
        <v>-2</v>
      </c>
      <c r="G75" s="39">
        <v>35</v>
      </c>
      <c r="H75" s="33">
        <f t="shared" si="3"/>
        <v>120</v>
      </c>
      <c r="I75" s="33">
        <f t="shared" si="4"/>
        <v>-80</v>
      </c>
      <c r="J75" s="33">
        <f t="shared" si="5"/>
        <v>1400</v>
      </c>
      <c r="K75" s="46" t="s">
        <v>187</v>
      </c>
    </row>
    <row r="76" spans="1:11" x14ac:dyDescent="0.25">
      <c r="A76" s="38">
        <v>69</v>
      </c>
      <c r="B76" s="39" t="s">
        <v>126</v>
      </c>
      <c r="C76" s="38">
        <v>40</v>
      </c>
      <c r="D76" s="39" t="s">
        <v>97</v>
      </c>
      <c r="E76" s="39">
        <v>3</v>
      </c>
      <c r="F76" s="39">
        <v>-2</v>
      </c>
      <c r="G76" s="39">
        <v>35</v>
      </c>
      <c r="H76" s="33">
        <f t="shared" si="3"/>
        <v>120</v>
      </c>
      <c r="I76" s="33">
        <f t="shared" si="4"/>
        <v>-80</v>
      </c>
      <c r="J76" s="33">
        <f t="shared" si="5"/>
        <v>1400</v>
      </c>
      <c r="K76" s="46" t="s">
        <v>187</v>
      </c>
    </row>
    <row r="77" spans="1:11" x14ac:dyDescent="0.25">
      <c r="A77" s="38">
        <v>70</v>
      </c>
      <c r="B77" s="39" t="s">
        <v>127</v>
      </c>
      <c r="C77" s="38">
        <v>40</v>
      </c>
      <c r="D77" s="39" t="s">
        <v>97</v>
      </c>
      <c r="E77" s="39">
        <v>3</v>
      </c>
      <c r="F77" s="39">
        <v>5</v>
      </c>
      <c r="G77" s="39">
        <v>28</v>
      </c>
      <c r="H77" s="33">
        <f t="shared" si="3"/>
        <v>120</v>
      </c>
      <c r="I77" s="33">
        <f t="shared" si="4"/>
        <v>200</v>
      </c>
      <c r="J77" s="33">
        <f t="shared" si="5"/>
        <v>1120</v>
      </c>
      <c r="K77" s="46" t="s">
        <v>187</v>
      </c>
    </row>
    <row r="78" spans="1:11" x14ac:dyDescent="0.25">
      <c r="A78" s="38">
        <v>71</v>
      </c>
      <c r="B78" s="39" t="s">
        <v>128</v>
      </c>
      <c r="C78" s="38">
        <v>40</v>
      </c>
      <c r="D78" s="39" t="s">
        <v>97</v>
      </c>
      <c r="E78" s="39">
        <v>3</v>
      </c>
      <c r="F78" s="39">
        <v>2</v>
      </c>
      <c r="G78" s="39">
        <v>28</v>
      </c>
      <c r="H78" s="33">
        <f t="shared" si="3"/>
        <v>120</v>
      </c>
      <c r="I78" s="33">
        <f t="shared" si="4"/>
        <v>80</v>
      </c>
      <c r="J78" s="33">
        <f t="shared" si="5"/>
        <v>1120</v>
      </c>
      <c r="K78" s="46" t="s">
        <v>187</v>
      </c>
    </row>
    <row r="79" spans="1:11" x14ac:dyDescent="0.25">
      <c r="A79" s="38">
        <v>72</v>
      </c>
      <c r="B79" s="39" t="s">
        <v>129</v>
      </c>
      <c r="C79" s="38">
        <v>40</v>
      </c>
      <c r="D79" s="39" t="s">
        <v>97</v>
      </c>
      <c r="E79" s="39">
        <v>3</v>
      </c>
      <c r="F79" s="39">
        <v>-2</v>
      </c>
      <c r="G79" s="39">
        <v>28</v>
      </c>
      <c r="H79" s="33">
        <f t="shared" si="3"/>
        <v>120</v>
      </c>
      <c r="I79" s="33">
        <f t="shared" si="4"/>
        <v>-80</v>
      </c>
      <c r="J79" s="33">
        <f t="shared" si="5"/>
        <v>1120</v>
      </c>
      <c r="K79" s="46" t="s">
        <v>187</v>
      </c>
    </row>
    <row r="80" spans="1:11" x14ac:dyDescent="0.25">
      <c r="A80" s="38">
        <v>73</v>
      </c>
      <c r="B80" s="39" t="s">
        <v>130</v>
      </c>
      <c r="C80" s="38">
        <v>40</v>
      </c>
      <c r="D80" s="39" t="s">
        <v>97</v>
      </c>
      <c r="E80" s="39">
        <v>3</v>
      </c>
      <c r="F80" s="39">
        <v>-5</v>
      </c>
      <c r="G80" s="39">
        <v>28</v>
      </c>
      <c r="H80" s="33">
        <f t="shared" si="3"/>
        <v>120</v>
      </c>
      <c r="I80" s="33">
        <f t="shared" si="4"/>
        <v>-200</v>
      </c>
      <c r="J80" s="33">
        <f t="shared" si="5"/>
        <v>1120</v>
      </c>
      <c r="K80" s="46" t="s">
        <v>187</v>
      </c>
    </row>
    <row r="81" spans="1:11" x14ac:dyDescent="0.25">
      <c r="A81" s="38">
        <v>74</v>
      </c>
      <c r="B81" s="39" t="s">
        <v>131</v>
      </c>
      <c r="C81" s="38">
        <v>40</v>
      </c>
      <c r="D81" s="39" t="s">
        <v>97</v>
      </c>
      <c r="E81" s="39">
        <v>3</v>
      </c>
      <c r="F81" s="39">
        <v>5</v>
      </c>
      <c r="G81" s="39">
        <v>21</v>
      </c>
      <c r="H81" s="33">
        <f t="shared" si="3"/>
        <v>120</v>
      </c>
      <c r="I81" s="33">
        <f t="shared" si="4"/>
        <v>200</v>
      </c>
      <c r="J81" s="33">
        <f t="shared" si="5"/>
        <v>840</v>
      </c>
      <c r="K81" s="46" t="s">
        <v>187</v>
      </c>
    </row>
    <row r="82" spans="1:11" x14ac:dyDescent="0.25">
      <c r="A82" s="38">
        <v>75</v>
      </c>
      <c r="B82" s="39" t="s">
        <v>132</v>
      </c>
      <c r="C82" s="38">
        <v>40</v>
      </c>
      <c r="D82" s="39" t="s">
        <v>97</v>
      </c>
      <c r="E82" s="39">
        <v>3</v>
      </c>
      <c r="F82" s="39">
        <v>2</v>
      </c>
      <c r="G82" s="39">
        <v>21</v>
      </c>
      <c r="H82" s="33">
        <f t="shared" si="3"/>
        <v>120</v>
      </c>
      <c r="I82" s="33">
        <f t="shared" si="4"/>
        <v>80</v>
      </c>
      <c r="J82" s="33">
        <f t="shared" si="5"/>
        <v>840</v>
      </c>
      <c r="K82" s="46" t="s">
        <v>187</v>
      </c>
    </row>
    <row r="83" spans="1:11" x14ac:dyDescent="0.25">
      <c r="A83" s="38">
        <v>76</v>
      </c>
      <c r="B83" s="39" t="s">
        <v>133</v>
      </c>
      <c r="C83" s="38">
        <v>40</v>
      </c>
      <c r="D83" s="39" t="s">
        <v>97</v>
      </c>
      <c r="E83" s="39">
        <v>3</v>
      </c>
      <c r="F83" s="39">
        <v>-2</v>
      </c>
      <c r="G83" s="39">
        <v>21</v>
      </c>
      <c r="H83" s="33">
        <f t="shared" si="3"/>
        <v>120</v>
      </c>
      <c r="I83" s="33">
        <f t="shared" si="4"/>
        <v>-80</v>
      </c>
      <c r="J83" s="33">
        <f t="shared" si="5"/>
        <v>840</v>
      </c>
      <c r="K83" s="46" t="s">
        <v>187</v>
      </c>
    </row>
    <row r="84" spans="1:11" x14ac:dyDescent="0.25">
      <c r="A84" s="38">
        <v>77</v>
      </c>
      <c r="B84" s="39" t="s">
        <v>134</v>
      </c>
      <c r="C84" s="38">
        <v>40</v>
      </c>
      <c r="D84" s="39" t="s">
        <v>97</v>
      </c>
      <c r="E84" s="39">
        <v>3</v>
      </c>
      <c r="F84" s="39">
        <v>-5</v>
      </c>
      <c r="G84" s="39">
        <v>21</v>
      </c>
      <c r="H84" s="33">
        <f t="shared" si="3"/>
        <v>120</v>
      </c>
      <c r="I84" s="33">
        <f t="shared" si="4"/>
        <v>-200</v>
      </c>
      <c r="J84" s="33">
        <f t="shared" si="5"/>
        <v>840</v>
      </c>
      <c r="K84" s="46" t="s">
        <v>187</v>
      </c>
    </row>
    <row r="85" spans="1:11" x14ac:dyDescent="0.25">
      <c r="A85" s="38">
        <v>78</v>
      </c>
      <c r="B85" s="39" t="s">
        <v>135</v>
      </c>
      <c r="C85" s="38">
        <v>40</v>
      </c>
      <c r="D85" s="39" t="s">
        <v>97</v>
      </c>
      <c r="E85" s="39">
        <v>3</v>
      </c>
      <c r="F85" s="39">
        <v>5</v>
      </c>
      <c r="G85" s="39">
        <v>14</v>
      </c>
      <c r="H85" s="33">
        <f t="shared" si="3"/>
        <v>120</v>
      </c>
      <c r="I85" s="33">
        <f t="shared" si="4"/>
        <v>200</v>
      </c>
      <c r="J85" s="33">
        <f t="shared" si="5"/>
        <v>560</v>
      </c>
      <c r="K85" s="46" t="s">
        <v>187</v>
      </c>
    </row>
    <row r="86" spans="1:11" x14ac:dyDescent="0.25">
      <c r="A86" s="38">
        <v>79</v>
      </c>
      <c r="B86" s="39" t="s">
        <v>136</v>
      </c>
      <c r="C86" s="38">
        <v>40</v>
      </c>
      <c r="D86" s="39" t="s">
        <v>97</v>
      </c>
      <c r="E86" s="39">
        <v>3</v>
      </c>
      <c r="F86" s="39">
        <v>2</v>
      </c>
      <c r="G86" s="39">
        <v>14</v>
      </c>
      <c r="H86" s="33">
        <f t="shared" si="3"/>
        <v>120</v>
      </c>
      <c r="I86" s="33">
        <f t="shared" si="4"/>
        <v>80</v>
      </c>
      <c r="J86" s="33">
        <f t="shared" si="5"/>
        <v>560</v>
      </c>
      <c r="K86" s="46" t="s">
        <v>187</v>
      </c>
    </row>
    <row r="87" spans="1:11" x14ac:dyDescent="0.25">
      <c r="A87" s="38">
        <v>80</v>
      </c>
      <c r="B87" s="39" t="s">
        <v>137</v>
      </c>
      <c r="C87" s="38">
        <v>40</v>
      </c>
      <c r="D87" s="39" t="s">
        <v>97</v>
      </c>
      <c r="E87" s="39">
        <v>3</v>
      </c>
      <c r="F87" s="39">
        <v>-2</v>
      </c>
      <c r="G87" s="39">
        <v>14</v>
      </c>
      <c r="H87" s="33">
        <f t="shared" si="3"/>
        <v>120</v>
      </c>
      <c r="I87" s="33">
        <f t="shared" si="4"/>
        <v>-80</v>
      </c>
      <c r="J87" s="33">
        <f t="shared" si="5"/>
        <v>560</v>
      </c>
      <c r="K87" s="46" t="s">
        <v>187</v>
      </c>
    </row>
    <row r="88" spans="1:11" x14ac:dyDescent="0.25">
      <c r="A88" s="38">
        <v>81</v>
      </c>
      <c r="B88" s="39" t="s">
        <v>138</v>
      </c>
      <c r="C88" s="38">
        <v>40</v>
      </c>
      <c r="D88" s="39" t="s">
        <v>97</v>
      </c>
      <c r="E88" s="39">
        <v>3</v>
      </c>
      <c r="F88" s="39">
        <v>-5</v>
      </c>
      <c r="G88" s="39">
        <v>14</v>
      </c>
      <c r="H88" s="33">
        <f t="shared" si="3"/>
        <v>120</v>
      </c>
      <c r="I88" s="33">
        <f t="shared" si="4"/>
        <v>-200</v>
      </c>
      <c r="J88" s="33">
        <f t="shared" si="5"/>
        <v>560</v>
      </c>
      <c r="K88" s="46" t="s">
        <v>187</v>
      </c>
    </row>
    <row r="89" spans="1:11" x14ac:dyDescent="0.25">
      <c r="A89" s="38">
        <v>82</v>
      </c>
      <c r="B89" s="39" t="s">
        <v>139</v>
      </c>
      <c r="C89" s="38">
        <v>40</v>
      </c>
      <c r="D89" s="39" t="s">
        <v>97</v>
      </c>
      <c r="E89" s="39">
        <v>3</v>
      </c>
      <c r="F89" s="39">
        <v>5</v>
      </c>
      <c r="G89" s="39">
        <v>7</v>
      </c>
      <c r="H89" s="33">
        <f t="shared" si="3"/>
        <v>120</v>
      </c>
      <c r="I89" s="33">
        <f t="shared" si="4"/>
        <v>200</v>
      </c>
      <c r="J89" s="33">
        <f t="shared" si="5"/>
        <v>280</v>
      </c>
      <c r="K89" s="46" t="s">
        <v>187</v>
      </c>
    </row>
    <row r="90" spans="1:11" x14ac:dyDescent="0.25">
      <c r="A90" s="38">
        <v>83</v>
      </c>
      <c r="B90" s="39" t="s">
        <v>140</v>
      </c>
      <c r="C90" s="38">
        <v>40</v>
      </c>
      <c r="D90" s="39" t="s">
        <v>97</v>
      </c>
      <c r="E90" s="39">
        <v>3</v>
      </c>
      <c r="F90" s="39">
        <v>2</v>
      </c>
      <c r="G90" s="39">
        <v>7</v>
      </c>
      <c r="H90" s="33">
        <f t="shared" si="3"/>
        <v>120</v>
      </c>
      <c r="I90" s="33">
        <f t="shared" si="4"/>
        <v>80</v>
      </c>
      <c r="J90" s="33">
        <f t="shared" si="5"/>
        <v>280</v>
      </c>
      <c r="K90" s="46" t="s">
        <v>187</v>
      </c>
    </row>
    <row r="91" spans="1:11" x14ac:dyDescent="0.25">
      <c r="A91" s="38">
        <v>84</v>
      </c>
      <c r="B91" s="39" t="s">
        <v>141</v>
      </c>
      <c r="C91" s="38">
        <v>40</v>
      </c>
      <c r="D91" s="39" t="s">
        <v>97</v>
      </c>
      <c r="E91" s="39">
        <v>3</v>
      </c>
      <c r="F91" s="39">
        <v>-5</v>
      </c>
      <c r="G91" s="39">
        <v>7</v>
      </c>
      <c r="H91" s="33">
        <f t="shared" si="3"/>
        <v>120</v>
      </c>
      <c r="I91" s="33">
        <f t="shared" si="4"/>
        <v>-200</v>
      </c>
      <c r="J91" s="33">
        <f t="shared" si="5"/>
        <v>280</v>
      </c>
      <c r="K91" s="46" t="s">
        <v>187</v>
      </c>
    </row>
    <row r="92" spans="1:11" x14ac:dyDescent="0.25">
      <c r="A92" s="40">
        <v>85</v>
      </c>
      <c r="B92" s="41" t="s">
        <v>90</v>
      </c>
      <c r="C92" s="40">
        <v>26</v>
      </c>
      <c r="D92" s="41" t="s">
        <v>307</v>
      </c>
      <c r="E92" s="41">
        <v>6</v>
      </c>
      <c r="F92" s="41">
        <v>5</v>
      </c>
      <c r="G92" s="41"/>
      <c r="H92" s="33">
        <f t="shared" si="3"/>
        <v>156</v>
      </c>
      <c r="I92" s="33">
        <f t="shared" si="4"/>
        <v>130</v>
      </c>
      <c r="J92" s="33">
        <f t="shared" si="5"/>
        <v>0</v>
      </c>
      <c r="K92" s="46" t="s">
        <v>187</v>
      </c>
    </row>
    <row r="93" spans="1:11" x14ac:dyDescent="0.25">
      <c r="A93" s="40">
        <v>86</v>
      </c>
      <c r="B93" s="41" t="s">
        <v>91</v>
      </c>
      <c r="C93" s="40">
        <v>15</v>
      </c>
      <c r="D93" s="41" t="s">
        <v>307</v>
      </c>
      <c r="E93" s="41">
        <v>9</v>
      </c>
      <c r="F93" s="41">
        <v>2</v>
      </c>
      <c r="G93" s="41">
        <v>56</v>
      </c>
      <c r="H93" s="33">
        <f t="shared" si="3"/>
        <v>135</v>
      </c>
      <c r="I93" s="33">
        <f t="shared" si="4"/>
        <v>30</v>
      </c>
      <c r="J93" s="33">
        <f t="shared" si="5"/>
        <v>840</v>
      </c>
      <c r="K93" s="46" t="s">
        <v>187</v>
      </c>
    </row>
    <row r="94" spans="1:11" x14ac:dyDescent="0.25">
      <c r="A94" s="40">
        <v>87</v>
      </c>
      <c r="B94" s="41" t="s">
        <v>92</v>
      </c>
      <c r="C94" s="40">
        <v>18</v>
      </c>
      <c r="D94" s="41" t="s">
        <v>307</v>
      </c>
      <c r="E94" s="41">
        <v>6</v>
      </c>
      <c r="F94" s="41">
        <v>5</v>
      </c>
      <c r="G94" s="41">
        <v>21</v>
      </c>
      <c r="H94" s="33">
        <f t="shared" si="3"/>
        <v>108</v>
      </c>
      <c r="I94" s="33">
        <f t="shared" si="4"/>
        <v>90</v>
      </c>
      <c r="J94" s="33">
        <f t="shared" si="5"/>
        <v>378</v>
      </c>
      <c r="K94" s="46" t="s">
        <v>187</v>
      </c>
    </row>
    <row r="95" spans="1:11" x14ac:dyDescent="0.25">
      <c r="A95" s="40">
        <v>88</v>
      </c>
      <c r="B95" s="41" t="s">
        <v>93</v>
      </c>
      <c r="C95" s="40">
        <v>19</v>
      </c>
      <c r="D95" s="41" t="s">
        <v>307</v>
      </c>
      <c r="E95" s="41">
        <v>9</v>
      </c>
      <c r="F95" s="41">
        <v>-5</v>
      </c>
      <c r="G95" s="41">
        <v>14</v>
      </c>
      <c r="H95" s="33">
        <f t="shared" si="3"/>
        <v>171</v>
      </c>
      <c r="I95" s="33">
        <f t="shared" si="4"/>
        <v>-95</v>
      </c>
      <c r="J95" s="33">
        <f t="shared" si="5"/>
        <v>266</v>
      </c>
      <c r="K95" s="46" t="s">
        <v>187</v>
      </c>
    </row>
    <row r="96" spans="1:11" x14ac:dyDescent="0.25">
      <c r="A96" s="40">
        <v>89</v>
      </c>
      <c r="B96" s="41" t="s">
        <v>94</v>
      </c>
      <c r="C96" s="40">
        <v>24</v>
      </c>
      <c r="D96" s="41" t="s">
        <v>307</v>
      </c>
      <c r="E96" s="41">
        <v>9</v>
      </c>
      <c r="F96" s="41">
        <v>5</v>
      </c>
      <c r="G96" s="41">
        <v>28</v>
      </c>
      <c r="H96" s="33">
        <f t="shared" si="3"/>
        <v>216</v>
      </c>
      <c r="I96" s="33">
        <f t="shared" si="4"/>
        <v>120</v>
      </c>
      <c r="J96" s="33">
        <f t="shared" si="5"/>
        <v>672</v>
      </c>
      <c r="K96" s="46" t="s">
        <v>187</v>
      </c>
    </row>
    <row r="97" spans="1:11" x14ac:dyDescent="0.25">
      <c r="A97" s="40">
        <v>90</v>
      </c>
      <c r="B97" s="41" t="s">
        <v>95</v>
      </c>
      <c r="C97" s="40">
        <v>25</v>
      </c>
      <c r="D97" s="41" t="s">
        <v>307</v>
      </c>
      <c r="E97" s="41">
        <v>9</v>
      </c>
      <c r="F97" s="41">
        <v>-2</v>
      </c>
      <c r="G97" s="41">
        <v>42</v>
      </c>
      <c r="H97" s="33">
        <f t="shared" si="3"/>
        <v>225</v>
      </c>
      <c r="I97" s="33">
        <f t="shared" si="4"/>
        <v>-50</v>
      </c>
      <c r="J97" s="33">
        <f t="shared" si="5"/>
        <v>1050</v>
      </c>
      <c r="K97" s="46" t="s">
        <v>187</v>
      </c>
    </row>
    <row r="98" spans="1:11" x14ac:dyDescent="0.25">
      <c r="A98" s="40">
        <v>91</v>
      </c>
      <c r="B98" s="41" t="s">
        <v>98</v>
      </c>
      <c r="C98" s="40">
        <v>26</v>
      </c>
      <c r="D98" s="41" t="s">
        <v>307</v>
      </c>
      <c r="E98" s="41">
        <v>13</v>
      </c>
      <c r="F98" s="41">
        <v>-5</v>
      </c>
      <c r="G98" s="41">
        <v>7</v>
      </c>
      <c r="H98" s="33">
        <f t="shared" si="3"/>
        <v>338</v>
      </c>
      <c r="I98" s="33">
        <f t="shared" si="4"/>
        <v>-130</v>
      </c>
      <c r="J98" s="33">
        <f t="shared" si="5"/>
        <v>182</v>
      </c>
      <c r="K98" s="46" t="s">
        <v>187</v>
      </c>
    </row>
    <row r="99" spans="1:11" x14ac:dyDescent="0.25">
      <c r="A99" s="40">
        <v>92</v>
      </c>
      <c r="B99" s="41" t="s">
        <v>99</v>
      </c>
      <c r="C99" s="40">
        <v>26</v>
      </c>
      <c r="D99" s="41" t="s">
        <v>307</v>
      </c>
      <c r="E99" s="41">
        <v>13</v>
      </c>
      <c r="F99" s="41">
        <v>-2</v>
      </c>
      <c r="G99" s="41">
        <v>7</v>
      </c>
      <c r="H99" s="33">
        <f t="shared" si="3"/>
        <v>338</v>
      </c>
      <c r="I99" s="33">
        <f t="shared" si="4"/>
        <v>-52</v>
      </c>
      <c r="J99" s="33">
        <f t="shared" si="5"/>
        <v>182</v>
      </c>
      <c r="K99" s="46" t="s">
        <v>187</v>
      </c>
    </row>
    <row r="100" spans="1:11" x14ac:dyDescent="0.25">
      <c r="A100" s="40">
        <v>93</v>
      </c>
      <c r="B100" s="41" t="s">
        <v>100</v>
      </c>
      <c r="C100" s="40">
        <v>26</v>
      </c>
      <c r="D100" s="41" t="s">
        <v>307</v>
      </c>
      <c r="E100" s="41">
        <v>13</v>
      </c>
      <c r="F100" s="41">
        <v>2</v>
      </c>
      <c r="G100" s="41">
        <v>7</v>
      </c>
      <c r="H100" s="33">
        <f t="shared" si="3"/>
        <v>338</v>
      </c>
      <c r="I100" s="33">
        <f t="shared" si="4"/>
        <v>52</v>
      </c>
      <c r="J100" s="33">
        <f t="shared" si="5"/>
        <v>182</v>
      </c>
      <c r="K100" s="46" t="s">
        <v>187</v>
      </c>
    </row>
    <row r="101" spans="1:11" x14ac:dyDescent="0.25">
      <c r="A101" s="40">
        <v>94</v>
      </c>
      <c r="B101" s="41" t="s">
        <v>101</v>
      </c>
      <c r="C101" s="40">
        <v>26</v>
      </c>
      <c r="D101" s="41" t="s">
        <v>307</v>
      </c>
      <c r="E101" s="41">
        <v>13</v>
      </c>
      <c r="F101" s="41">
        <v>5</v>
      </c>
      <c r="G101" s="41">
        <v>7</v>
      </c>
      <c r="H101" s="33">
        <f t="shared" si="3"/>
        <v>338</v>
      </c>
      <c r="I101" s="33">
        <f t="shared" si="4"/>
        <v>130</v>
      </c>
      <c r="J101" s="33">
        <f t="shared" si="5"/>
        <v>182</v>
      </c>
      <c r="K101" s="46" t="s">
        <v>187</v>
      </c>
    </row>
    <row r="102" spans="1:11" x14ac:dyDescent="0.25">
      <c r="A102" s="40">
        <v>95</v>
      </c>
      <c r="B102" s="41" t="s">
        <v>102</v>
      </c>
      <c r="C102" s="40">
        <v>26</v>
      </c>
      <c r="D102" s="41" t="s">
        <v>307</v>
      </c>
      <c r="E102" s="41">
        <v>13</v>
      </c>
      <c r="F102" s="41">
        <v>-5</v>
      </c>
      <c r="G102" s="41">
        <v>56</v>
      </c>
      <c r="H102" s="33">
        <f t="shared" si="3"/>
        <v>338</v>
      </c>
      <c r="I102" s="33">
        <f t="shared" si="4"/>
        <v>-130</v>
      </c>
      <c r="J102" s="33">
        <f t="shared" si="5"/>
        <v>1456</v>
      </c>
      <c r="K102" s="46" t="s">
        <v>187</v>
      </c>
    </row>
    <row r="103" spans="1:11" x14ac:dyDescent="0.25">
      <c r="A103" s="40">
        <v>96</v>
      </c>
      <c r="B103" s="41" t="s">
        <v>103</v>
      </c>
      <c r="C103" s="40">
        <v>26</v>
      </c>
      <c r="D103" s="41" t="s">
        <v>307</v>
      </c>
      <c r="E103" s="41">
        <v>13</v>
      </c>
      <c r="F103" s="41">
        <v>-2</v>
      </c>
      <c r="G103" s="41">
        <v>56</v>
      </c>
      <c r="H103" s="33">
        <f t="shared" si="3"/>
        <v>338</v>
      </c>
      <c r="I103" s="33">
        <f t="shared" si="4"/>
        <v>-52</v>
      </c>
      <c r="J103" s="33">
        <f t="shared" si="5"/>
        <v>1456</v>
      </c>
      <c r="K103" s="46" t="s">
        <v>187</v>
      </c>
    </row>
    <row r="104" spans="1:11" x14ac:dyDescent="0.25">
      <c r="A104" s="40">
        <v>97</v>
      </c>
      <c r="B104" s="41" t="s">
        <v>104</v>
      </c>
      <c r="C104" s="40">
        <v>26</v>
      </c>
      <c r="D104" s="41" t="s">
        <v>307</v>
      </c>
      <c r="E104" s="41">
        <v>13</v>
      </c>
      <c r="F104" s="41">
        <v>2</v>
      </c>
      <c r="G104" s="41">
        <v>56</v>
      </c>
      <c r="H104" s="33">
        <f t="shared" si="3"/>
        <v>338</v>
      </c>
      <c r="I104" s="33">
        <f t="shared" si="4"/>
        <v>52</v>
      </c>
      <c r="J104" s="33">
        <f t="shared" si="5"/>
        <v>1456</v>
      </c>
      <c r="K104" s="46" t="s">
        <v>187</v>
      </c>
    </row>
    <row r="105" spans="1:11" x14ac:dyDescent="0.25">
      <c r="A105" s="40">
        <v>98</v>
      </c>
      <c r="B105" s="41" t="s">
        <v>105</v>
      </c>
      <c r="C105" s="40">
        <v>26</v>
      </c>
      <c r="D105" s="41" t="s">
        <v>307</v>
      </c>
      <c r="E105" s="41">
        <v>13</v>
      </c>
      <c r="F105" s="41">
        <v>5</v>
      </c>
      <c r="G105" s="41">
        <v>56</v>
      </c>
      <c r="H105" s="33">
        <f t="shared" si="3"/>
        <v>338</v>
      </c>
      <c r="I105" s="33">
        <f t="shared" si="4"/>
        <v>130</v>
      </c>
      <c r="J105" s="33">
        <f t="shared" si="5"/>
        <v>1456</v>
      </c>
      <c r="K105" s="46" t="s">
        <v>187</v>
      </c>
    </row>
    <row r="106" spans="1:11" x14ac:dyDescent="0.25">
      <c r="A106" s="40">
        <v>99</v>
      </c>
      <c r="B106" s="41" t="s">
        <v>84</v>
      </c>
      <c r="C106" s="40">
        <v>29</v>
      </c>
      <c r="D106" s="41" t="s">
        <v>307</v>
      </c>
      <c r="E106" s="41">
        <v>13</v>
      </c>
      <c r="F106" s="41">
        <v>-2</v>
      </c>
      <c r="G106" s="41">
        <v>35</v>
      </c>
      <c r="H106" s="33">
        <f t="shared" si="3"/>
        <v>377</v>
      </c>
      <c r="I106" s="33">
        <f t="shared" si="4"/>
        <v>-58</v>
      </c>
      <c r="J106" s="33">
        <f t="shared" si="5"/>
        <v>1015</v>
      </c>
      <c r="K106" s="46" t="s">
        <v>187</v>
      </c>
    </row>
    <row r="107" spans="1:11" x14ac:dyDescent="0.25">
      <c r="A107" s="40">
        <v>100</v>
      </c>
      <c r="B107" s="41" t="s">
        <v>85</v>
      </c>
      <c r="C107" s="40">
        <v>20</v>
      </c>
      <c r="D107" s="41" t="s">
        <v>307</v>
      </c>
      <c r="E107" s="41">
        <v>13</v>
      </c>
      <c r="F107" s="41">
        <v>-2</v>
      </c>
      <c r="G107" s="41">
        <v>28</v>
      </c>
      <c r="H107" s="33">
        <f t="shared" si="3"/>
        <v>260</v>
      </c>
      <c r="I107" s="33">
        <f t="shared" si="4"/>
        <v>-40</v>
      </c>
      <c r="J107" s="33">
        <f t="shared" si="5"/>
        <v>560</v>
      </c>
      <c r="K107" s="46" t="s">
        <v>187</v>
      </c>
    </row>
    <row r="108" spans="1:11" x14ac:dyDescent="0.25">
      <c r="A108" s="40">
        <v>101</v>
      </c>
      <c r="B108" s="41" t="s">
        <v>86</v>
      </c>
      <c r="C108" s="40">
        <v>30</v>
      </c>
      <c r="D108" s="41" t="s">
        <v>307</v>
      </c>
      <c r="E108" s="41">
        <v>13</v>
      </c>
      <c r="F108" s="41">
        <v>2</v>
      </c>
      <c r="G108" s="41">
        <v>28</v>
      </c>
      <c r="H108" s="33">
        <f t="shared" si="3"/>
        <v>390</v>
      </c>
      <c r="I108" s="33">
        <f t="shared" si="4"/>
        <v>60</v>
      </c>
      <c r="J108" s="33">
        <f t="shared" si="5"/>
        <v>840</v>
      </c>
      <c r="K108" s="46" t="s">
        <v>187</v>
      </c>
    </row>
    <row r="109" spans="1:11" x14ac:dyDescent="0.25">
      <c r="A109" s="40">
        <v>102</v>
      </c>
      <c r="B109" s="41" t="s">
        <v>87</v>
      </c>
      <c r="C109" s="40">
        <v>22</v>
      </c>
      <c r="D109" s="41" t="s">
        <v>307</v>
      </c>
      <c r="E109" s="41">
        <v>13</v>
      </c>
      <c r="F109" s="41">
        <v>2</v>
      </c>
      <c r="G109" s="41">
        <v>35</v>
      </c>
      <c r="H109" s="33">
        <f t="shared" si="3"/>
        <v>286</v>
      </c>
      <c r="I109" s="33">
        <f t="shared" si="4"/>
        <v>44</v>
      </c>
      <c r="J109" s="33">
        <f t="shared" si="5"/>
        <v>770</v>
      </c>
      <c r="K109" s="46" t="s">
        <v>187</v>
      </c>
    </row>
    <row r="110" spans="1:11" x14ac:dyDescent="0.25">
      <c r="A110" s="40">
        <v>103</v>
      </c>
      <c r="B110" s="41" t="s">
        <v>50</v>
      </c>
      <c r="C110" s="40">
        <v>14</v>
      </c>
      <c r="D110" s="41" t="s">
        <v>307</v>
      </c>
      <c r="E110" s="41">
        <v>6</v>
      </c>
      <c r="F110" s="41">
        <v>-5</v>
      </c>
      <c r="G110" s="41">
        <v>28</v>
      </c>
      <c r="H110" s="33">
        <f t="shared" si="3"/>
        <v>84</v>
      </c>
      <c r="I110" s="33">
        <f t="shared" si="4"/>
        <v>-70</v>
      </c>
      <c r="J110" s="33">
        <f t="shared" si="5"/>
        <v>392</v>
      </c>
      <c r="K110" s="46" t="s">
        <v>187</v>
      </c>
    </row>
    <row r="111" spans="1:11" x14ac:dyDescent="0.25">
      <c r="A111" s="40">
        <v>104</v>
      </c>
      <c r="B111" s="41" t="s">
        <v>51</v>
      </c>
      <c r="C111" s="40">
        <v>16</v>
      </c>
      <c r="D111" s="41" t="s">
        <v>307</v>
      </c>
      <c r="E111" s="41">
        <v>6</v>
      </c>
      <c r="F111" s="41">
        <v>2</v>
      </c>
      <c r="G111" s="41">
        <v>21</v>
      </c>
      <c r="H111" s="33">
        <f t="shared" si="3"/>
        <v>96</v>
      </c>
      <c r="I111" s="33">
        <f t="shared" si="4"/>
        <v>32</v>
      </c>
      <c r="J111" s="33">
        <f t="shared" si="5"/>
        <v>336</v>
      </c>
      <c r="K111" s="46" t="s">
        <v>187</v>
      </c>
    </row>
    <row r="112" spans="1:11" x14ac:dyDescent="0.25">
      <c r="A112" s="40">
        <v>105</v>
      </c>
      <c r="B112" s="41" t="s">
        <v>52</v>
      </c>
      <c r="C112" s="40">
        <v>22</v>
      </c>
      <c r="D112" s="41" t="s">
        <v>307</v>
      </c>
      <c r="E112" s="41">
        <v>6</v>
      </c>
      <c r="F112" s="41">
        <v>-2</v>
      </c>
      <c r="G112" s="41">
        <v>14</v>
      </c>
      <c r="H112" s="33">
        <f t="shared" si="3"/>
        <v>132</v>
      </c>
      <c r="I112" s="33">
        <f t="shared" si="4"/>
        <v>-44</v>
      </c>
      <c r="J112" s="33">
        <f t="shared" si="5"/>
        <v>308</v>
      </c>
      <c r="K112" s="46" t="s">
        <v>187</v>
      </c>
    </row>
    <row r="113" spans="1:11" x14ac:dyDescent="0.25">
      <c r="A113" s="40">
        <v>106</v>
      </c>
      <c r="B113" s="41" t="s">
        <v>53</v>
      </c>
      <c r="C113" s="40">
        <v>15</v>
      </c>
      <c r="D113" s="41" t="s">
        <v>307</v>
      </c>
      <c r="E113" s="41">
        <v>6</v>
      </c>
      <c r="F113" s="41">
        <v>-5</v>
      </c>
      <c r="G113" s="41">
        <v>14</v>
      </c>
      <c r="H113" s="33">
        <f t="shared" si="3"/>
        <v>90</v>
      </c>
      <c r="I113" s="33">
        <f t="shared" si="4"/>
        <v>-75</v>
      </c>
      <c r="J113" s="33">
        <f t="shared" si="5"/>
        <v>210</v>
      </c>
      <c r="K113" s="46" t="s">
        <v>187</v>
      </c>
    </row>
    <row r="114" spans="1:11" x14ac:dyDescent="0.25">
      <c r="A114" s="40">
        <v>107</v>
      </c>
      <c r="B114" s="41" t="s">
        <v>54</v>
      </c>
      <c r="C114" s="40">
        <v>16</v>
      </c>
      <c r="D114" s="41" t="s">
        <v>307</v>
      </c>
      <c r="E114" s="41">
        <v>6</v>
      </c>
      <c r="F114" s="41">
        <v>-5</v>
      </c>
      <c r="G114" s="41">
        <v>49</v>
      </c>
      <c r="H114" s="33">
        <f t="shared" si="3"/>
        <v>96</v>
      </c>
      <c r="I114" s="33">
        <f t="shared" si="4"/>
        <v>-80</v>
      </c>
      <c r="J114" s="33">
        <f t="shared" si="5"/>
        <v>784</v>
      </c>
      <c r="K114" s="46" t="s">
        <v>187</v>
      </c>
    </row>
    <row r="115" spans="1:11" x14ac:dyDescent="0.25">
      <c r="A115" s="40">
        <v>108</v>
      </c>
      <c r="B115" s="41" t="s">
        <v>55</v>
      </c>
      <c r="C115" s="40">
        <v>18</v>
      </c>
      <c r="D115" s="41" t="s">
        <v>307</v>
      </c>
      <c r="E115" s="41">
        <v>6</v>
      </c>
      <c r="F115" s="41">
        <v>-5</v>
      </c>
      <c r="G115" s="41">
        <v>42</v>
      </c>
      <c r="H115" s="33">
        <f t="shared" si="3"/>
        <v>108</v>
      </c>
      <c r="I115" s="33">
        <f t="shared" si="4"/>
        <v>-90</v>
      </c>
      <c r="J115" s="33">
        <f t="shared" si="5"/>
        <v>756</v>
      </c>
      <c r="K115" s="46" t="s">
        <v>187</v>
      </c>
    </row>
    <row r="116" spans="1:11" x14ac:dyDescent="0.25">
      <c r="A116" s="40">
        <v>109</v>
      </c>
      <c r="B116" s="41" t="s">
        <v>56</v>
      </c>
      <c r="C116" s="40">
        <v>23</v>
      </c>
      <c r="D116" s="41" t="s">
        <v>307</v>
      </c>
      <c r="E116" s="41">
        <v>6</v>
      </c>
      <c r="F116" s="41">
        <v>-2</v>
      </c>
      <c r="G116" s="41">
        <v>21</v>
      </c>
      <c r="H116" s="33">
        <f t="shared" si="3"/>
        <v>138</v>
      </c>
      <c r="I116" s="33">
        <f t="shared" si="4"/>
        <v>-46</v>
      </c>
      <c r="J116" s="33">
        <f t="shared" si="5"/>
        <v>483</v>
      </c>
      <c r="K116" s="46" t="s">
        <v>187</v>
      </c>
    </row>
    <row r="117" spans="1:11" x14ac:dyDescent="0.25">
      <c r="A117" s="40">
        <v>110</v>
      </c>
      <c r="B117" s="41" t="s">
        <v>57</v>
      </c>
      <c r="C117" s="40">
        <v>29</v>
      </c>
      <c r="D117" s="41" t="s">
        <v>307</v>
      </c>
      <c r="E117" s="41">
        <v>6</v>
      </c>
      <c r="F117" s="41">
        <v>-2</v>
      </c>
      <c r="G117" s="41">
        <v>28</v>
      </c>
      <c r="H117" s="33">
        <f t="shared" si="3"/>
        <v>174</v>
      </c>
      <c r="I117" s="33">
        <f t="shared" si="4"/>
        <v>-58</v>
      </c>
      <c r="J117" s="33">
        <f t="shared" si="5"/>
        <v>812</v>
      </c>
      <c r="K117" s="46" t="s">
        <v>187</v>
      </c>
    </row>
    <row r="118" spans="1:11" x14ac:dyDescent="0.25">
      <c r="A118" s="40">
        <v>111</v>
      </c>
      <c r="B118" s="41" t="s">
        <v>106</v>
      </c>
      <c r="C118" s="40">
        <v>10</v>
      </c>
      <c r="D118" s="41" t="s">
        <v>307</v>
      </c>
      <c r="E118" s="41">
        <v>6</v>
      </c>
      <c r="F118" s="41">
        <v>5</v>
      </c>
      <c r="G118" s="41">
        <v>35</v>
      </c>
      <c r="H118" s="33">
        <f t="shared" si="3"/>
        <v>60</v>
      </c>
      <c r="I118" s="33">
        <f t="shared" si="4"/>
        <v>50</v>
      </c>
      <c r="J118" s="33">
        <f t="shared" si="5"/>
        <v>350</v>
      </c>
      <c r="K118" s="46" t="s">
        <v>187</v>
      </c>
    </row>
    <row r="119" spans="1:11" x14ac:dyDescent="0.25">
      <c r="A119" s="40">
        <v>112</v>
      </c>
      <c r="B119" s="41" t="s">
        <v>107</v>
      </c>
      <c r="C119" s="40">
        <v>15</v>
      </c>
      <c r="D119" s="41" t="s">
        <v>307</v>
      </c>
      <c r="E119" s="41">
        <v>6</v>
      </c>
      <c r="F119" s="41">
        <v>-2</v>
      </c>
      <c r="G119" s="41">
        <v>42</v>
      </c>
      <c r="H119" s="33">
        <f t="shared" si="3"/>
        <v>90</v>
      </c>
      <c r="I119" s="33">
        <f t="shared" si="4"/>
        <v>-30</v>
      </c>
      <c r="J119" s="33">
        <f t="shared" si="5"/>
        <v>630</v>
      </c>
      <c r="K119" s="46" t="s">
        <v>187</v>
      </c>
    </row>
    <row r="120" spans="1:11" x14ac:dyDescent="0.25">
      <c r="A120" s="40">
        <v>113</v>
      </c>
      <c r="B120" s="41" t="s">
        <v>108</v>
      </c>
      <c r="C120" s="40">
        <v>24</v>
      </c>
      <c r="D120" s="41" t="s">
        <v>307</v>
      </c>
      <c r="E120" s="41">
        <v>6</v>
      </c>
      <c r="F120" s="41">
        <v>2</v>
      </c>
      <c r="G120" s="41">
        <v>42</v>
      </c>
      <c r="H120" s="33">
        <f t="shared" si="3"/>
        <v>144</v>
      </c>
      <c r="I120" s="33">
        <f t="shared" si="4"/>
        <v>48</v>
      </c>
      <c r="J120" s="33">
        <f t="shared" si="5"/>
        <v>1008</v>
      </c>
      <c r="K120" s="46" t="s">
        <v>187</v>
      </c>
    </row>
    <row r="121" spans="1:11" x14ac:dyDescent="0.25">
      <c r="A121" s="40">
        <v>114</v>
      </c>
      <c r="B121" s="41" t="s">
        <v>109</v>
      </c>
      <c r="C121" s="40">
        <v>20</v>
      </c>
      <c r="D121" s="41" t="s">
        <v>307</v>
      </c>
      <c r="E121" s="41">
        <v>6</v>
      </c>
      <c r="F121" s="41">
        <v>-2</v>
      </c>
      <c r="G121" s="41">
        <v>49</v>
      </c>
      <c r="H121" s="33">
        <f t="shared" si="3"/>
        <v>120</v>
      </c>
      <c r="I121" s="33">
        <f t="shared" si="4"/>
        <v>-40</v>
      </c>
      <c r="J121" s="33">
        <f t="shared" si="5"/>
        <v>980</v>
      </c>
      <c r="K121" s="46" t="s">
        <v>187</v>
      </c>
    </row>
    <row r="122" spans="1:11" x14ac:dyDescent="0.25">
      <c r="A122" s="40">
        <v>115</v>
      </c>
      <c r="B122" s="41" t="s">
        <v>110</v>
      </c>
      <c r="C122" s="40">
        <v>33</v>
      </c>
      <c r="D122" s="41" t="s">
        <v>307</v>
      </c>
      <c r="E122" s="41">
        <v>6</v>
      </c>
      <c r="F122" s="41">
        <v>2</v>
      </c>
      <c r="G122" s="41">
        <v>35</v>
      </c>
      <c r="H122" s="33">
        <f t="shared" si="3"/>
        <v>198</v>
      </c>
      <c r="I122" s="33">
        <f t="shared" si="4"/>
        <v>66</v>
      </c>
      <c r="J122" s="33">
        <f t="shared" si="5"/>
        <v>1155</v>
      </c>
      <c r="K122" s="46" t="s">
        <v>187</v>
      </c>
    </row>
    <row r="123" spans="1:11" x14ac:dyDescent="0.25">
      <c r="A123" s="40">
        <v>116</v>
      </c>
      <c r="B123" s="41" t="s">
        <v>111</v>
      </c>
      <c r="C123" s="40">
        <v>15</v>
      </c>
      <c r="D123" s="41" t="s">
        <v>307</v>
      </c>
      <c r="E123" s="41">
        <v>6</v>
      </c>
      <c r="F123" s="41">
        <v>5</v>
      </c>
      <c r="G123" s="41">
        <v>49</v>
      </c>
      <c r="H123" s="33">
        <f t="shared" si="3"/>
        <v>90</v>
      </c>
      <c r="I123" s="33">
        <f t="shared" si="4"/>
        <v>75</v>
      </c>
      <c r="J123" s="33">
        <f t="shared" si="5"/>
        <v>735</v>
      </c>
      <c r="K123" s="46" t="s">
        <v>187</v>
      </c>
    </row>
    <row r="124" spans="1:11" x14ac:dyDescent="0.25">
      <c r="A124" s="40">
        <v>117</v>
      </c>
      <c r="B124" s="41" t="s">
        <v>112</v>
      </c>
      <c r="C124" s="40">
        <v>27</v>
      </c>
      <c r="D124" s="41" t="s">
        <v>307</v>
      </c>
      <c r="E124" s="41">
        <v>6</v>
      </c>
      <c r="F124" s="41">
        <v>-5</v>
      </c>
      <c r="G124" s="41">
        <v>35</v>
      </c>
      <c r="H124" s="33">
        <f t="shared" si="3"/>
        <v>162</v>
      </c>
      <c r="I124" s="33">
        <f t="shared" si="4"/>
        <v>-135</v>
      </c>
      <c r="J124" s="33">
        <f t="shared" si="5"/>
        <v>945</v>
      </c>
      <c r="K124" s="46" t="s">
        <v>187</v>
      </c>
    </row>
    <row r="125" spans="1:11" x14ac:dyDescent="0.25">
      <c r="A125" s="40">
        <v>118</v>
      </c>
      <c r="B125" s="41" t="s">
        <v>113</v>
      </c>
      <c r="C125" s="40">
        <v>20</v>
      </c>
      <c r="D125" s="41" t="s">
        <v>307</v>
      </c>
      <c r="E125" s="41">
        <v>6</v>
      </c>
      <c r="F125" s="41">
        <v>2</v>
      </c>
      <c r="G125" s="41">
        <v>14</v>
      </c>
      <c r="H125" s="33">
        <f t="shared" si="3"/>
        <v>120</v>
      </c>
      <c r="I125" s="33">
        <f t="shared" si="4"/>
        <v>40</v>
      </c>
      <c r="J125" s="33">
        <f t="shared" si="5"/>
        <v>280</v>
      </c>
      <c r="K125" s="46" t="s">
        <v>187</v>
      </c>
    </row>
    <row r="126" spans="1:11" x14ac:dyDescent="0.25">
      <c r="A126" s="40">
        <v>119</v>
      </c>
      <c r="B126" s="41" t="s">
        <v>184</v>
      </c>
      <c r="C126" s="40">
        <v>22</v>
      </c>
      <c r="D126" s="41" t="s">
        <v>307</v>
      </c>
      <c r="E126" s="41">
        <v>6</v>
      </c>
      <c r="F126" s="41">
        <v>2</v>
      </c>
      <c r="G126" s="41">
        <v>49</v>
      </c>
      <c r="H126" s="33">
        <f t="shared" si="3"/>
        <v>132</v>
      </c>
      <c r="I126" s="33">
        <f t="shared" si="4"/>
        <v>44</v>
      </c>
      <c r="J126" s="33">
        <f t="shared" si="5"/>
        <v>1078</v>
      </c>
      <c r="K126" s="46" t="s">
        <v>187</v>
      </c>
    </row>
    <row r="127" spans="1:11" x14ac:dyDescent="0.25">
      <c r="A127" s="40">
        <v>120</v>
      </c>
      <c r="B127" s="41" t="s">
        <v>185</v>
      </c>
      <c r="C127" s="42">
        <v>20</v>
      </c>
      <c r="D127" s="41" t="s">
        <v>307</v>
      </c>
      <c r="E127" s="41">
        <v>6</v>
      </c>
      <c r="F127" s="41">
        <v>-2</v>
      </c>
      <c r="G127" s="41">
        <v>35</v>
      </c>
      <c r="H127" s="33">
        <f t="shared" si="3"/>
        <v>120</v>
      </c>
      <c r="I127" s="33">
        <f t="shared" si="4"/>
        <v>-40</v>
      </c>
      <c r="J127" s="33">
        <f t="shared" si="5"/>
        <v>700</v>
      </c>
      <c r="K127" s="46" t="s">
        <v>187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topLeftCell="A11" zoomScale="90" zoomScaleNormal="90" workbookViewId="0">
      <selection activeCell="O21" sqref="O21"/>
    </sheetView>
  </sheetViews>
  <sheetFormatPr baseColWidth="10" defaultColWidth="11.42578125" defaultRowHeight="15" x14ac:dyDescent="0.25"/>
  <cols>
    <col min="1" max="1" width="5.42578125" customWidth="1"/>
    <col min="2" max="5" width="8.140625" customWidth="1"/>
    <col min="6" max="14" width="8.28515625" customWidth="1"/>
  </cols>
  <sheetData>
    <row r="2" spans="4:14" x14ac:dyDescent="0.25">
      <c r="F2" t="s">
        <v>65</v>
      </c>
    </row>
    <row r="3" spans="4:14" x14ac:dyDescent="0.25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25">
      <c r="M4" t="s">
        <v>75</v>
      </c>
    </row>
    <row r="5" spans="4:14" ht="15.75" thickBot="1" x14ac:dyDescent="0.3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6.5" thickTop="1" thickBot="1" x14ac:dyDescent="0.3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6.5" thickTop="1" thickBot="1" x14ac:dyDescent="0.3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5.75" thickTop="1" x14ac:dyDescent="0.25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25">
      <c r="M9" t="s">
        <v>74</v>
      </c>
    </row>
    <row r="13" spans="4:14" x14ac:dyDescent="0.25">
      <c r="E13" t="s">
        <v>70</v>
      </c>
      <c r="F13" t="s">
        <v>166</v>
      </c>
    </row>
    <row r="14" spans="4:14" x14ac:dyDescent="0.25">
      <c r="N14" t="s">
        <v>167</v>
      </c>
    </row>
    <row r="15" spans="4:14" ht="15.75" thickBot="1" x14ac:dyDescent="0.3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6.5" thickTop="1" thickBot="1" x14ac:dyDescent="0.3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6.5" thickTop="1" thickBot="1" x14ac:dyDescent="0.3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3">
      <c r="A18" s="30"/>
      <c r="B18" s="30"/>
      <c r="C18" s="30"/>
      <c r="D18" s="30"/>
      <c r="E18" s="29"/>
      <c r="F18" s="31"/>
      <c r="G18" s="31"/>
      <c r="H18" s="31"/>
      <c r="I18" s="31"/>
      <c r="J18" s="31"/>
      <c r="K18" s="31"/>
      <c r="L18" s="31"/>
      <c r="N18" s="3"/>
    </row>
    <row r="19" spans="1:14" ht="16.5" thickTop="1" thickBot="1" x14ac:dyDescent="0.3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6.5" thickTop="1" thickBot="1" x14ac:dyDescent="0.3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6.5" thickTop="1" thickBot="1" x14ac:dyDescent="0.3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5.75" thickTop="1" x14ac:dyDescent="0.25">
      <c r="M22" s="28" t="s">
        <v>169</v>
      </c>
    </row>
    <row r="23" spans="1:14" x14ac:dyDescent="0.25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5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V95"/>
  <sheetViews>
    <sheetView topLeftCell="A63" zoomScale="60" zoomScaleNormal="60" workbookViewId="0">
      <selection activeCell="J16" sqref="J16"/>
    </sheetView>
  </sheetViews>
  <sheetFormatPr baseColWidth="10" defaultColWidth="11.42578125" defaultRowHeight="15" x14ac:dyDescent="0.25"/>
  <cols>
    <col min="1" max="2" width="8.140625" customWidth="1"/>
    <col min="3" max="3" width="18.85546875" customWidth="1"/>
    <col min="4" max="4" width="20.28515625" customWidth="1"/>
    <col min="5" max="5" width="21.7109375" customWidth="1"/>
    <col min="6" max="6" width="22.5703125" customWidth="1"/>
    <col min="7" max="7" width="22.7109375" customWidth="1"/>
    <col min="8" max="8" width="21" customWidth="1"/>
    <col min="9" max="9" width="21.28515625" customWidth="1"/>
    <col min="10" max="10" width="21.140625" customWidth="1"/>
    <col min="11" max="11" width="9.5703125" customWidth="1"/>
    <col min="12" max="12" width="8.28515625" customWidth="1"/>
    <col min="13" max="13" width="11.42578125" customWidth="1"/>
  </cols>
  <sheetData>
    <row r="2" spans="2:17" x14ac:dyDescent="0.25">
      <c r="D2" t="s">
        <v>182</v>
      </c>
      <c r="E2" t="s">
        <v>186</v>
      </c>
    </row>
    <row r="3" spans="2:17" x14ac:dyDescent="0.25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7" ht="15.75" thickBot="1" x14ac:dyDescent="0.3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  <c r="O4" s="98" t="s">
        <v>47</v>
      </c>
      <c r="P4" s="91" t="s">
        <v>366</v>
      </c>
      <c r="Q4" s="91">
        <v>6</v>
      </c>
    </row>
    <row r="5" spans="2:17" ht="16.5" thickTop="1" thickBot="1" x14ac:dyDescent="0.3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  <c r="O5" s="134">
        <v>1</v>
      </c>
      <c r="P5" s="97" t="s">
        <v>367</v>
      </c>
      <c r="Q5" s="97">
        <v>4</v>
      </c>
    </row>
    <row r="6" spans="2:17" ht="16.5" thickTop="1" thickBot="1" x14ac:dyDescent="0.3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  <c r="O6" s="135"/>
      <c r="P6" s="93" t="s">
        <v>368</v>
      </c>
      <c r="Q6" s="93">
        <v>8</v>
      </c>
    </row>
    <row r="7" spans="2:17" ht="15.75" thickTop="1" x14ac:dyDescent="0.25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  <c r="O7" s="92"/>
      <c r="P7" s="92"/>
      <c r="Q7" s="92"/>
    </row>
    <row r="8" spans="2:17" x14ac:dyDescent="0.25">
      <c r="K8" t="s">
        <v>74</v>
      </c>
      <c r="O8" s="128" t="s">
        <v>48</v>
      </c>
      <c r="P8" s="91" t="s">
        <v>366</v>
      </c>
      <c r="Q8" s="91">
        <v>6</v>
      </c>
    </row>
    <row r="9" spans="2:17" ht="23.25" x14ac:dyDescent="0.25">
      <c r="N9" s="45"/>
      <c r="O9" s="126">
        <v>2</v>
      </c>
      <c r="P9" s="97" t="s">
        <v>367</v>
      </c>
      <c r="Q9" s="97">
        <v>10</v>
      </c>
    </row>
    <row r="10" spans="2:17" x14ac:dyDescent="0.25">
      <c r="D10" t="s">
        <v>181</v>
      </c>
      <c r="E10" t="s">
        <v>183</v>
      </c>
      <c r="N10" s="45"/>
      <c r="O10" s="92"/>
      <c r="P10" s="92"/>
      <c r="Q10" s="92"/>
    </row>
    <row r="11" spans="2:17" x14ac:dyDescent="0.25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  <c r="N11" s="45"/>
      <c r="O11" s="129" t="s">
        <v>49</v>
      </c>
      <c r="P11" s="91" t="s">
        <v>366</v>
      </c>
      <c r="Q11" s="91">
        <v>4</v>
      </c>
    </row>
    <row r="12" spans="2:17" ht="15.75" thickBot="1" x14ac:dyDescent="0.3">
      <c r="B12" s="2" t="s">
        <v>66</v>
      </c>
      <c r="C12" s="10"/>
      <c r="D12" s="33" t="s">
        <v>295</v>
      </c>
      <c r="E12" s="11"/>
      <c r="F12" s="33" t="s">
        <v>292</v>
      </c>
      <c r="G12" s="33" t="s">
        <v>290</v>
      </c>
      <c r="H12" s="84"/>
      <c r="I12" s="33" t="s">
        <v>299</v>
      </c>
      <c r="J12" s="12"/>
      <c r="K12" s="4">
        <v>-5</v>
      </c>
      <c r="L12" t="s">
        <v>64</v>
      </c>
      <c r="N12" s="45"/>
      <c r="O12" s="136">
        <v>3</v>
      </c>
      <c r="P12" s="97" t="s">
        <v>367</v>
      </c>
      <c r="Q12" s="97">
        <v>6</v>
      </c>
    </row>
    <row r="13" spans="2:17" ht="16.5" thickTop="1" thickBot="1" x14ac:dyDescent="0.3">
      <c r="B13" s="2" t="s">
        <v>67</v>
      </c>
      <c r="C13" s="17"/>
      <c r="D13" s="33" t="s">
        <v>296</v>
      </c>
      <c r="F13" s="37" t="s">
        <v>287</v>
      </c>
      <c r="G13" s="33" t="s">
        <v>291</v>
      </c>
      <c r="H13" s="1"/>
      <c r="I13" s="33" t="s">
        <v>300</v>
      </c>
      <c r="J13" s="13"/>
      <c r="K13" s="4">
        <v>-2</v>
      </c>
      <c r="N13" s="45"/>
      <c r="O13" s="137"/>
      <c r="P13" s="93" t="s">
        <v>368</v>
      </c>
      <c r="Q13" s="93">
        <v>8</v>
      </c>
    </row>
    <row r="14" spans="2:17" ht="16.5" thickTop="1" thickBot="1" x14ac:dyDescent="0.3">
      <c r="B14" s="2" t="s">
        <v>68</v>
      </c>
      <c r="C14" s="17"/>
      <c r="D14" s="33" t="s">
        <v>297</v>
      </c>
      <c r="E14" s="9"/>
      <c r="F14" s="33" t="s">
        <v>294</v>
      </c>
      <c r="G14" s="37" t="s">
        <v>288</v>
      </c>
      <c r="H14" s="1"/>
      <c r="I14" s="33" t="s">
        <v>301</v>
      </c>
      <c r="J14" s="13"/>
      <c r="K14" s="4">
        <v>2</v>
      </c>
      <c r="N14" s="45"/>
      <c r="O14" s="138"/>
      <c r="P14" s="98" t="s">
        <v>369</v>
      </c>
      <c r="Q14" s="98">
        <v>18</v>
      </c>
    </row>
    <row r="15" spans="2:17" ht="15.75" thickTop="1" x14ac:dyDescent="0.25">
      <c r="B15" s="2" t="s">
        <v>69</v>
      </c>
      <c r="C15" s="18"/>
      <c r="D15" s="33" t="s">
        <v>298</v>
      </c>
      <c r="E15" s="14"/>
      <c r="F15" s="33" t="s">
        <v>289</v>
      </c>
      <c r="G15" s="33" t="s">
        <v>293</v>
      </c>
      <c r="H15" s="125"/>
      <c r="I15" s="33" t="s">
        <v>302</v>
      </c>
      <c r="J15" s="15"/>
      <c r="K15" s="4">
        <v>5</v>
      </c>
      <c r="O15" s="92"/>
      <c r="P15" s="92"/>
      <c r="Q15" s="92"/>
    </row>
    <row r="16" spans="2:17" x14ac:dyDescent="0.25">
      <c r="K16" t="s">
        <v>74</v>
      </c>
      <c r="O16" s="130" t="s">
        <v>96</v>
      </c>
      <c r="P16" s="93" t="s">
        <v>368</v>
      </c>
      <c r="Q16" s="93">
        <v>8</v>
      </c>
    </row>
    <row r="17" spans="2:17" ht="23.25" x14ac:dyDescent="0.25">
      <c r="O17" s="126">
        <v>4</v>
      </c>
      <c r="P17" s="92"/>
      <c r="Q17" s="92"/>
    </row>
    <row r="18" spans="2:17" x14ac:dyDescent="0.25">
      <c r="D18" t="s">
        <v>179</v>
      </c>
      <c r="E18" t="s">
        <v>180</v>
      </c>
      <c r="O18" s="131" t="s">
        <v>97</v>
      </c>
      <c r="P18" s="99" t="s">
        <v>370</v>
      </c>
      <c r="Q18" s="99">
        <v>30</v>
      </c>
    </row>
    <row r="19" spans="2:17" ht="26.25" x14ac:dyDescent="0.25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  <c r="O19" s="127">
        <v>5</v>
      </c>
      <c r="P19" s="97" t="s">
        <v>367</v>
      </c>
      <c r="Q19" s="97">
        <v>12</v>
      </c>
    </row>
    <row r="20" spans="2:17" x14ac:dyDescent="0.25">
      <c r="B20" s="2" t="s">
        <v>66</v>
      </c>
      <c r="C20" s="41" t="s">
        <v>279</v>
      </c>
      <c r="D20" s="35" t="s">
        <v>264</v>
      </c>
      <c r="E20" s="43"/>
      <c r="F20" s="37" t="s">
        <v>283</v>
      </c>
      <c r="G20" s="37" t="s">
        <v>284</v>
      </c>
      <c r="H20" s="43"/>
      <c r="I20" s="35" t="s">
        <v>265</v>
      </c>
      <c r="J20" s="41" t="s">
        <v>275</v>
      </c>
      <c r="K20" s="4">
        <v>-5</v>
      </c>
      <c r="L20" t="s">
        <v>64</v>
      </c>
    </row>
    <row r="21" spans="2:17" x14ac:dyDescent="0.25">
      <c r="B21" s="2" t="s">
        <v>67</v>
      </c>
      <c r="C21" s="41" t="s">
        <v>280</v>
      </c>
      <c r="D21" s="35" t="s">
        <v>268</v>
      </c>
      <c r="E21" s="33" t="s">
        <v>303</v>
      </c>
      <c r="F21" s="41" t="s">
        <v>271</v>
      </c>
      <c r="G21" s="41" t="s">
        <v>274</v>
      </c>
      <c r="H21" s="33" t="s">
        <v>306</v>
      </c>
      <c r="I21" s="35" t="s">
        <v>263</v>
      </c>
      <c r="J21" s="41" t="s">
        <v>276</v>
      </c>
      <c r="K21" s="4">
        <v>-2</v>
      </c>
    </row>
    <row r="22" spans="2:17" x14ac:dyDescent="0.25">
      <c r="B22" s="2" t="s">
        <v>68</v>
      </c>
      <c r="C22" s="41" t="s">
        <v>281</v>
      </c>
      <c r="D22" s="35" t="s">
        <v>269</v>
      </c>
      <c r="E22" s="33" t="s">
        <v>305</v>
      </c>
      <c r="F22" s="41" t="s">
        <v>273</v>
      </c>
      <c r="G22" s="41" t="s">
        <v>272</v>
      </c>
      <c r="H22" s="33" t="s">
        <v>304</v>
      </c>
      <c r="I22" s="35" t="s">
        <v>266</v>
      </c>
      <c r="J22" s="41" t="s">
        <v>277</v>
      </c>
      <c r="K22" s="4">
        <v>2</v>
      </c>
    </row>
    <row r="23" spans="2:17" x14ac:dyDescent="0.25">
      <c r="B23" s="2" t="s">
        <v>69</v>
      </c>
      <c r="C23" s="41" t="s">
        <v>282</v>
      </c>
      <c r="D23" s="35" t="s">
        <v>270</v>
      </c>
      <c r="E23" s="43"/>
      <c r="F23" s="37" t="s">
        <v>285</v>
      </c>
      <c r="G23" s="37" t="s">
        <v>286</v>
      </c>
      <c r="I23" s="35" t="s">
        <v>267</v>
      </c>
      <c r="J23" s="41" t="s">
        <v>278</v>
      </c>
      <c r="K23" s="4">
        <v>5</v>
      </c>
      <c r="O23" s="33"/>
      <c r="P23" t="s">
        <v>47</v>
      </c>
    </row>
    <row r="24" spans="2:17" x14ac:dyDescent="0.25">
      <c r="K24" t="s">
        <v>74</v>
      </c>
      <c r="O24" s="48"/>
      <c r="P24" t="s">
        <v>48</v>
      </c>
    </row>
    <row r="25" spans="2:17" x14ac:dyDescent="0.25">
      <c r="O25" s="41"/>
      <c r="P25" t="s">
        <v>307</v>
      </c>
    </row>
    <row r="26" spans="2:17" x14ac:dyDescent="0.25">
      <c r="D26" t="s">
        <v>177</v>
      </c>
      <c r="E26" t="s">
        <v>178</v>
      </c>
      <c r="O26" s="49"/>
      <c r="P26" t="s">
        <v>96</v>
      </c>
    </row>
    <row r="27" spans="2:17" x14ac:dyDescent="0.25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  <c r="O27" s="47"/>
      <c r="P27" t="s">
        <v>97</v>
      </c>
    </row>
    <row r="28" spans="2:17" ht="15.75" thickBot="1" x14ac:dyDescent="0.3">
      <c r="B28" s="2" t="s">
        <v>66</v>
      </c>
      <c r="E28" s="11"/>
      <c r="F28" s="37" t="s">
        <v>259</v>
      </c>
      <c r="H28" s="37" t="s">
        <v>253</v>
      </c>
      <c r="I28" s="41" t="s">
        <v>260</v>
      </c>
      <c r="J28" s="37" t="s">
        <v>254</v>
      </c>
      <c r="K28" s="4">
        <v>-5</v>
      </c>
      <c r="L28" t="s">
        <v>64</v>
      </c>
    </row>
    <row r="29" spans="2:17" ht="16.5" thickTop="1" thickBot="1" x14ac:dyDescent="0.3">
      <c r="B29" s="2" t="s">
        <v>67</v>
      </c>
      <c r="C29" s="39" t="s">
        <v>194</v>
      </c>
      <c r="D29" s="37" t="s">
        <v>256</v>
      </c>
      <c r="E29" s="41" t="s">
        <v>249</v>
      </c>
      <c r="G29" s="37" t="s">
        <v>258</v>
      </c>
      <c r="I29" s="9"/>
      <c r="K29" s="4">
        <v>-2</v>
      </c>
    </row>
    <row r="30" spans="2:17" ht="15.75" thickTop="1" x14ac:dyDescent="0.25">
      <c r="B30" s="2" t="s">
        <v>68</v>
      </c>
      <c r="C30" s="41" t="s">
        <v>262</v>
      </c>
      <c r="D30" s="37" t="s">
        <v>261</v>
      </c>
      <c r="F30" s="37" t="s">
        <v>255</v>
      </c>
      <c r="J30" s="39" t="s">
        <v>195</v>
      </c>
      <c r="K30" s="4">
        <v>2</v>
      </c>
    </row>
    <row r="31" spans="2:17" x14ac:dyDescent="0.25">
      <c r="B31" s="2" t="s">
        <v>69</v>
      </c>
      <c r="C31" s="37" t="s">
        <v>251</v>
      </c>
      <c r="G31" s="41" t="s">
        <v>250</v>
      </c>
      <c r="I31" s="37" t="s">
        <v>257</v>
      </c>
      <c r="J31" s="37" t="s">
        <v>252</v>
      </c>
      <c r="K31" s="4">
        <v>5</v>
      </c>
    </row>
    <row r="32" spans="2:17" x14ac:dyDescent="0.25">
      <c r="K32" t="s">
        <v>74</v>
      </c>
    </row>
    <row r="34" spans="2:18" x14ac:dyDescent="0.25">
      <c r="D34" t="s">
        <v>175</v>
      </c>
      <c r="E34" t="s">
        <v>176</v>
      </c>
    </row>
    <row r="35" spans="2:18" x14ac:dyDescent="0.25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8" x14ac:dyDescent="0.25">
      <c r="B36" s="2" t="s">
        <v>66</v>
      </c>
      <c r="C36" s="39" t="s">
        <v>192</v>
      </c>
      <c r="D36" s="41" t="s">
        <v>211</v>
      </c>
      <c r="E36" s="41" t="s">
        <v>245</v>
      </c>
      <c r="F36" s="41" t="s">
        <v>247</v>
      </c>
      <c r="G36" s="41" t="s">
        <v>205</v>
      </c>
      <c r="H36" s="39" t="s">
        <v>189</v>
      </c>
      <c r="I36" s="41" t="s">
        <v>214</v>
      </c>
      <c r="J36" s="39" t="s">
        <v>191</v>
      </c>
      <c r="K36" s="4">
        <v>-5</v>
      </c>
      <c r="L36" t="s">
        <v>64</v>
      </c>
    </row>
    <row r="37" spans="2:18" x14ac:dyDescent="0.25">
      <c r="B37" s="2" t="s">
        <v>67</v>
      </c>
      <c r="C37" s="39" t="s">
        <v>196</v>
      </c>
      <c r="D37" s="41" t="s">
        <v>200</v>
      </c>
      <c r="E37" s="41" t="s">
        <v>208</v>
      </c>
      <c r="F37" s="41" t="s">
        <v>210</v>
      </c>
      <c r="G37" s="41" t="s">
        <v>204</v>
      </c>
      <c r="H37" s="41" t="s">
        <v>206</v>
      </c>
      <c r="I37" s="41" t="s">
        <v>199</v>
      </c>
      <c r="K37" s="4">
        <v>-2</v>
      </c>
    </row>
    <row r="38" spans="2:18" x14ac:dyDescent="0.25">
      <c r="B38" s="2" t="s">
        <v>68</v>
      </c>
      <c r="D38" s="41" t="s">
        <v>198</v>
      </c>
      <c r="E38" s="41" t="s">
        <v>207</v>
      </c>
      <c r="F38" s="41" t="s">
        <v>202</v>
      </c>
      <c r="G38" s="39" t="s">
        <v>309</v>
      </c>
      <c r="H38" s="41" t="s">
        <v>209</v>
      </c>
      <c r="I38" s="41" t="s">
        <v>201</v>
      </c>
      <c r="J38" s="39" t="s">
        <v>197</v>
      </c>
      <c r="K38" s="4">
        <v>2</v>
      </c>
      <c r="O38" s="44"/>
      <c r="P38" s="45"/>
      <c r="Q38" s="44"/>
      <c r="R38" s="45"/>
    </row>
    <row r="39" spans="2:18" x14ac:dyDescent="0.25">
      <c r="B39" s="2" t="s">
        <v>69</v>
      </c>
      <c r="C39" s="39" t="s">
        <v>190</v>
      </c>
      <c r="D39" s="41" t="s">
        <v>213</v>
      </c>
      <c r="E39" s="39" t="s">
        <v>188</v>
      </c>
      <c r="F39" s="41" t="s">
        <v>203</v>
      </c>
      <c r="G39" s="41" t="s">
        <v>248</v>
      </c>
      <c r="H39" s="41" t="s">
        <v>246</v>
      </c>
      <c r="I39" s="39" t="s">
        <v>212</v>
      </c>
      <c r="J39" s="39" t="s">
        <v>193</v>
      </c>
      <c r="K39" s="4">
        <v>5</v>
      </c>
      <c r="O39" s="44"/>
      <c r="P39" s="45"/>
      <c r="Q39" s="44"/>
      <c r="R39" s="45"/>
    </row>
    <row r="40" spans="2:18" x14ac:dyDescent="0.25">
      <c r="K40" t="s">
        <v>74</v>
      </c>
      <c r="N40" s="44"/>
      <c r="O40" s="45"/>
      <c r="P40" s="44"/>
      <c r="Q40" s="45"/>
      <c r="R40" s="45"/>
    </row>
    <row r="41" spans="2:18" x14ac:dyDescent="0.25">
      <c r="N41" s="44"/>
      <c r="O41" s="45"/>
      <c r="P41" s="44"/>
      <c r="Q41" s="45"/>
      <c r="R41" s="45"/>
    </row>
    <row r="42" spans="2:18" x14ac:dyDescent="0.25">
      <c r="D42" t="s">
        <v>173</v>
      </c>
      <c r="E42" t="s">
        <v>174</v>
      </c>
      <c r="N42" s="45"/>
      <c r="O42" s="45"/>
      <c r="P42" s="45"/>
      <c r="Q42" s="45"/>
      <c r="R42" s="45"/>
    </row>
    <row r="43" spans="2:18" x14ac:dyDescent="0.2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  <c r="N43" s="44"/>
      <c r="O43" s="45"/>
      <c r="P43" s="44"/>
      <c r="Q43" s="45"/>
      <c r="R43" s="45"/>
    </row>
    <row r="44" spans="2:18" x14ac:dyDescent="0.25">
      <c r="B44" s="2" t="s">
        <v>66</v>
      </c>
      <c r="C44" s="39" t="s">
        <v>216</v>
      </c>
      <c r="D44" s="39" t="s">
        <v>220</v>
      </c>
      <c r="E44" s="39" t="s">
        <v>224</v>
      </c>
      <c r="F44" s="39" t="s">
        <v>228</v>
      </c>
      <c r="G44" s="39" t="s">
        <v>232</v>
      </c>
      <c r="H44" s="39" t="s">
        <v>236</v>
      </c>
      <c r="I44" s="39" t="s">
        <v>240</v>
      </c>
      <c r="J44" s="39" t="s">
        <v>243</v>
      </c>
      <c r="K44" s="4">
        <v>-5</v>
      </c>
      <c r="L44" t="s">
        <v>64</v>
      </c>
      <c r="N44" s="44"/>
      <c r="O44" s="45"/>
      <c r="P44" s="44"/>
      <c r="Q44" s="45"/>
      <c r="R44" s="45"/>
    </row>
    <row r="45" spans="2:18" x14ac:dyDescent="0.25">
      <c r="B45" s="2" t="s">
        <v>67</v>
      </c>
      <c r="C45" s="39" t="s">
        <v>217</v>
      </c>
      <c r="D45" s="39" t="s">
        <v>221</v>
      </c>
      <c r="E45" s="39" t="s">
        <v>225</v>
      </c>
      <c r="F45" s="39" t="s">
        <v>229</v>
      </c>
      <c r="G45" s="39" t="s">
        <v>233</v>
      </c>
      <c r="H45" s="39" t="s">
        <v>237</v>
      </c>
      <c r="I45" s="39" t="s">
        <v>241</v>
      </c>
      <c r="K45" s="4">
        <v>-2</v>
      </c>
      <c r="N45" s="44"/>
      <c r="O45" s="45"/>
      <c r="P45" s="44"/>
      <c r="Q45" s="45"/>
      <c r="R45" s="45"/>
    </row>
    <row r="46" spans="2:18" x14ac:dyDescent="0.25">
      <c r="B46" s="2" t="s">
        <v>68</v>
      </c>
      <c r="D46" s="39" t="s">
        <v>222</v>
      </c>
      <c r="E46" s="39" t="s">
        <v>226</v>
      </c>
      <c r="F46" s="39" t="s">
        <v>230</v>
      </c>
      <c r="G46" s="39" t="s">
        <v>234</v>
      </c>
      <c r="H46" s="39" t="s">
        <v>238</v>
      </c>
      <c r="I46" s="39" t="s">
        <v>242</v>
      </c>
      <c r="J46" s="39" t="s">
        <v>244</v>
      </c>
      <c r="K46" s="4">
        <v>2</v>
      </c>
      <c r="N46" s="44"/>
      <c r="O46" s="45"/>
      <c r="P46" s="44"/>
      <c r="Q46" s="45"/>
      <c r="R46" s="45"/>
    </row>
    <row r="47" spans="2:18" x14ac:dyDescent="0.25">
      <c r="B47" s="2" t="s">
        <v>69</v>
      </c>
      <c r="C47" s="39" t="s">
        <v>218</v>
      </c>
      <c r="D47" s="39" t="s">
        <v>215</v>
      </c>
      <c r="E47" s="39" t="s">
        <v>219</v>
      </c>
      <c r="F47" s="39" t="s">
        <v>223</v>
      </c>
      <c r="G47" s="39" t="s">
        <v>227</v>
      </c>
      <c r="H47" s="39" t="s">
        <v>231</v>
      </c>
      <c r="I47" s="39" t="s">
        <v>235</v>
      </c>
      <c r="J47" s="39" t="s">
        <v>239</v>
      </c>
      <c r="K47" s="4">
        <v>5</v>
      </c>
      <c r="N47" s="44"/>
      <c r="O47" s="45"/>
      <c r="P47" s="44"/>
      <c r="Q47" s="45"/>
      <c r="R47" s="45"/>
    </row>
    <row r="48" spans="2:18" x14ac:dyDescent="0.25">
      <c r="K48" t="s">
        <v>74</v>
      </c>
      <c r="N48" s="44"/>
      <c r="O48" s="45"/>
      <c r="P48" s="44"/>
      <c r="Q48" s="45"/>
      <c r="R48" s="45"/>
    </row>
    <row r="49" spans="2:18" x14ac:dyDescent="0.25">
      <c r="N49" s="44"/>
      <c r="O49" s="45"/>
      <c r="P49" s="44"/>
      <c r="Q49" s="45"/>
      <c r="R49" s="45"/>
    </row>
    <row r="50" spans="2:18" x14ac:dyDescent="0.25">
      <c r="N50" s="44"/>
      <c r="O50" s="45"/>
      <c r="P50" s="44"/>
      <c r="Q50" s="45"/>
      <c r="R50" s="45"/>
    </row>
    <row r="51" spans="2:18" x14ac:dyDescent="0.25">
      <c r="B51" s="44"/>
      <c r="C51" s="45"/>
      <c r="D51" s="44"/>
      <c r="E51" s="45"/>
      <c r="G51" s="44"/>
      <c r="H51" s="45"/>
      <c r="I51" s="44"/>
      <c r="J51" s="45"/>
      <c r="N51" s="44"/>
      <c r="O51" s="45"/>
      <c r="P51" s="44"/>
      <c r="Q51" s="45"/>
      <c r="R51" s="45"/>
    </row>
    <row r="52" spans="2:18" x14ac:dyDescent="0.25">
      <c r="B52" s="44"/>
      <c r="C52" s="45"/>
      <c r="D52" s="44"/>
      <c r="E52" s="45"/>
      <c r="G52" s="44"/>
      <c r="H52" s="45"/>
      <c r="I52" s="44"/>
      <c r="J52" s="45"/>
      <c r="O52" s="44"/>
      <c r="P52" s="45"/>
      <c r="Q52" s="44"/>
      <c r="R52" s="45"/>
    </row>
    <row r="53" spans="2:18" x14ac:dyDescent="0.25">
      <c r="B53" s="44"/>
      <c r="C53" s="45"/>
      <c r="D53" s="44"/>
      <c r="E53" s="45"/>
      <c r="G53" s="44"/>
      <c r="H53" s="45"/>
      <c r="I53" s="44"/>
      <c r="J53" s="45"/>
      <c r="O53" s="44"/>
      <c r="P53" s="45"/>
      <c r="Q53" s="44"/>
      <c r="R53" s="45"/>
    </row>
    <row r="54" spans="2:18" x14ac:dyDescent="0.25">
      <c r="B54" s="44"/>
      <c r="C54" s="45"/>
      <c r="D54" s="44"/>
      <c r="E54" s="45"/>
      <c r="G54" s="44"/>
      <c r="H54" s="45"/>
      <c r="I54" s="44"/>
      <c r="J54" s="45"/>
      <c r="L54" s="44"/>
      <c r="M54" s="45"/>
      <c r="N54" s="44"/>
      <c r="O54" s="45"/>
      <c r="P54" s="45"/>
      <c r="Q54" s="44"/>
      <c r="R54" s="45"/>
    </row>
    <row r="55" spans="2:18" x14ac:dyDescent="0.25">
      <c r="B55" s="44"/>
      <c r="C55" s="45"/>
      <c r="D55" s="44"/>
      <c r="E55" s="45"/>
      <c r="G55" s="44"/>
      <c r="H55" s="45"/>
      <c r="I55" s="44"/>
      <c r="J55" s="45"/>
      <c r="L55" s="44"/>
      <c r="M55" s="45"/>
      <c r="N55" s="44"/>
      <c r="O55" s="45"/>
      <c r="P55" s="45"/>
      <c r="Q55" s="44"/>
      <c r="R55" s="45"/>
    </row>
    <row r="56" spans="2:18" x14ac:dyDescent="0.25">
      <c r="B56" s="44"/>
      <c r="C56" s="45"/>
      <c r="D56" s="44"/>
      <c r="E56" s="45"/>
      <c r="G56" s="44"/>
      <c r="H56" s="45"/>
      <c r="I56" s="44"/>
      <c r="J56" s="45"/>
      <c r="L56" s="44"/>
      <c r="M56" s="45"/>
      <c r="N56" s="44"/>
      <c r="O56" s="45"/>
      <c r="P56" s="45"/>
      <c r="Q56" s="44"/>
      <c r="R56" s="45"/>
    </row>
    <row r="57" spans="2:18" x14ac:dyDescent="0.25">
      <c r="B57" s="44"/>
      <c r="C57" s="45"/>
      <c r="D57" s="44"/>
      <c r="E57" s="45"/>
      <c r="G57" s="44"/>
      <c r="H57" s="45"/>
      <c r="I57" s="44"/>
      <c r="J57" s="45"/>
      <c r="L57" s="44"/>
      <c r="M57" s="45"/>
      <c r="N57" s="44"/>
      <c r="O57" s="45"/>
      <c r="P57" s="45"/>
      <c r="Q57" s="44"/>
      <c r="R57" s="45"/>
    </row>
    <row r="58" spans="2:18" x14ac:dyDescent="0.25">
      <c r="B58" s="44"/>
      <c r="C58" s="45"/>
      <c r="D58" s="44"/>
      <c r="E58" s="45"/>
      <c r="G58" s="44"/>
      <c r="H58" s="45"/>
      <c r="I58" s="44"/>
      <c r="J58" s="45"/>
      <c r="L58" s="45"/>
      <c r="M58" s="45"/>
      <c r="N58" s="45"/>
      <c r="O58" s="44"/>
      <c r="P58" s="45"/>
      <c r="Q58" s="44"/>
      <c r="R58" s="45"/>
    </row>
    <row r="59" spans="2:18" x14ac:dyDescent="0.25">
      <c r="B59" s="44"/>
      <c r="C59" s="45"/>
      <c r="D59" s="44"/>
      <c r="E59" s="45"/>
      <c r="G59" s="44"/>
      <c r="H59" s="45"/>
      <c r="I59" s="44"/>
      <c r="J59" s="45"/>
      <c r="L59" s="44"/>
      <c r="M59" s="45"/>
      <c r="N59" s="44"/>
      <c r="O59" s="45"/>
      <c r="P59" s="45"/>
      <c r="Q59" s="44"/>
      <c r="R59" s="45"/>
    </row>
    <row r="60" spans="2:18" x14ac:dyDescent="0.25">
      <c r="J60" s="45"/>
      <c r="L60" s="44"/>
      <c r="M60" s="45"/>
      <c r="O60" s="45"/>
      <c r="P60" s="45"/>
      <c r="Q60" s="44"/>
      <c r="R60" s="45"/>
    </row>
    <row r="61" spans="2:18" x14ac:dyDescent="0.25">
      <c r="B61" s="53"/>
      <c r="C61" s="43"/>
      <c r="D61" s="51">
        <v>26</v>
      </c>
      <c r="E61" s="43"/>
      <c r="F61" s="33">
        <v>20</v>
      </c>
      <c r="G61" s="33">
        <v>30</v>
      </c>
      <c r="H61" s="45"/>
      <c r="I61" s="33">
        <v>26</v>
      </c>
      <c r="J61" s="45"/>
      <c r="L61" s="44"/>
      <c r="M61" s="45"/>
      <c r="O61" s="45"/>
      <c r="P61" s="45"/>
      <c r="Q61" s="44"/>
      <c r="R61" s="45"/>
    </row>
    <row r="62" spans="2:18" x14ac:dyDescent="0.25">
      <c r="B62" s="53"/>
      <c r="C62" s="43"/>
      <c r="D62" s="51">
        <v>26</v>
      </c>
      <c r="E62" s="43"/>
      <c r="F62" s="37">
        <v>17</v>
      </c>
      <c r="G62" s="33">
        <v>27</v>
      </c>
      <c r="H62" s="45"/>
      <c r="I62" s="33">
        <v>26</v>
      </c>
      <c r="J62" s="45"/>
      <c r="L62" s="44"/>
      <c r="M62" s="45"/>
      <c r="O62" s="45"/>
      <c r="P62" s="45"/>
      <c r="Q62" s="44"/>
      <c r="R62" s="45"/>
    </row>
    <row r="63" spans="2:18" x14ac:dyDescent="0.25">
      <c r="B63" s="53"/>
      <c r="C63" s="43"/>
      <c r="D63" s="51">
        <v>26</v>
      </c>
      <c r="E63" s="43"/>
      <c r="F63" s="33">
        <v>12</v>
      </c>
      <c r="G63" s="37">
        <v>13</v>
      </c>
      <c r="H63" s="45"/>
      <c r="I63" s="33">
        <v>26</v>
      </c>
      <c r="J63" s="45"/>
      <c r="L63" s="44"/>
      <c r="M63" s="45"/>
      <c r="O63" s="45"/>
      <c r="P63" s="45"/>
      <c r="Q63" s="44"/>
      <c r="R63" s="45"/>
    </row>
    <row r="64" spans="2:18" x14ac:dyDescent="0.25">
      <c r="B64" s="53"/>
      <c r="C64" s="43"/>
      <c r="D64" s="51">
        <v>26</v>
      </c>
      <c r="E64" s="43"/>
      <c r="F64" s="33">
        <v>30</v>
      </c>
      <c r="G64" s="33">
        <v>15</v>
      </c>
      <c r="H64" s="45"/>
      <c r="I64" s="33">
        <v>26</v>
      </c>
      <c r="L64" s="44"/>
      <c r="M64" s="45"/>
      <c r="O64" s="45"/>
      <c r="P64" s="45"/>
      <c r="Q64" s="44"/>
      <c r="R64" s="45"/>
    </row>
    <row r="65" spans="2:22" x14ac:dyDescent="0.25">
      <c r="B65" s="44"/>
      <c r="L65" s="44"/>
      <c r="M65" s="45"/>
      <c r="O65" s="45"/>
      <c r="P65" s="45"/>
      <c r="Q65" s="44"/>
      <c r="R65" s="45"/>
    </row>
    <row r="66" spans="2:22" x14ac:dyDescent="0.25">
      <c r="B66" s="44"/>
      <c r="C66" s="41">
        <v>26</v>
      </c>
      <c r="D66" s="50">
        <v>26</v>
      </c>
      <c r="E66" s="43"/>
      <c r="F66" s="55">
        <v>29</v>
      </c>
      <c r="G66" s="37">
        <v>25</v>
      </c>
      <c r="H66" s="43"/>
      <c r="I66" s="35">
        <v>26</v>
      </c>
      <c r="J66" s="41">
        <v>26</v>
      </c>
      <c r="L66" s="44"/>
      <c r="M66" s="45"/>
      <c r="O66" s="45"/>
      <c r="P66" s="45"/>
      <c r="Q66" s="44"/>
      <c r="R66" s="45"/>
    </row>
    <row r="67" spans="2:22" x14ac:dyDescent="0.25">
      <c r="B67" s="44"/>
      <c r="C67" s="41">
        <v>26</v>
      </c>
      <c r="D67" s="50">
        <v>26</v>
      </c>
      <c r="E67" s="33">
        <v>22</v>
      </c>
      <c r="F67" s="41">
        <v>29</v>
      </c>
      <c r="G67" s="41">
        <v>20</v>
      </c>
      <c r="H67" s="33">
        <v>18</v>
      </c>
      <c r="I67" s="35">
        <v>26</v>
      </c>
      <c r="J67" s="41">
        <v>26</v>
      </c>
      <c r="L67" s="44"/>
      <c r="M67" s="45"/>
      <c r="O67" s="45"/>
      <c r="P67" s="45"/>
      <c r="Q67" s="44"/>
      <c r="R67" s="45"/>
    </row>
    <row r="68" spans="2:22" x14ac:dyDescent="0.25">
      <c r="B68" s="44"/>
      <c r="C68" s="41">
        <v>26</v>
      </c>
      <c r="D68" s="50">
        <v>26</v>
      </c>
      <c r="E68" s="33">
        <v>23</v>
      </c>
      <c r="F68" s="41">
        <v>22</v>
      </c>
      <c r="G68" s="41">
        <v>30</v>
      </c>
      <c r="H68" s="33">
        <v>24</v>
      </c>
      <c r="I68" s="35">
        <v>26</v>
      </c>
      <c r="J68" s="41">
        <v>26</v>
      </c>
      <c r="L68" s="44"/>
      <c r="M68" s="45"/>
      <c r="O68" s="45"/>
    </row>
    <row r="69" spans="2:22" x14ac:dyDescent="0.25">
      <c r="C69" s="41">
        <v>26</v>
      </c>
      <c r="D69" s="50">
        <v>26</v>
      </c>
      <c r="E69" s="43"/>
      <c r="F69" s="48">
        <v>20</v>
      </c>
      <c r="G69" s="37">
        <v>27</v>
      </c>
      <c r="H69" s="43"/>
      <c r="I69" s="35">
        <v>26</v>
      </c>
      <c r="J69" s="41">
        <v>26</v>
      </c>
      <c r="L69" s="44"/>
      <c r="M69" s="45"/>
      <c r="O69" s="45"/>
    </row>
    <row r="70" spans="2:22" x14ac:dyDescent="0.25">
      <c r="L70" s="44"/>
      <c r="M70" s="45"/>
      <c r="O70" s="45"/>
    </row>
    <row r="71" spans="2:22" x14ac:dyDescent="0.25">
      <c r="B71" s="54"/>
      <c r="E71" s="1"/>
      <c r="F71" s="37">
        <v>16</v>
      </c>
      <c r="H71" s="48">
        <v>18</v>
      </c>
      <c r="I71" s="41">
        <v>19</v>
      </c>
      <c r="J71" s="37">
        <v>17</v>
      </c>
    </row>
    <row r="72" spans="2:22" x14ac:dyDescent="0.25">
      <c r="B72" s="54"/>
      <c r="C72" s="39">
        <v>18</v>
      </c>
      <c r="D72" s="37">
        <v>12</v>
      </c>
      <c r="E72" s="41">
        <v>25</v>
      </c>
      <c r="G72" s="48">
        <v>17</v>
      </c>
      <c r="H72" s="43"/>
    </row>
    <row r="73" spans="2:22" x14ac:dyDescent="0.25">
      <c r="B73" s="54"/>
      <c r="C73" s="41">
        <v>15</v>
      </c>
      <c r="D73" s="48">
        <v>22</v>
      </c>
      <c r="F73" s="37">
        <v>26</v>
      </c>
      <c r="J73" s="39">
        <v>18</v>
      </c>
    </row>
    <row r="74" spans="2:22" x14ac:dyDescent="0.25">
      <c r="B74" s="54"/>
      <c r="C74" s="48">
        <v>22</v>
      </c>
      <c r="G74" s="41">
        <v>24</v>
      </c>
      <c r="I74" s="37">
        <v>14</v>
      </c>
      <c r="J74" s="37">
        <v>22</v>
      </c>
    </row>
    <row r="76" spans="2:22" x14ac:dyDescent="0.25">
      <c r="C76" s="39">
        <v>23</v>
      </c>
      <c r="D76" s="41">
        <v>16</v>
      </c>
      <c r="E76" s="41">
        <v>18</v>
      </c>
      <c r="F76" s="41">
        <v>27</v>
      </c>
      <c r="G76" s="41">
        <v>14</v>
      </c>
      <c r="H76" s="56">
        <v>19</v>
      </c>
      <c r="I76" s="41">
        <v>15</v>
      </c>
      <c r="J76" s="39">
        <v>22</v>
      </c>
    </row>
    <row r="77" spans="2:22" x14ac:dyDescent="0.25">
      <c r="C77" s="39">
        <v>15</v>
      </c>
      <c r="D77" s="41">
        <v>20</v>
      </c>
      <c r="E77" s="41">
        <v>15</v>
      </c>
      <c r="F77" s="41">
        <v>20</v>
      </c>
      <c r="G77" s="41">
        <v>29</v>
      </c>
      <c r="H77" s="41">
        <v>23</v>
      </c>
      <c r="I77" s="41">
        <v>22</v>
      </c>
      <c r="M77" s="52">
        <f>SUM(C61:I61,C66:J66,C71:J71,C76:J76,C81:J81)</f>
        <v>804</v>
      </c>
    </row>
    <row r="78" spans="2:22" x14ac:dyDescent="0.25">
      <c r="D78" s="41">
        <v>22</v>
      </c>
      <c r="E78" s="41">
        <v>24</v>
      </c>
      <c r="F78" s="41">
        <v>33</v>
      </c>
      <c r="G78" s="39">
        <v>19.737200000000001</v>
      </c>
      <c r="H78" s="41">
        <v>16</v>
      </c>
      <c r="I78" s="41">
        <v>20</v>
      </c>
      <c r="J78" s="39">
        <v>15</v>
      </c>
      <c r="M78" s="52">
        <f>SUM(C82:J82,C77:J77,C72:J72,C67:J67,C62:J62)</f>
        <v>785</v>
      </c>
    </row>
    <row r="79" spans="2:22" x14ac:dyDescent="0.25">
      <c r="C79" s="39">
        <v>21</v>
      </c>
      <c r="D79" s="41">
        <v>15</v>
      </c>
      <c r="E79" s="47">
        <v>19</v>
      </c>
      <c r="F79" s="41">
        <v>10</v>
      </c>
      <c r="G79" s="41">
        <v>26</v>
      </c>
      <c r="H79" s="41">
        <v>18</v>
      </c>
      <c r="I79" s="39">
        <v>17</v>
      </c>
      <c r="J79" s="39">
        <v>24</v>
      </c>
      <c r="M79" s="52">
        <f>SUM(C63:J63,C68:J68,C73:J73,C78:J78,C83:J83)</f>
        <v>790.73720000000003</v>
      </c>
    </row>
    <row r="80" spans="2:22" x14ac:dyDescent="0.25">
      <c r="M80" s="52">
        <f>SUM(C84:J84,C79:J79,C74:J74,C69:J69,C64:J64)</f>
        <v>800</v>
      </c>
      <c r="O80" t="s">
        <v>59</v>
      </c>
      <c r="P80" t="s">
        <v>60</v>
      </c>
      <c r="Q80" t="s">
        <v>61</v>
      </c>
      <c r="R80" t="s">
        <v>62</v>
      </c>
      <c r="S80" t="s">
        <v>63</v>
      </c>
      <c r="T80" t="s">
        <v>71</v>
      </c>
      <c r="U80" t="s">
        <v>72</v>
      </c>
      <c r="V80" t="s">
        <v>73</v>
      </c>
    </row>
    <row r="81" spans="2:22" x14ac:dyDescent="0.25">
      <c r="B81" s="54"/>
      <c r="C81" s="47">
        <v>40</v>
      </c>
      <c r="D81" s="47">
        <v>40</v>
      </c>
      <c r="E81" s="47">
        <v>40</v>
      </c>
      <c r="F81" s="47">
        <v>40</v>
      </c>
      <c r="G81" s="47">
        <v>40</v>
      </c>
      <c r="H81" s="47">
        <v>40</v>
      </c>
      <c r="I81" s="47">
        <v>40</v>
      </c>
      <c r="J81" s="47">
        <v>40</v>
      </c>
      <c r="N81" t="s">
        <v>66</v>
      </c>
      <c r="O81" s="133">
        <f t="shared" ref="O81:O83" si="0">+C81+C76+C71+C66+C61</f>
        <v>89</v>
      </c>
      <c r="P81" s="133">
        <f t="shared" ref="P81:P83" si="1">+D81+D76+D71+D66+D61</f>
        <v>108</v>
      </c>
      <c r="Q81" s="133">
        <f t="shared" ref="Q81:Q83" si="2">+E81+E76+E71+E66+E61</f>
        <v>58</v>
      </c>
      <c r="R81" s="133">
        <f t="shared" ref="R81:R83" si="3">+F81+F76+F71+F66+F61</f>
        <v>132</v>
      </c>
      <c r="S81" s="133">
        <f t="shared" ref="S81:S83" si="4">+G81+G76+G71+G66+G61</f>
        <v>109</v>
      </c>
      <c r="T81" s="133">
        <f t="shared" ref="T81:T83" si="5">+H81+H76+H71+H66+H61</f>
        <v>77</v>
      </c>
      <c r="U81" s="133">
        <f t="shared" ref="U81:U83" si="6">+I81+I76+I71+I66+I61</f>
        <v>126</v>
      </c>
      <c r="V81" s="133">
        <f t="shared" ref="V81:V83" si="7">+J81+J76+J71+J66+J61</f>
        <v>105</v>
      </c>
    </row>
    <row r="82" spans="2:22" x14ac:dyDescent="0.25">
      <c r="B82" s="54"/>
      <c r="C82" s="47">
        <v>40</v>
      </c>
      <c r="D82" s="47">
        <v>40</v>
      </c>
      <c r="E82" s="47">
        <v>40</v>
      </c>
      <c r="F82" s="47">
        <v>40</v>
      </c>
      <c r="G82" s="47">
        <v>40</v>
      </c>
      <c r="H82" s="47">
        <v>40</v>
      </c>
      <c r="I82" s="47">
        <v>40</v>
      </c>
      <c r="N82" t="s">
        <v>67</v>
      </c>
      <c r="O82" s="133">
        <f t="shared" si="0"/>
        <v>99</v>
      </c>
      <c r="P82" s="133">
        <f t="shared" si="1"/>
        <v>124</v>
      </c>
      <c r="Q82" s="133">
        <f t="shared" si="2"/>
        <v>102</v>
      </c>
      <c r="R82" s="133">
        <f t="shared" si="3"/>
        <v>106</v>
      </c>
      <c r="S82" s="133">
        <f t="shared" si="4"/>
        <v>133</v>
      </c>
      <c r="T82" s="133">
        <f t="shared" si="5"/>
        <v>81</v>
      </c>
      <c r="U82" s="133">
        <f t="shared" si="6"/>
        <v>114</v>
      </c>
      <c r="V82" s="133">
        <f t="shared" si="7"/>
        <v>26</v>
      </c>
    </row>
    <row r="83" spans="2:22" x14ac:dyDescent="0.25">
      <c r="B83" s="54"/>
      <c r="D83" s="47">
        <v>40</v>
      </c>
      <c r="E83" s="47">
        <v>40</v>
      </c>
      <c r="F83" s="47">
        <v>40</v>
      </c>
      <c r="G83" s="47">
        <v>40</v>
      </c>
      <c r="H83" s="47">
        <v>40</v>
      </c>
      <c r="I83" s="47">
        <v>40</v>
      </c>
      <c r="J83" s="47">
        <v>40</v>
      </c>
      <c r="N83" t="s">
        <v>68</v>
      </c>
      <c r="O83" s="133">
        <f t="shared" si="0"/>
        <v>41</v>
      </c>
      <c r="P83" s="133">
        <f t="shared" si="1"/>
        <v>136</v>
      </c>
      <c r="Q83" s="133">
        <f t="shared" si="2"/>
        <v>87</v>
      </c>
      <c r="R83" s="133">
        <f t="shared" si="3"/>
        <v>133</v>
      </c>
      <c r="S83" s="133">
        <f t="shared" si="4"/>
        <v>102.7372</v>
      </c>
      <c r="T83" s="133">
        <f t="shared" si="5"/>
        <v>80</v>
      </c>
      <c r="U83" s="133">
        <f t="shared" si="6"/>
        <v>112</v>
      </c>
      <c r="V83" s="133">
        <f t="shared" si="7"/>
        <v>99</v>
      </c>
    </row>
    <row r="84" spans="2:22" x14ac:dyDescent="0.25">
      <c r="B84" s="54"/>
      <c r="C84" s="47">
        <v>40</v>
      </c>
      <c r="D84" s="47">
        <v>40</v>
      </c>
      <c r="E84" s="47">
        <v>40</v>
      </c>
      <c r="F84" s="47">
        <v>40</v>
      </c>
      <c r="G84" s="47">
        <v>40</v>
      </c>
      <c r="H84" s="47">
        <v>40</v>
      </c>
      <c r="I84" s="47">
        <v>40</v>
      </c>
      <c r="J84" s="47">
        <v>40</v>
      </c>
      <c r="N84" t="s">
        <v>69</v>
      </c>
      <c r="O84" s="133">
        <f>+C84+C79+C74+C69+C64</f>
        <v>109</v>
      </c>
      <c r="P84" s="133">
        <f t="shared" ref="P84:V84" si="8">+D84+D79+D74+D69+D64</f>
        <v>107</v>
      </c>
      <c r="Q84" s="133">
        <f t="shared" si="8"/>
        <v>59</v>
      </c>
      <c r="R84" s="133">
        <f t="shared" si="8"/>
        <v>100</v>
      </c>
      <c r="S84" s="133">
        <f t="shared" si="8"/>
        <v>132</v>
      </c>
      <c r="T84" s="133">
        <f t="shared" si="8"/>
        <v>58</v>
      </c>
      <c r="U84" s="133">
        <f t="shared" si="8"/>
        <v>123</v>
      </c>
      <c r="V84" s="133">
        <f t="shared" si="8"/>
        <v>112</v>
      </c>
    </row>
    <row r="87" spans="2:22" x14ac:dyDescent="0.25">
      <c r="C87" s="33">
        <f>SUM(C66:C84)</f>
        <v>338</v>
      </c>
      <c r="D87" s="33">
        <f t="shared" ref="D87:I87" si="9">SUM(D61:D84)</f>
        <v>475</v>
      </c>
      <c r="E87" s="33">
        <f t="shared" si="9"/>
        <v>306</v>
      </c>
      <c r="F87" s="33">
        <f t="shared" si="9"/>
        <v>471</v>
      </c>
      <c r="G87" s="33">
        <f t="shared" si="9"/>
        <v>476.73720000000003</v>
      </c>
      <c r="H87" s="33">
        <f t="shared" si="9"/>
        <v>296</v>
      </c>
      <c r="I87" s="33">
        <f t="shared" si="9"/>
        <v>475</v>
      </c>
      <c r="J87" s="33">
        <f>SUM(J60:J84)</f>
        <v>342</v>
      </c>
    </row>
    <row r="89" spans="2:22" x14ac:dyDescent="0.25">
      <c r="M89">
        <f>SUM(M77:M80)</f>
        <v>3179.7372</v>
      </c>
    </row>
    <row r="93" spans="2:22" x14ac:dyDescent="0.25">
      <c r="H93" s="46">
        <f>SUM(C87:J87)</f>
        <v>3179.7372</v>
      </c>
      <c r="I93" s="46" t="s">
        <v>308</v>
      </c>
    </row>
    <row r="94" spans="2:22" x14ac:dyDescent="0.25">
      <c r="H94">
        <v>20</v>
      </c>
      <c r="I94" t="s">
        <v>310</v>
      </c>
    </row>
    <row r="95" spans="2:22" x14ac:dyDescent="0.25">
      <c r="H95" s="57">
        <f>H93+H94</f>
        <v>3199.7372</v>
      </c>
    </row>
  </sheetData>
  <mergeCells count="2">
    <mergeCell ref="O5:O6"/>
    <mergeCell ref="O12:O14"/>
  </mergeCells>
  <pageMargins left="0.7" right="0.7" top="0.75" bottom="0.75" header="0.3" footer="0.3"/>
  <pageSetup scale="7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9C7B-DAA0-44BB-8C42-48B235F2A4B0}">
  <dimension ref="A1:R138"/>
  <sheetViews>
    <sheetView zoomScale="70" zoomScaleNormal="70" workbookViewId="0">
      <selection activeCell="L6" sqref="L6"/>
    </sheetView>
  </sheetViews>
  <sheetFormatPr baseColWidth="10" defaultRowHeight="15" x14ac:dyDescent="0.25"/>
  <cols>
    <col min="1" max="1" width="18.7109375" customWidth="1"/>
    <col min="7" max="7" width="15.28515625" customWidth="1"/>
    <col min="8" max="8" width="17.28515625" customWidth="1"/>
    <col min="9" max="9" width="20.85546875" customWidth="1"/>
    <col min="10" max="10" width="17.28515625" customWidth="1"/>
    <col min="11" max="11" width="17.7109375" customWidth="1"/>
    <col min="12" max="12" width="15.28515625" customWidth="1"/>
    <col min="13" max="13" width="16.5703125" customWidth="1"/>
    <col min="14" max="14" width="20.42578125" customWidth="1"/>
    <col min="15" max="15" width="17.5703125" customWidth="1"/>
    <col min="16" max="16" width="12.85546875" customWidth="1"/>
    <col min="17" max="17" width="14.140625" customWidth="1"/>
    <col min="19" max="19" width="14.42578125" customWidth="1"/>
    <col min="20" max="20" width="18.7109375" customWidth="1"/>
  </cols>
  <sheetData>
    <row r="1" spans="1:18" x14ac:dyDescent="0.25">
      <c r="A1" s="45"/>
      <c r="B1" s="45"/>
      <c r="C1" s="45"/>
      <c r="D1" s="45"/>
      <c r="E1" s="45"/>
      <c r="F1" s="45"/>
      <c r="G1" s="45"/>
      <c r="H1" s="45"/>
      <c r="I1" s="45"/>
    </row>
    <row r="2" spans="1:18" x14ac:dyDescent="0.25">
      <c r="A2" s="45"/>
      <c r="B2" s="45"/>
      <c r="C2" s="45"/>
      <c r="D2" s="45"/>
      <c r="E2" s="45"/>
      <c r="F2" s="45"/>
      <c r="G2" s="45"/>
      <c r="H2" s="45"/>
      <c r="I2" s="45"/>
    </row>
    <row r="3" spans="1:18" x14ac:dyDescent="0.25">
      <c r="A3" s="139" t="s">
        <v>345</v>
      </c>
      <c r="B3" s="139" t="s">
        <v>346</v>
      </c>
      <c r="C3" s="140" t="s">
        <v>347</v>
      </c>
      <c r="D3" s="140" t="s">
        <v>348</v>
      </c>
      <c r="E3" s="140" t="s">
        <v>349</v>
      </c>
      <c r="F3" s="140" t="s">
        <v>350</v>
      </c>
      <c r="G3" s="140" t="s">
        <v>351</v>
      </c>
      <c r="H3" s="140" t="s">
        <v>352</v>
      </c>
      <c r="I3" s="45"/>
    </row>
    <row r="4" spans="1:18" x14ac:dyDescent="0.25">
      <c r="A4" s="139"/>
      <c r="B4" s="139"/>
      <c r="C4" s="141"/>
      <c r="D4" s="141"/>
      <c r="E4" s="141"/>
      <c r="F4" s="141"/>
      <c r="G4" s="141"/>
      <c r="H4" s="141"/>
      <c r="I4" s="45"/>
    </row>
    <row r="5" spans="1:18" x14ac:dyDescent="0.25">
      <c r="A5" s="143" t="s">
        <v>353</v>
      </c>
      <c r="B5" s="139">
        <v>4200</v>
      </c>
      <c r="C5" s="140">
        <v>44</v>
      </c>
      <c r="D5" s="140">
        <f>B5*C5</f>
        <v>184800</v>
      </c>
      <c r="E5" s="140">
        <v>0</v>
      </c>
      <c r="F5" s="140">
        <f>E5*B5</f>
        <v>0</v>
      </c>
      <c r="G5" s="140">
        <v>6</v>
      </c>
      <c r="H5" s="140">
        <f>G5*B5</f>
        <v>25200</v>
      </c>
      <c r="I5" s="45"/>
    </row>
    <row r="6" spans="1:18" x14ac:dyDescent="0.25">
      <c r="A6" s="143"/>
      <c r="B6" s="139"/>
      <c r="C6" s="141"/>
      <c r="D6" s="141"/>
      <c r="E6" s="141"/>
      <c r="F6" s="141"/>
      <c r="G6" s="141"/>
      <c r="H6" s="141"/>
      <c r="I6" s="45"/>
    </row>
    <row r="7" spans="1:18" x14ac:dyDescent="0.25">
      <c r="A7" s="33" t="s">
        <v>8</v>
      </c>
      <c r="B7" s="32">
        <v>18</v>
      </c>
      <c r="C7" s="51">
        <v>-23</v>
      </c>
      <c r="D7" s="51">
        <f>B7*C7</f>
        <v>-414</v>
      </c>
      <c r="E7" s="33">
        <v>-2</v>
      </c>
      <c r="F7" s="51">
        <f>B7*E7</f>
        <v>-36</v>
      </c>
      <c r="G7" s="51">
        <v>7</v>
      </c>
      <c r="H7" s="51">
        <f>B7*G7</f>
        <v>126</v>
      </c>
      <c r="I7" s="45"/>
    </row>
    <row r="8" spans="1:18" x14ac:dyDescent="0.25">
      <c r="A8" s="33" t="s">
        <v>9</v>
      </c>
      <c r="B8" s="32">
        <v>23</v>
      </c>
      <c r="C8" s="51">
        <v>-2</v>
      </c>
      <c r="D8" s="51">
        <f t="shared" ref="D8:D71" si="0">B8*C8</f>
        <v>-46</v>
      </c>
      <c r="E8" s="33">
        <v>2</v>
      </c>
      <c r="F8" s="51">
        <f t="shared" ref="F8:F71" si="1">B8*E8</f>
        <v>46</v>
      </c>
      <c r="G8" s="51">
        <v>7</v>
      </c>
      <c r="H8" s="51">
        <f t="shared" ref="H8:H71" si="2">B8*G8</f>
        <v>161</v>
      </c>
      <c r="I8" s="45"/>
    </row>
    <row r="9" spans="1:18" x14ac:dyDescent="0.25">
      <c r="A9" s="33" t="s">
        <v>10</v>
      </c>
      <c r="B9" s="32">
        <v>24</v>
      </c>
      <c r="C9" s="51">
        <v>-23</v>
      </c>
      <c r="D9" s="51">
        <f t="shared" si="0"/>
        <v>-552</v>
      </c>
      <c r="E9" s="33">
        <v>2</v>
      </c>
      <c r="F9" s="51">
        <f t="shared" si="1"/>
        <v>48</v>
      </c>
      <c r="G9" s="51">
        <v>7</v>
      </c>
      <c r="H9" s="51">
        <f t="shared" si="2"/>
        <v>168</v>
      </c>
      <c r="J9" s="89">
        <v>12</v>
      </c>
      <c r="K9" s="89">
        <v>5</v>
      </c>
      <c r="L9" s="89">
        <v>-2</v>
      </c>
      <c r="M9" s="89">
        <v>-9</v>
      </c>
      <c r="N9" s="89">
        <v>-16</v>
      </c>
      <c r="O9" s="89">
        <v>-23</v>
      </c>
      <c r="P9" s="89">
        <v>-30</v>
      </c>
      <c r="Q9" s="102">
        <v>-36</v>
      </c>
    </row>
    <row r="10" spans="1:18" x14ac:dyDescent="0.25">
      <c r="A10" s="33" t="s">
        <v>11</v>
      </c>
      <c r="B10" s="32">
        <v>22</v>
      </c>
      <c r="C10" s="51">
        <v>-2</v>
      </c>
      <c r="D10" s="51">
        <f t="shared" si="0"/>
        <v>-44</v>
      </c>
      <c r="E10" s="33">
        <v>-2</v>
      </c>
      <c r="F10" s="51">
        <f t="shared" si="1"/>
        <v>-44</v>
      </c>
      <c r="G10" s="51">
        <v>7</v>
      </c>
      <c r="H10" s="51">
        <f t="shared" si="2"/>
        <v>154</v>
      </c>
      <c r="J10" s="90"/>
      <c r="K10" s="90"/>
      <c r="L10" s="90"/>
      <c r="M10" s="90"/>
      <c r="N10" s="90"/>
      <c r="O10" s="90"/>
      <c r="P10" s="90"/>
      <c r="Q10" s="90"/>
    </row>
    <row r="11" spans="1:18" ht="15.75" thickBot="1" x14ac:dyDescent="0.3">
      <c r="A11" s="33" t="s">
        <v>142</v>
      </c>
      <c r="B11" s="32">
        <v>26</v>
      </c>
      <c r="C11" s="51">
        <v>5</v>
      </c>
      <c r="D11" s="51">
        <f t="shared" si="0"/>
        <v>130</v>
      </c>
      <c r="E11" s="33">
        <v>-5</v>
      </c>
      <c r="F11" s="51">
        <f t="shared" si="1"/>
        <v>-130</v>
      </c>
      <c r="G11" s="51">
        <v>10</v>
      </c>
      <c r="H11" s="51">
        <f t="shared" si="2"/>
        <v>260</v>
      </c>
      <c r="I11" s="144">
        <v>10</v>
      </c>
      <c r="J11" s="100"/>
      <c r="K11" s="33" t="s">
        <v>319</v>
      </c>
      <c r="L11" s="11"/>
      <c r="M11" s="33" t="s">
        <v>323</v>
      </c>
      <c r="N11" s="33" t="s">
        <v>327</v>
      </c>
      <c r="O11" s="11"/>
      <c r="P11" s="33" t="s">
        <v>331</v>
      </c>
      <c r="Q11" s="94"/>
      <c r="R11" s="58">
        <v>-5</v>
      </c>
    </row>
    <row r="12" spans="1:18" ht="16.5" thickTop="1" thickBot="1" x14ac:dyDescent="0.3">
      <c r="A12" s="33" t="s">
        <v>143</v>
      </c>
      <c r="B12" s="32">
        <v>26</v>
      </c>
      <c r="C12" s="51">
        <v>5</v>
      </c>
      <c r="D12" s="51">
        <f t="shared" si="0"/>
        <v>130</v>
      </c>
      <c r="E12" s="33">
        <v>-2</v>
      </c>
      <c r="F12" s="51">
        <f t="shared" si="1"/>
        <v>-52</v>
      </c>
      <c r="G12" s="51">
        <v>10</v>
      </c>
      <c r="H12" s="51">
        <f t="shared" si="2"/>
        <v>260</v>
      </c>
      <c r="I12" s="144"/>
      <c r="J12" s="100"/>
      <c r="K12" s="33" t="s">
        <v>320</v>
      </c>
      <c r="M12" s="37" t="s">
        <v>324</v>
      </c>
      <c r="N12" s="33" t="s">
        <v>328</v>
      </c>
      <c r="P12" s="33" t="s">
        <v>332</v>
      </c>
      <c r="Q12" s="95"/>
      <c r="R12" s="58">
        <v>-2</v>
      </c>
    </row>
    <row r="13" spans="1:18" ht="16.5" thickTop="1" thickBot="1" x14ac:dyDescent="0.3">
      <c r="A13" s="33" t="s">
        <v>144</v>
      </c>
      <c r="B13" s="32">
        <v>26</v>
      </c>
      <c r="C13" s="51">
        <v>5</v>
      </c>
      <c r="D13" s="51">
        <f t="shared" si="0"/>
        <v>130</v>
      </c>
      <c r="E13" s="33">
        <v>2</v>
      </c>
      <c r="F13" s="51">
        <f t="shared" si="1"/>
        <v>52</v>
      </c>
      <c r="G13" s="51">
        <v>10</v>
      </c>
      <c r="H13" s="51">
        <f t="shared" si="2"/>
        <v>260</v>
      </c>
      <c r="I13" s="144"/>
      <c r="J13" s="100"/>
      <c r="K13" s="33" t="s">
        <v>321</v>
      </c>
      <c r="L13" s="9"/>
      <c r="M13" s="33" t="s">
        <v>325</v>
      </c>
      <c r="N13" s="37" t="s">
        <v>329</v>
      </c>
      <c r="P13" s="33" t="s">
        <v>333</v>
      </c>
      <c r="Q13" s="95"/>
      <c r="R13" s="58">
        <v>2</v>
      </c>
    </row>
    <row r="14" spans="1:18" ht="15.75" thickTop="1" x14ac:dyDescent="0.25">
      <c r="A14" s="33" t="s">
        <v>145</v>
      </c>
      <c r="B14" s="32">
        <v>26</v>
      </c>
      <c r="C14" s="51">
        <v>5</v>
      </c>
      <c r="D14" s="51">
        <f t="shared" si="0"/>
        <v>130</v>
      </c>
      <c r="E14" s="33">
        <v>5</v>
      </c>
      <c r="F14" s="51">
        <f t="shared" si="1"/>
        <v>130</v>
      </c>
      <c r="G14" s="51">
        <v>10</v>
      </c>
      <c r="H14" s="51">
        <f t="shared" si="2"/>
        <v>260</v>
      </c>
      <c r="I14" s="144"/>
      <c r="J14" s="100"/>
      <c r="K14" s="33" t="s">
        <v>322</v>
      </c>
      <c r="L14" s="14"/>
      <c r="M14" s="33" t="s">
        <v>326</v>
      </c>
      <c r="N14" s="33" t="s">
        <v>330</v>
      </c>
      <c r="O14" s="14"/>
      <c r="P14" s="33" t="s">
        <v>334</v>
      </c>
      <c r="Q14" s="96"/>
      <c r="R14" s="58">
        <v>5</v>
      </c>
    </row>
    <row r="15" spans="1:18" x14ac:dyDescent="0.25">
      <c r="A15" s="33" t="s">
        <v>146</v>
      </c>
      <c r="B15" s="32">
        <v>26</v>
      </c>
      <c r="C15" s="51">
        <v>-30</v>
      </c>
      <c r="D15" s="51">
        <f t="shared" si="0"/>
        <v>-780</v>
      </c>
      <c r="E15" s="33">
        <v>-5</v>
      </c>
      <c r="F15" s="51">
        <f t="shared" si="1"/>
        <v>-130</v>
      </c>
      <c r="G15" s="51">
        <v>10</v>
      </c>
      <c r="H15" s="51">
        <f t="shared" si="2"/>
        <v>260</v>
      </c>
      <c r="J15" s="101"/>
      <c r="K15" s="101"/>
      <c r="L15" s="101"/>
      <c r="M15" s="101"/>
      <c r="N15" s="101"/>
      <c r="O15" s="101"/>
      <c r="P15" s="101"/>
      <c r="Q15" s="90"/>
    </row>
    <row r="16" spans="1:18" x14ac:dyDescent="0.25">
      <c r="A16" s="33" t="s">
        <v>147</v>
      </c>
      <c r="B16" s="32">
        <v>26</v>
      </c>
      <c r="C16" s="51">
        <v>-30</v>
      </c>
      <c r="D16" s="51">
        <f t="shared" si="0"/>
        <v>-780</v>
      </c>
      <c r="E16" s="33">
        <v>-2</v>
      </c>
      <c r="F16" s="51">
        <f t="shared" si="1"/>
        <v>-52</v>
      </c>
      <c r="G16" s="51">
        <v>10</v>
      </c>
      <c r="H16" s="51">
        <f t="shared" si="2"/>
        <v>260</v>
      </c>
      <c r="I16" s="144">
        <v>7</v>
      </c>
      <c r="J16" s="41" t="s">
        <v>335</v>
      </c>
      <c r="K16" s="35" t="s">
        <v>339</v>
      </c>
      <c r="L16" s="43"/>
      <c r="M16" s="37" t="s">
        <v>80</v>
      </c>
      <c r="N16" s="37" t="s">
        <v>35</v>
      </c>
      <c r="O16" s="43"/>
      <c r="P16" s="35" t="s">
        <v>20</v>
      </c>
      <c r="Q16" s="41" t="s">
        <v>275</v>
      </c>
      <c r="R16" s="58">
        <v>-5</v>
      </c>
    </row>
    <row r="17" spans="1:18" x14ac:dyDescent="0.25">
      <c r="A17" s="33" t="s">
        <v>148</v>
      </c>
      <c r="B17" s="32">
        <v>26</v>
      </c>
      <c r="C17" s="51">
        <v>-30</v>
      </c>
      <c r="D17" s="51">
        <f t="shared" si="0"/>
        <v>-780</v>
      </c>
      <c r="E17" s="33">
        <v>2</v>
      </c>
      <c r="F17" s="51">
        <f t="shared" si="1"/>
        <v>52</v>
      </c>
      <c r="G17" s="51">
        <v>10</v>
      </c>
      <c r="H17" s="51">
        <f t="shared" si="2"/>
        <v>260</v>
      </c>
      <c r="I17" s="144"/>
      <c r="J17" s="41" t="s">
        <v>336</v>
      </c>
      <c r="K17" s="35" t="s">
        <v>340</v>
      </c>
      <c r="L17" s="33" t="s">
        <v>343</v>
      </c>
      <c r="M17" s="41" t="s">
        <v>84</v>
      </c>
      <c r="N17" s="41" t="s">
        <v>85</v>
      </c>
      <c r="O17" s="33" t="s">
        <v>8</v>
      </c>
      <c r="P17" s="35" t="s">
        <v>21</v>
      </c>
      <c r="Q17" s="41" t="s">
        <v>276</v>
      </c>
      <c r="R17" s="58">
        <v>-2</v>
      </c>
    </row>
    <row r="18" spans="1:18" x14ac:dyDescent="0.25">
      <c r="A18" s="33" t="s">
        <v>149</v>
      </c>
      <c r="B18" s="32">
        <v>26</v>
      </c>
      <c r="C18" s="51">
        <v>-30</v>
      </c>
      <c r="D18" s="51">
        <f t="shared" si="0"/>
        <v>-780</v>
      </c>
      <c r="E18" s="33">
        <v>5</v>
      </c>
      <c r="F18" s="51">
        <f t="shared" si="1"/>
        <v>130</v>
      </c>
      <c r="G18" s="51">
        <v>10</v>
      </c>
      <c r="H18" s="51">
        <f t="shared" si="2"/>
        <v>260</v>
      </c>
      <c r="I18" s="144"/>
      <c r="J18" s="41" t="s">
        <v>337</v>
      </c>
      <c r="K18" s="35" t="s">
        <v>341</v>
      </c>
      <c r="L18" s="33" t="s">
        <v>344</v>
      </c>
      <c r="M18" s="41" t="s">
        <v>87</v>
      </c>
      <c r="N18" s="41" t="s">
        <v>86</v>
      </c>
      <c r="O18" s="33" t="s">
        <v>10</v>
      </c>
      <c r="P18" s="35" t="s">
        <v>22</v>
      </c>
      <c r="Q18" s="41" t="s">
        <v>277</v>
      </c>
      <c r="R18" s="58">
        <v>2</v>
      </c>
    </row>
    <row r="19" spans="1:18" x14ac:dyDescent="0.25">
      <c r="A19" s="33" t="s">
        <v>29</v>
      </c>
      <c r="B19" s="32">
        <v>15</v>
      </c>
      <c r="C19" s="51">
        <v>-16</v>
      </c>
      <c r="D19" s="51">
        <f t="shared" si="0"/>
        <v>-240</v>
      </c>
      <c r="E19" s="33">
        <v>5</v>
      </c>
      <c r="F19" s="51">
        <f t="shared" si="1"/>
        <v>75</v>
      </c>
      <c r="G19" s="51">
        <v>10</v>
      </c>
      <c r="H19" s="51">
        <f t="shared" si="2"/>
        <v>150</v>
      </c>
      <c r="I19" s="144"/>
      <c r="J19" s="41" t="s">
        <v>338</v>
      </c>
      <c r="K19" s="35" t="s">
        <v>342</v>
      </c>
      <c r="L19" s="43"/>
      <c r="M19" s="37" t="s">
        <v>81</v>
      </c>
      <c r="N19" s="37" t="s">
        <v>83</v>
      </c>
      <c r="P19" s="35" t="s">
        <v>23</v>
      </c>
      <c r="Q19" s="41" t="s">
        <v>278</v>
      </c>
      <c r="R19" s="58">
        <v>5</v>
      </c>
    </row>
    <row r="20" spans="1:18" x14ac:dyDescent="0.25">
      <c r="A20" s="33" t="s">
        <v>28</v>
      </c>
      <c r="B20" s="32">
        <v>20</v>
      </c>
      <c r="C20" s="51">
        <v>-9</v>
      </c>
      <c r="D20" s="51">
        <f t="shared" si="0"/>
        <v>-180</v>
      </c>
      <c r="E20" s="33">
        <v>-5</v>
      </c>
      <c r="F20" s="51">
        <f t="shared" si="1"/>
        <v>-100</v>
      </c>
      <c r="G20" s="51">
        <v>10</v>
      </c>
      <c r="H20" s="51">
        <f t="shared" si="2"/>
        <v>200</v>
      </c>
      <c r="J20" s="101"/>
      <c r="K20" s="101"/>
      <c r="L20" s="101"/>
      <c r="M20" s="101"/>
      <c r="N20" s="101"/>
      <c r="O20" s="101"/>
      <c r="P20" s="101"/>
      <c r="Q20" s="90"/>
    </row>
    <row r="21" spans="1:18" ht="15.75" thickBot="1" x14ac:dyDescent="0.3">
      <c r="A21" s="33" t="s">
        <v>30</v>
      </c>
      <c r="B21" s="32">
        <v>27</v>
      </c>
      <c r="C21" s="51">
        <v>-16</v>
      </c>
      <c r="D21" s="51">
        <f t="shared" si="0"/>
        <v>-432</v>
      </c>
      <c r="E21" s="33">
        <v>-2</v>
      </c>
      <c r="F21" s="51">
        <f t="shared" si="1"/>
        <v>-54</v>
      </c>
      <c r="G21" s="51">
        <v>10</v>
      </c>
      <c r="H21" s="51">
        <f t="shared" si="2"/>
        <v>270</v>
      </c>
      <c r="I21" s="144">
        <v>3</v>
      </c>
      <c r="L21" s="11"/>
      <c r="M21" s="37" t="s">
        <v>259</v>
      </c>
      <c r="O21" s="37" t="s">
        <v>253</v>
      </c>
      <c r="P21" s="41" t="s">
        <v>260</v>
      </c>
      <c r="Q21" s="37" t="s">
        <v>254</v>
      </c>
      <c r="R21" s="58">
        <v>-5</v>
      </c>
    </row>
    <row r="22" spans="1:18" ht="16.5" thickTop="1" thickBot="1" x14ac:dyDescent="0.3">
      <c r="A22" s="33" t="s">
        <v>31</v>
      </c>
      <c r="B22" s="32">
        <v>30</v>
      </c>
      <c r="C22" s="51">
        <v>-9</v>
      </c>
      <c r="D22" s="51">
        <f t="shared" si="0"/>
        <v>-270</v>
      </c>
      <c r="E22" s="33">
        <v>5</v>
      </c>
      <c r="F22" s="51">
        <f t="shared" si="1"/>
        <v>150</v>
      </c>
      <c r="G22" s="51">
        <v>10</v>
      </c>
      <c r="H22" s="51">
        <f t="shared" si="2"/>
        <v>300</v>
      </c>
      <c r="I22" s="144"/>
      <c r="J22" s="39" t="s">
        <v>194</v>
      </c>
      <c r="K22" s="37" t="s">
        <v>256</v>
      </c>
      <c r="L22" s="41" t="s">
        <v>249</v>
      </c>
      <c r="N22" s="37" t="s">
        <v>258</v>
      </c>
      <c r="P22" s="9"/>
      <c r="R22" s="58">
        <v>-2</v>
      </c>
    </row>
    <row r="23" spans="1:18" ht="15.75" thickTop="1" x14ac:dyDescent="0.25">
      <c r="A23" s="33" t="s">
        <v>32</v>
      </c>
      <c r="B23" s="32">
        <v>30</v>
      </c>
      <c r="C23" s="51">
        <v>-16</v>
      </c>
      <c r="D23" s="51">
        <f t="shared" si="0"/>
        <v>-480</v>
      </c>
      <c r="E23" s="33">
        <v>-5</v>
      </c>
      <c r="F23" s="51">
        <f t="shared" si="1"/>
        <v>-150</v>
      </c>
      <c r="G23" s="51">
        <v>10</v>
      </c>
      <c r="H23" s="51">
        <f t="shared" si="2"/>
        <v>300</v>
      </c>
      <c r="I23" s="144"/>
      <c r="J23" s="41" t="s">
        <v>262</v>
      </c>
      <c r="K23" s="37" t="s">
        <v>261</v>
      </c>
      <c r="M23" s="37" t="s">
        <v>255</v>
      </c>
      <c r="Q23" s="39" t="s">
        <v>195</v>
      </c>
      <c r="R23" s="58">
        <v>2</v>
      </c>
    </row>
    <row r="24" spans="1:18" x14ac:dyDescent="0.25">
      <c r="A24" s="33" t="s">
        <v>33</v>
      </c>
      <c r="B24" s="32">
        <v>12</v>
      </c>
      <c r="C24" s="51">
        <v>-9</v>
      </c>
      <c r="D24" s="51">
        <f t="shared" si="0"/>
        <v>-108</v>
      </c>
      <c r="E24" s="33">
        <v>2</v>
      </c>
      <c r="F24" s="51">
        <f t="shared" si="1"/>
        <v>24</v>
      </c>
      <c r="G24" s="51">
        <v>10</v>
      </c>
      <c r="H24" s="51">
        <f t="shared" si="2"/>
        <v>120</v>
      </c>
      <c r="I24" s="144"/>
      <c r="J24" s="37" t="s">
        <v>251</v>
      </c>
      <c r="N24" s="41" t="s">
        <v>250</v>
      </c>
      <c r="P24" s="37" t="s">
        <v>257</v>
      </c>
      <c r="Q24" s="37" t="s">
        <v>252</v>
      </c>
      <c r="R24" s="58">
        <v>5</v>
      </c>
    </row>
    <row r="25" spans="1:18" x14ac:dyDescent="0.25">
      <c r="A25" s="35" t="s">
        <v>20</v>
      </c>
      <c r="B25" s="34">
        <v>26</v>
      </c>
      <c r="C25" s="35">
        <v>-30</v>
      </c>
      <c r="D25" s="104">
        <f t="shared" si="0"/>
        <v>-780</v>
      </c>
      <c r="E25" s="35">
        <v>-5</v>
      </c>
      <c r="F25" s="104">
        <f t="shared" si="1"/>
        <v>-130</v>
      </c>
      <c r="G25" s="35">
        <v>7</v>
      </c>
      <c r="H25" s="104">
        <f t="shared" si="2"/>
        <v>182</v>
      </c>
      <c r="J25" s="101"/>
      <c r="K25" s="101"/>
      <c r="L25" s="101"/>
      <c r="M25" s="101"/>
      <c r="N25" s="101"/>
      <c r="O25" s="101"/>
      <c r="P25" s="101"/>
      <c r="Q25" s="90"/>
    </row>
    <row r="26" spans="1:18" x14ac:dyDescent="0.25">
      <c r="A26" s="35" t="s">
        <v>21</v>
      </c>
      <c r="B26" s="34">
        <v>26</v>
      </c>
      <c r="C26" s="104">
        <v>-30</v>
      </c>
      <c r="D26" s="104">
        <f t="shared" si="0"/>
        <v>-780</v>
      </c>
      <c r="E26" s="35">
        <v>-2</v>
      </c>
      <c r="F26" s="104">
        <f t="shared" si="1"/>
        <v>-52</v>
      </c>
      <c r="G26" s="104">
        <v>7</v>
      </c>
      <c r="H26" s="104">
        <f t="shared" si="2"/>
        <v>182</v>
      </c>
      <c r="I26" s="144">
        <v>0</v>
      </c>
      <c r="J26" s="39" t="s">
        <v>192</v>
      </c>
      <c r="K26" s="41" t="s">
        <v>211</v>
      </c>
      <c r="L26" s="41" t="s">
        <v>245</v>
      </c>
      <c r="M26" s="41" t="s">
        <v>247</v>
      </c>
      <c r="N26" s="41" t="s">
        <v>205</v>
      </c>
      <c r="O26" s="39" t="s">
        <v>189</v>
      </c>
      <c r="P26" s="41" t="s">
        <v>214</v>
      </c>
      <c r="Q26" s="39" t="s">
        <v>191</v>
      </c>
      <c r="R26" s="58">
        <v>-5</v>
      </c>
    </row>
    <row r="27" spans="1:18" x14ac:dyDescent="0.25">
      <c r="A27" s="35" t="s">
        <v>22</v>
      </c>
      <c r="B27" s="34">
        <v>26</v>
      </c>
      <c r="C27" s="35">
        <v>-30</v>
      </c>
      <c r="D27" s="104">
        <f t="shared" si="0"/>
        <v>-780</v>
      </c>
      <c r="E27" s="35">
        <v>2</v>
      </c>
      <c r="F27" s="104">
        <f t="shared" si="1"/>
        <v>52</v>
      </c>
      <c r="G27" s="35">
        <v>7</v>
      </c>
      <c r="H27" s="104">
        <f t="shared" si="2"/>
        <v>182</v>
      </c>
      <c r="I27" s="144"/>
      <c r="J27" s="39" t="s">
        <v>196</v>
      </c>
      <c r="K27" s="41" t="s">
        <v>200</v>
      </c>
      <c r="L27" s="41" t="s">
        <v>208</v>
      </c>
      <c r="M27" s="41" t="s">
        <v>210</v>
      </c>
      <c r="N27" s="41" t="s">
        <v>204</v>
      </c>
      <c r="O27" s="41" t="s">
        <v>206</v>
      </c>
      <c r="P27" s="41" t="s">
        <v>199</v>
      </c>
      <c r="R27" s="58">
        <v>-2</v>
      </c>
    </row>
    <row r="28" spans="1:18" x14ac:dyDescent="0.25">
      <c r="A28" s="35" t="s">
        <v>23</v>
      </c>
      <c r="B28" s="34">
        <v>26</v>
      </c>
      <c r="C28" s="35">
        <v>-30</v>
      </c>
      <c r="D28" s="104">
        <f t="shared" si="0"/>
        <v>-780</v>
      </c>
      <c r="E28" s="35">
        <v>5</v>
      </c>
      <c r="F28" s="104">
        <f t="shared" si="1"/>
        <v>130</v>
      </c>
      <c r="G28" s="35">
        <v>7</v>
      </c>
      <c r="H28" s="104">
        <f t="shared" si="2"/>
        <v>182</v>
      </c>
      <c r="I28" s="144"/>
      <c r="K28" s="41" t="s">
        <v>198</v>
      </c>
      <c r="L28" s="41" t="s">
        <v>207</v>
      </c>
      <c r="M28" s="41" t="s">
        <v>202</v>
      </c>
      <c r="N28" s="39" t="s">
        <v>309</v>
      </c>
      <c r="O28" s="41" t="s">
        <v>209</v>
      </c>
      <c r="P28" s="41" t="s">
        <v>201</v>
      </c>
      <c r="Q28" s="39" t="s">
        <v>197</v>
      </c>
      <c r="R28" s="58">
        <v>2</v>
      </c>
    </row>
    <row r="29" spans="1:18" x14ac:dyDescent="0.25">
      <c r="A29" s="35" t="s">
        <v>24</v>
      </c>
      <c r="B29" s="34">
        <v>26</v>
      </c>
      <c r="C29" s="35">
        <v>5</v>
      </c>
      <c r="D29" s="104">
        <f t="shared" si="0"/>
        <v>130</v>
      </c>
      <c r="E29" s="35">
        <v>-5</v>
      </c>
      <c r="F29" s="104">
        <f t="shared" si="1"/>
        <v>-130</v>
      </c>
      <c r="G29" s="35">
        <v>7</v>
      </c>
      <c r="H29" s="104">
        <f t="shared" si="2"/>
        <v>182</v>
      </c>
      <c r="I29" s="144"/>
      <c r="J29" s="39" t="s">
        <v>190</v>
      </c>
      <c r="K29" s="41" t="s">
        <v>213</v>
      </c>
      <c r="L29" s="39" t="s">
        <v>188</v>
      </c>
      <c r="M29" s="41" t="s">
        <v>203</v>
      </c>
      <c r="N29" s="41" t="s">
        <v>248</v>
      </c>
      <c r="O29" s="41" t="s">
        <v>246</v>
      </c>
      <c r="P29" s="39" t="s">
        <v>212</v>
      </c>
      <c r="Q29" s="39" t="s">
        <v>193</v>
      </c>
      <c r="R29" s="58">
        <v>5</v>
      </c>
    </row>
    <row r="30" spans="1:18" x14ac:dyDescent="0.25">
      <c r="A30" s="35" t="s">
        <v>25</v>
      </c>
      <c r="B30" s="34">
        <v>26</v>
      </c>
      <c r="C30" s="35">
        <v>5</v>
      </c>
      <c r="D30" s="104">
        <f t="shared" si="0"/>
        <v>130</v>
      </c>
      <c r="E30" s="35">
        <v>-2</v>
      </c>
      <c r="F30" s="104">
        <f t="shared" si="1"/>
        <v>-52</v>
      </c>
      <c r="G30" s="35">
        <v>7</v>
      </c>
      <c r="H30" s="104">
        <f t="shared" si="2"/>
        <v>182</v>
      </c>
      <c r="J30" s="101"/>
      <c r="K30" s="101"/>
      <c r="L30" s="101"/>
      <c r="M30" s="101"/>
      <c r="N30" s="101"/>
      <c r="O30" s="101"/>
      <c r="P30" s="101"/>
      <c r="Q30" s="90"/>
    </row>
    <row r="31" spans="1:18" x14ac:dyDescent="0.25">
      <c r="A31" s="35" t="s">
        <v>26</v>
      </c>
      <c r="B31" s="34">
        <v>26</v>
      </c>
      <c r="C31" s="35">
        <v>5</v>
      </c>
      <c r="D31" s="104">
        <f t="shared" si="0"/>
        <v>130</v>
      </c>
      <c r="E31" s="35">
        <v>2</v>
      </c>
      <c r="F31" s="104">
        <f t="shared" si="1"/>
        <v>52</v>
      </c>
      <c r="G31" s="35">
        <v>7</v>
      </c>
      <c r="H31" s="104">
        <f t="shared" si="2"/>
        <v>182</v>
      </c>
      <c r="I31" s="144">
        <v>-3</v>
      </c>
      <c r="J31" s="39" t="s">
        <v>216</v>
      </c>
      <c r="K31" s="39" t="s">
        <v>220</v>
      </c>
      <c r="L31" s="39" t="s">
        <v>224</v>
      </c>
      <c r="M31" s="39" t="s">
        <v>228</v>
      </c>
      <c r="N31" s="39" t="s">
        <v>232</v>
      </c>
      <c r="O31" s="39" t="s">
        <v>236</v>
      </c>
      <c r="P31" s="39" t="s">
        <v>240</v>
      </c>
      <c r="Q31" s="39" t="s">
        <v>243</v>
      </c>
      <c r="R31" s="58">
        <v>-5</v>
      </c>
    </row>
    <row r="32" spans="1:18" x14ac:dyDescent="0.25">
      <c r="A32" s="35" t="s">
        <v>27</v>
      </c>
      <c r="B32" s="34">
        <v>26</v>
      </c>
      <c r="C32" s="104">
        <v>5</v>
      </c>
      <c r="D32" s="104">
        <f t="shared" si="0"/>
        <v>130</v>
      </c>
      <c r="E32" s="35">
        <v>5</v>
      </c>
      <c r="F32" s="104">
        <f t="shared" si="1"/>
        <v>130</v>
      </c>
      <c r="G32" s="35">
        <v>7</v>
      </c>
      <c r="H32" s="104">
        <f t="shared" si="2"/>
        <v>182</v>
      </c>
      <c r="I32" s="144"/>
      <c r="J32" s="39" t="s">
        <v>217</v>
      </c>
      <c r="K32" s="39" t="s">
        <v>221</v>
      </c>
      <c r="L32" s="39" t="s">
        <v>225</v>
      </c>
      <c r="M32" s="39" t="s">
        <v>229</v>
      </c>
      <c r="N32" s="39" t="s">
        <v>233</v>
      </c>
      <c r="O32" s="39" t="s">
        <v>237</v>
      </c>
      <c r="P32" s="39" t="s">
        <v>241</v>
      </c>
      <c r="R32" s="58">
        <v>-2</v>
      </c>
    </row>
    <row r="33" spans="1:18" x14ac:dyDescent="0.25">
      <c r="A33" s="37" t="s">
        <v>12</v>
      </c>
      <c r="B33" s="36">
        <v>18</v>
      </c>
      <c r="C33" s="37">
        <v>-23</v>
      </c>
      <c r="D33" s="105">
        <f t="shared" si="0"/>
        <v>-414</v>
      </c>
      <c r="E33" s="37">
        <v>-5</v>
      </c>
      <c r="F33" s="105">
        <f t="shared" si="1"/>
        <v>-90</v>
      </c>
      <c r="G33" s="37">
        <v>3</v>
      </c>
      <c r="H33" s="105">
        <f t="shared" si="2"/>
        <v>54</v>
      </c>
      <c r="I33" s="144"/>
      <c r="K33" s="39" t="s">
        <v>222</v>
      </c>
      <c r="L33" s="39" t="s">
        <v>226</v>
      </c>
      <c r="M33" s="39" t="s">
        <v>230</v>
      </c>
      <c r="N33" s="39" t="s">
        <v>234</v>
      </c>
      <c r="O33" s="39" t="s">
        <v>238</v>
      </c>
      <c r="P33" s="39" t="s">
        <v>242</v>
      </c>
      <c r="Q33" s="39" t="s">
        <v>244</v>
      </c>
      <c r="R33" s="58">
        <v>2</v>
      </c>
    </row>
    <row r="34" spans="1:18" x14ac:dyDescent="0.25">
      <c r="A34" s="37" t="s">
        <v>13</v>
      </c>
      <c r="B34" s="36">
        <v>16</v>
      </c>
      <c r="C34" s="37">
        <v>-9</v>
      </c>
      <c r="D34" s="105">
        <f t="shared" si="0"/>
        <v>-144</v>
      </c>
      <c r="E34" s="37">
        <v>-5</v>
      </c>
      <c r="F34" s="105">
        <f t="shared" si="1"/>
        <v>-80</v>
      </c>
      <c r="G34" s="37">
        <v>3</v>
      </c>
      <c r="H34" s="105">
        <f t="shared" si="2"/>
        <v>48</v>
      </c>
      <c r="I34" s="144"/>
      <c r="J34" s="39" t="s">
        <v>218</v>
      </c>
      <c r="K34" s="39" t="s">
        <v>215</v>
      </c>
      <c r="L34" s="39" t="s">
        <v>219</v>
      </c>
      <c r="M34" s="39" t="s">
        <v>223</v>
      </c>
      <c r="N34" s="39" t="s">
        <v>227</v>
      </c>
      <c r="O34" s="39" t="s">
        <v>231</v>
      </c>
      <c r="P34" s="39" t="s">
        <v>235</v>
      </c>
      <c r="Q34" s="39" t="s">
        <v>239</v>
      </c>
      <c r="R34" s="58">
        <v>5</v>
      </c>
    </row>
    <row r="35" spans="1:18" x14ac:dyDescent="0.25">
      <c r="A35" s="37" t="s">
        <v>14</v>
      </c>
      <c r="B35" s="36">
        <v>22</v>
      </c>
      <c r="C35" s="37">
        <v>5</v>
      </c>
      <c r="D35" s="105">
        <f t="shared" si="0"/>
        <v>110</v>
      </c>
      <c r="E35" s="37">
        <v>2</v>
      </c>
      <c r="F35" s="105">
        <f t="shared" si="1"/>
        <v>44</v>
      </c>
      <c r="G35" s="37">
        <v>3</v>
      </c>
      <c r="H35" s="105">
        <f t="shared" si="2"/>
        <v>66</v>
      </c>
    </row>
    <row r="36" spans="1:18" x14ac:dyDescent="0.25">
      <c r="A36" s="37" t="s">
        <v>15</v>
      </c>
      <c r="B36" s="36">
        <v>26</v>
      </c>
      <c r="C36" s="37">
        <v>-9</v>
      </c>
      <c r="D36" s="105">
        <f t="shared" si="0"/>
        <v>-234</v>
      </c>
      <c r="E36" s="37">
        <v>2</v>
      </c>
      <c r="F36" s="105">
        <f t="shared" si="1"/>
        <v>52</v>
      </c>
      <c r="G36" s="37">
        <v>3</v>
      </c>
      <c r="H36" s="105">
        <f t="shared" si="2"/>
        <v>78</v>
      </c>
    </row>
    <row r="37" spans="1:18" x14ac:dyDescent="0.25">
      <c r="A37" s="37" t="s">
        <v>16</v>
      </c>
      <c r="B37" s="36">
        <v>14</v>
      </c>
      <c r="C37" s="37">
        <v>-30</v>
      </c>
      <c r="D37" s="105">
        <f t="shared" si="0"/>
        <v>-420</v>
      </c>
      <c r="E37" s="37">
        <v>5</v>
      </c>
      <c r="F37" s="105">
        <f t="shared" si="1"/>
        <v>70</v>
      </c>
      <c r="G37" s="37">
        <v>3</v>
      </c>
      <c r="H37" s="105">
        <f t="shared" si="2"/>
        <v>42</v>
      </c>
    </row>
    <row r="38" spans="1:18" x14ac:dyDescent="0.25">
      <c r="A38" s="37" t="s">
        <v>17</v>
      </c>
      <c r="B38" s="36">
        <v>17</v>
      </c>
      <c r="C38" s="37">
        <v>-36</v>
      </c>
      <c r="D38" s="105">
        <f t="shared" si="0"/>
        <v>-612</v>
      </c>
      <c r="E38" s="37">
        <v>-5</v>
      </c>
      <c r="F38" s="105">
        <f t="shared" si="1"/>
        <v>-85</v>
      </c>
      <c r="G38" s="37">
        <v>3</v>
      </c>
      <c r="H38" s="105">
        <f t="shared" si="2"/>
        <v>51</v>
      </c>
    </row>
    <row r="39" spans="1:18" x14ac:dyDescent="0.25">
      <c r="A39" s="37" t="s">
        <v>18</v>
      </c>
      <c r="B39" s="36">
        <v>22</v>
      </c>
      <c r="C39" s="37">
        <v>-36</v>
      </c>
      <c r="D39" s="105">
        <f t="shared" si="0"/>
        <v>-792</v>
      </c>
      <c r="E39" s="37">
        <v>5</v>
      </c>
      <c r="F39" s="105">
        <f t="shared" si="1"/>
        <v>110</v>
      </c>
      <c r="G39" s="37">
        <v>3</v>
      </c>
      <c r="H39" s="105">
        <f t="shared" si="2"/>
        <v>66</v>
      </c>
    </row>
    <row r="40" spans="1:18" x14ac:dyDescent="0.25">
      <c r="A40" s="37" t="s">
        <v>19</v>
      </c>
      <c r="B40" s="36">
        <v>12</v>
      </c>
      <c r="C40" s="37">
        <v>5</v>
      </c>
      <c r="D40" s="105">
        <f t="shared" si="0"/>
        <v>60</v>
      </c>
      <c r="E40" s="37">
        <v>-2</v>
      </c>
      <c r="F40" s="105">
        <f t="shared" si="1"/>
        <v>-24</v>
      </c>
      <c r="G40" s="37">
        <v>3</v>
      </c>
      <c r="H40" s="105">
        <f t="shared" si="2"/>
        <v>36</v>
      </c>
    </row>
    <row r="41" spans="1:18" x14ac:dyDescent="0.25">
      <c r="A41" s="37" t="s">
        <v>88</v>
      </c>
      <c r="B41" s="36">
        <v>22</v>
      </c>
      <c r="C41" s="37">
        <v>12</v>
      </c>
      <c r="D41" s="105">
        <f t="shared" si="0"/>
        <v>264</v>
      </c>
      <c r="E41" s="37">
        <v>5</v>
      </c>
      <c r="F41" s="105">
        <f t="shared" si="1"/>
        <v>110</v>
      </c>
      <c r="G41" s="37">
        <v>3</v>
      </c>
      <c r="H41" s="105">
        <f t="shared" si="2"/>
        <v>66</v>
      </c>
    </row>
    <row r="42" spans="1:18" x14ac:dyDescent="0.25">
      <c r="A42" s="37" t="s">
        <v>89</v>
      </c>
      <c r="B42" s="36">
        <v>17</v>
      </c>
      <c r="C42" s="37">
        <v>-16</v>
      </c>
      <c r="D42" s="105">
        <f t="shared" si="0"/>
        <v>-272</v>
      </c>
      <c r="E42" s="37">
        <v>-2</v>
      </c>
      <c r="F42" s="105">
        <f t="shared" si="1"/>
        <v>-34</v>
      </c>
      <c r="G42" s="37">
        <v>3</v>
      </c>
      <c r="H42" s="105">
        <f t="shared" si="2"/>
        <v>51</v>
      </c>
    </row>
    <row r="43" spans="1:18" x14ac:dyDescent="0.25">
      <c r="A43" s="37" t="s">
        <v>34</v>
      </c>
      <c r="B43" s="36">
        <v>17</v>
      </c>
      <c r="C43" s="37">
        <v>-9</v>
      </c>
      <c r="D43" s="105">
        <f t="shared" si="0"/>
        <v>-153</v>
      </c>
      <c r="E43" s="37">
        <v>-2</v>
      </c>
      <c r="F43" s="105">
        <f t="shared" si="1"/>
        <v>-34</v>
      </c>
      <c r="G43" s="37">
        <v>10</v>
      </c>
      <c r="H43" s="105">
        <f t="shared" si="2"/>
        <v>170</v>
      </c>
    </row>
    <row r="44" spans="1:18" x14ac:dyDescent="0.25">
      <c r="A44" s="37" t="s">
        <v>35</v>
      </c>
      <c r="B44" s="36">
        <v>25</v>
      </c>
      <c r="C44" s="37">
        <v>-16</v>
      </c>
      <c r="D44" s="105">
        <f t="shared" si="0"/>
        <v>-400</v>
      </c>
      <c r="E44" s="37">
        <v>-5</v>
      </c>
      <c r="F44" s="105">
        <f t="shared" si="1"/>
        <v>-125</v>
      </c>
      <c r="G44" s="37">
        <v>7</v>
      </c>
      <c r="H44" s="105">
        <f t="shared" si="2"/>
        <v>175</v>
      </c>
    </row>
    <row r="45" spans="1:18" x14ac:dyDescent="0.25">
      <c r="A45" s="37" t="s">
        <v>80</v>
      </c>
      <c r="B45" s="36">
        <v>29</v>
      </c>
      <c r="C45" s="37">
        <v>-9</v>
      </c>
      <c r="D45" s="105">
        <f t="shared" si="0"/>
        <v>-261</v>
      </c>
      <c r="E45" s="37">
        <v>-5</v>
      </c>
      <c r="F45" s="105">
        <f t="shared" si="1"/>
        <v>-145</v>
      </c>
      <c r="G45" s="37">
        <v>7</v>
      </c>
      <c r="H45" s="105">
        <f t="shared" si="2"/>
        <v>203</v>
      </c>
    </row>
    <row r="46" spans="1:18" x14ac:dyDescent="0.25">
      <c r="A46" s="37" t="s">
        <v>81</v>
      </c>
      <c r="B46" s="36">
        <v>20</v>
      </c>
      <c r="C46" s="37">
        <v>-9</v>
      </c>
      <c r="D46" s="105">
        <f t="shared" si="0"/>
        <v>-180</v>
      </c>
      <c r="E46" s="37">
        <v>5</v>
      </c>
      <c r="F46" s="105">
        <f t="shared" si="1"/>
        <v>100</v>
      </c>
      <c r="G46" s="37">
        <v>7</v>
      </c>
      <c r="H46" s="105">
        <f t="shared" si="2"/>
        <v>140</v>
      </c>
    </row>
    <row r="47" spans="1:18" x14ac:dyDescent="0.25">
      <c r="A47" s="37" t="s">
        <v>82</v>
      </c>
      <c r="B47" s="36">
        <v>13</v>
      </c>
      <c r="C47" s="37">
        <v>-16</v>
      </c>
      <c r="D47" s="105">
        <f t="shared" si="0"/>
        <v>-208</v>
      </c>
      <c r="E47" s="37">
        <v>2</v>
      </c>
      <c r="F47" s="105">
        <f t="shared" si="1"/>
        <v>26</v>
      </c>
      <c r="G47" s="37">
        <v>10</v>
      </c>
      <c r="H47" s="105">
        <f t="shared" si="2"/>
        <v>130</v>
      </c>
    </row>
    <row r="48" spans="1:18" x14ac:dyDescent="0.25">
      <c r="A48" s="37" t="s">
        <v>83</v>
      </c>
      <c r="B48" s="36">
        <v>27</v>
      </c>
      <c r="C48" s="37">
        <v>-16</v>
      </c>
      <c r="D48" s="105">
        <f t="shared" si="0"/>
        <v>-432</v>
      </c>
      <c r="E48" s="37">
        <v>5</v>
      </c>
      <c r="F48" s="105">
        <f t="shared" si="1"/>
        <v>135</v>
      </c>
      <c r="G48" s="37">
        <v>7</v>
      </c>
      <c r="H48" s="105">
        <f t="shared" si="2"/>
        <v>189</v>
      </c>
    </row>
    <row r="49" spans="1:8" x14ac:dyDescent="0.25">
      <c r="A49" s="39" t="s">
        <v>114</v>
      </c>
      <c r="B49" s="38">
        <v>21</v>
      </c>
      <c r="C49" s="39">
        <v>12</v>
      </c>
      <c r="D49" s="106">
        <f t="shared" si="0"/>
        <v>252</v>
      </c>
      <c r="E49" s="39">
        <v>5</v>
      </c>
      <c r="F49" s="106">
        <f t="shared" si="1"/>
        <v>105</v>
      </c>
      <c r="G49" s="39">
        <v>0</v>
      </c>
      <c r="H49" s="106">
        <f t="shared" si="2"/>
        <v>0</v>
      </c>
    </row>
    <row r="50" spans="1:8" x14ac:dyDescent="0.25">
      <c r="A50" s="39" t="s">
        <v>115</v>
      </c>
      <c r="B50" s="38">
        <v>18</v>
      </c>
      <c r="C50" s="39">
        <v>-36</v>
      </c>
      <c r="D50" s="106">
        <f t="shared" si="0"/>
        <v>-648</v>
      </c>
      <c r="E50" s="39">
        <v>2</v>
      </c>
      <c r="F50" s="106">
        <f t="shared" si="1"/>
        <v>36</v>
      </c>
      <c r="G50" s="39">
        <v>3</v>
      </c>
      <c r="H50" s="106">
        <f t="shared" si="2"/>
        <v>54</v>
      </c>
    </row>
    <row r="51" spans="1:8" x14ac:dyDescent="0.25">
      <c r="A51" s="39" t="s">
        <v>116</v>
      </c>
      <c r="B51" s="38">
        <v>17</v>
      </c>
      <c r="C51" s="39">
        <v>-30</v>
      </c>
      <c r="D51" s="106">
        <f t="shared" si="0"/>
        <v>-510</v>
      </c>
      <c r="E51" s="39">
        <v>5</v>
      </c>
      <c r="F51" s="106">
        <f t="shared" si="1"/>
        <v>85</v>
      </c>
      <c r="G51" s="39">
        <v>0</v>
      </c>
      <c r="H51" s="106">
        <f t="shared" si="2"/>
        <v>0</v>
      </c>
    </row>
    <row r="52" spans="1:8" x14ac:dyDescent="0.25">
      <c r="A52" s="39" t="s">
        <v>117</v>
      </c>
      <c r="B52" s="38">
        <v>24</v>
      </c>
      <c r="C52" s="39">
        <v>-36</v>
      </c>
      <c r="D52" s="106">
        <f t="shared" si="0"/>
        <v>-864</v>
      </c>
      <c r="E52" s="39">
        <v>5</v>
      </c>
      <c r="F52" s="106">
        <f t="shared" si="1"/>
        <v>120</v>
      </c>
      <c r="G52" s="39">
        <v>0</v>
      </c>
      <c r="H52" s="106">
        <f t="shared" si="2"/>
        <v>0</v>
      </c>
    </row>
    <row r="53" spans="1:8" x14ac:dyDescent="0.25">
      <c r="A53" s="39" t="s">
        <v>118</v>
      </c>
      <c r="B53" s="38">
        <v>15</v>
      </c>
      <c r="C53" s="39">
        <v>12</v>
      </c>
      <c r="D53" s="106">
        <f t="shared" si="0"/>
        <v>180</v>
      </c>
      <c r="E53" s="39">
        <v>-2</v>
      </c>
      <c r="F53" s="106">
        <f t="shared" si="1"/>
        <v>-30</v>
      </c>
      <c r="G53" s="39">
        <v>0</v>
      </c>
      <c r="H53" s="106">
        <f t="shared" si="2"/>
        <v>0</v>
      </c>
    </row>
    <row r="54" spans="1:8" x14ac:dyDescent="0.25">
      <c r="A54" s="39" t="s">
        <v>119</v>
      </c>
      <c r="B54" s="38">
        <v>19</v>
      </c>
      <c r="C54" s="39">
        <v>-2</v>
      </c>
      <c r="D54" s="106">
        <f t="shared" si="0"/>
        <v>-38</v>
      </c>
      <c r="E54" s="39">
        <v>5</v>
      </c>
      <c r="F54" s="106">
        <f t="shared" si="1"/>
        <v>95</v>
      </c>
      <c r="G54" s="39">
        <v>0</v>
      </c>
      <c r="H54" s="106">
        <f t="shared" si="2"/>
        <v>0</v>
      </c>
    </row>
    <row r="55" spans="1:8" x14ac:dyDescent="0.25">
      <c r="A55" s="39" t="s">
        <v>120</v>
      </c>
      <c r="B55" s="38">
        <v>15</v>
      </c>
      <c r="C55" s="39">
        <v>-36</v>
      </c>
      <c r="D55" s="106">
        <f t="shared" si="0"/>
        <v>-540</v>
      </c>
      <c r="E55" s="39">
        <v>2</v>
      </c>
      <c r="F55" s="106">
        <f t="shared" si="1"/>
        <v>30</v>
      </c>
      <c r="G55" s="39">
        <v>0</v>
      </c>
      <c r="H55" s="106">
        <f t="shared" si="2"/>
        <v>0</v>
      </c>
    </row>
    <row r="56" spans="1:8" x14ac:dyDescent="0.25">
      <c r="A56" s="39" t="s">
        <v>121</v>
      </c>
      <c r="B56" s="38">
        <v>23</v>
      </c>
      <c r="C56" s="39">
        <v>12</v>
      </c>
      <c r="D56" s="106">
        <f t="shared" si="0"/>
        <v>276</v>
      </c>
      <c r="E56" s="39">
        <v>-5</v>
      </c>
      <c r="F56" s="106">
        <f t="shared" si="1"/>
        <v>-115</v>
      </c>
      <c r="G56" s="39">
        <v>0</v>
      </c>
      <c r="H56" s="106">
        <f t="shared" si="2"/>
        <v>0</v>
      </c>
    </row>
    <row r="57" spans="1:8" x14ac:dyDescent="0.25">
      <c r="A57" s="39" t="s">
        <v>122</v>
      </c>
      <c r="B57" s="38">
        <v>18</v>
      </c>
      <c r="C57" s="39">
        <v>12</v>
      </c>
      <c r="D57" s="106">
        <f t="shared" si="0"/>
        <v>216</v>
      </c>
      <c r="E57" s="39">
        <v>-2</v>
      </c>
      <c r="F57" s="106">
        <f t="shared" si="1"/>
        <v>-36</v>
      </c>
      <c r="G57" s="39">
        <v>3</v>
      </c>
      <c r="H57" s="106">
        <f t="shared" si="2"/>
        <v>54</v>
      </c>
    </row>
    <row r="58" spans="1:8" x14ac:dyDescent="0.25">
      <c r="A58" s="39" t="s">
        <v>123</v>
      </c>
      <c r="B58" s="38">
        <v>19</v>
      </c>
      <c r="C58" s="39">
        <v>-23</v>
      </c>
      <c r="D58" s="106">
        <f t="shared" si="0"/>
        <v>-437</v>
      </c>
      <c r="E58" s="39">
        <v>-5</v>
      </c>
      <c r="F58" s="106">
        <f t="shared" si="1"/>
        <v>-95</v>
      </c>
      <c r="G58" s="39">
        <v>0</v>
      </c>
      <c r="H58" s="106">
        <f t="shared" si="2"/>
        <v>0</v>
      </c>
    </row>
    <row r="59" spans="1:8" x14ac:dyDescent="0.25">
      <c r="A59" s="39" t="s">
        <v>124</v>
      </c>
      <c r="B59" s="38">
        <v>22</v>
      </c>
      <c r="C59" s="39">
        <v>-36</v>
      </c>
      <c r="D59" s="106">
        <f t="shared" si="0"/>
        <v>-792</v>
      </c>
      <c r="E59" s="39">
        <v>-5</v>
      </c>
      <c r="F59" s="106">
        <f t="shared" si="1"/>
        <v>-110</v>
      </c>
      <c r="G59" s="39">
        <v>0</v>
      </c>
      <c r="H59" s="106">
        <f t="shared" si="2"/>
        <v>0</v>
      </c>
    </row>
    <row r="60" spans="1:8" x14ac:dyDescent="0.25">
      <c r="A60" s="39" t="s">
        <v>125</v>
      </c>
      <c r="B60" s="38">
        <v>19.727272727272702</v>
      </c>
      <c r="C60" s="39">
        <v>-16</v>
      </c>
      <c r="D60" s="106">
        <f t="shared" si="0"/>
        <v>-315.63636363636323</v>
      </c>
      <c r="E60" s="39">
        <v>2</v>
      </c>
      <c r="F60" s="106">
        <f t="shared" si="1"/>
        <v>39.454545454545404</v>
      </c>
      <c r="G60" s="39">
        <v>0</v>
      </c>
      <c r="H60" s="106">
        <f t="shared" si="2"/>
        <v>0</v>
      </c>
    </row>
    <row r="61" spans="1:8" x14ac:dyDescent="0.25">
      <c r="A61" s="39" t="s">
        <v>36</v>
      </c>
      <c r="B61" s="38">
        <v>40</v>
      </c>
      <c r="C61" s="39">
        <v>12</v>
      </c>
      <c r="D61" s="106">
        <f t="shared" si="0"/>
        <v>480</v>
      </c>
      <c r="E61" s="39">
        <v>5</v>
      </c>
      <c r="F61" s="106">
        <f t="shared" si="1"/>
        <v>200</v>
      </c>
      <c r="G61" s="39">
        <v>-3</v>
      </c>
      <c r="H61" s="106">
        <f t="shared" si="2"/>
        <v>-120</v>
      </c>
    </row>
    <row r="62" spans="1:8" x14ac:dyDescent="0.25">
      <c r="A62" s="39" t="s">
        <v>37</v>
      </c>
      <c r="B62" s="38">
        <v>40</v>
      </c>
      <c r="C62" s="39">
        <v>12</v>
      </c>
      <c r="D62" s="106">
        <f t="shared" si="0"/>
        <v>480</v>
      </c>
      <c r="E62" s="39">
        <v>-2</v>
      </c>
      <c r="F62" s="106">
        <f t="shared" si="1"/>
        <v>-80</v>
      </c>
      <c r="G62" s="39">
        <v>-3</v>
      </c>
      <c r="H62" s="106">
        <f t="shared" si="2"/>
        <v>-120</v>
      </c>
    </row>
    <row r="63" spans="1:8" x14ac:dyDescent="0.25">
      <c r="A63" s="39" t="s">
        <v>38</v>
      </c>
      <c r="B63" s="38">
        <v>40</v>
      </c>
      <c r="C63" s="39">
        <v>12</v>
      </c>
      <c r="D63" s="106">
        <f t="shared" si="0"/>
        <v>480</v>
      </c>
      <c r="E63" s="39">
        <v>-5</v>
      </c>
      <c r="F63" s="106">
        <f t="shared" si="1"/>
        <v>-200</v>
      </c>
      <c r="G63" s="39">
        <v>-3</v>
      </c>
      <c r="H63" s="106">
        <f t="shared" si="2"/>
        <v>-120</v>
      </c>
    </row>
    <row r="64" spans="1:8" x14ac:dyDescent="0.25">
      <c r="A64" s="39" t="s">
        <v>39</v>
      </c>
      <c r="B64" s="38">
        <v>40</v>
      </c>
      <c r="C64" s="39">
        <v>5</v>
      </c>
      <c r="D64" s="106">
        <f t="shared" si="0"/>
        <v>200</v>
      </c>
      <c r="E64" s="39">
        <v>5</v>
      </c>
      <c r="F64" s="106">
        <f t="shared" si="1"/>
        <v>200</v>
      </c>
      <c r="G64" s="39">
        <v>-3</v>
      </c>
      <c r="H64" s="106">
        <f t="shared" si="2"/>
        <v>-120</v>
      </c>
    </row>
    <row r="65" spans="1:8" x14ac:dyDescent="0.25">
      <c r="A65" s="39" t="s">
        <v>40</v>
      </c>
      <c r="B65" s="38">
        <v>40</v>
      </c>
      <c r="C65" s="39">
        <v>5</v>
      </c>
      <c r="D65" s="106">
        <f t="shared" si="0"/>
        <v>200</v>
      </c>
      <c r="E65" s="39">
        <v>2</v>
      </c>
      <c r="F65" s="106">
        <f t="shared" si="1"/>
        <v>80</v>
      </c>
      <c r="G65" s="39">
        <v>-3</v>
      </c>
      <c r="H65" s="106">
        <f t="shared" si="2"/>
        <v>-120</v>
      </c>
    </row>
    <row r="66" spans="1:8" x14ac:dyDescent="0.25">
      <c r="A66" s="39" t="s">
        <v>41</v>
      </c>
      <c r="B66" s="38">
        <v>40</v>
      </c>
      <c r="C66" s="39">
        <v>5</v>
      </c>
      <c r="D66" s="106">
        <f t="shared" si="0"/>
        <v>200</v>
      </c>
      <c r="E66" s="39">
        <v>-2</v>
      </c>
      <c r="F66" s="106">
        <f t="shared" si="1"/>
        <v>-80</v>
      </c>
      <c r="G66" s="39">
        <v>-3</v>
      </c>
      <c r="H66" s="106">
        <f t="shared" si="2"/>
        <v>-120</v>
      </c>
    </row>
    <row r="67" spans="1:8" x14ac:dyDescent="0.25">
      <c r="A67" s="39" t="s">
        <v>42</v>
      </c>
      <c r="B67" s="38">
        <v>40</v>
      </c>
      <c r="C67" s="39">
        <v>5</v>
      </c>
      <c r="D67" s="106">
        <f t="shared" si="0"/>
        <v>200</v>
      </c>
      <c r="E67" s="39">
        <v>-5</v>
      </c>
      <c r="F67" s="106">
        <f t="shared" si="1"/>
        <v>-200</v>
      </c>
      <c r="G67" s="39">
        <v>-3</v>
      </c>
      <c r="H67" s="106">
        <f t="shared" si="2"/>
        <v>-120</v>
      </c>
    </row>
    <row r="68" spans="1:8" x14ac:dyDescent="0.25">
      <c r="A68" s="39" t="s">
        <v>43</v>
      </c>
      <c r="B68" s="38">
        <v>40</v>
      </c>
      <c r="C68" s="39">
        <v>-2</v>
      </c>
      <c r="D68" s="106">
        <f t="shared" si="0"/>
        <v>-80</v>
      </c>
      <c r="E68" s="39">
        <v>5</v>
      </c>
      <c r="F68" s="106">
        <f t="shared" si="1"/>
        <v>200</v>
      </c>
      <c r="G68" s="39">
        <v>-3</v>
      </c>
      <c r="H68" s="106">
        <f t="shared" si="2"/>
        <v>-120</v>
      </c>
    </row>
    <row r="69" spans="1:8" x14ac:dyDescent="0.25">
      <c r="A69" s="39" t="s">
        <v>44</v>
      </c>
      <c r="B69" s="38">
        <v>40</v>
      </c>
      <c r="C69" s="39">
        <v>-2</v>
      </c>
      <c r="D69" s="106">
        <f t="shared" si="0"/>
        <v>-80</v>
      </c>
      <c r="E69" s="39">
        <v>2</v>
      </c>
      <c r="F69" s="106">
        <f t="shared" si="1"/>
        <v>80</v>
      </c>
      <c r="G69" s="39">
        <v>-3</v>
      </c>
      <c r="H69" s="106">
        <f t="shared" si="2"/>
        <v>-120</v>
      </c>
    </row>
    <row r="70" spans="1:8" x14ac:dyDescent="0.25">
      <c r="A70" s="39" t="s">
        <v>45</v>
      </c>
      <c r="B70" s="38">
        <v>40</v>
      </c>
      <c r="C70" s="39">
        <v>-2</v>
      </c>
      <c r="D70" s="106">
        <f t="shared" si="0"/>
        <v>-80</v>
      </c>
      <c r="E70" s="39">
        <v>-2</v>
      </c>
      <c r="F70" s="106">
        <f t="shared" si="1"/>
        <v>-80</v>
      </c>
      <c r="G70" s="39">
        <v>-3</v>
      </c>
      <c r="H70" s="106">
        <f t="shared" si="2"/>
        <v>-120</v>
      </c>
    </row>
    <row r="71" spans="1:8" x14ac:dyDescent="0.25">
      <c r="A71" s="39" t="s">
        <v>76</v>
      </c>
      <c r="B71" s="38">
        <v>40</v>
      </c>
      <c r="C71" s="39">
        <v>-2</v>
      </c>
      <c r="D71" s="106">
        <f t="shared" si="0"/>
        <v>-80</v>
      </c>
      <c r="E71" s="39">
        <v>-5</v>
      </c>
      <c r="F71" s="106">
        <f t="shared" si="1"/>
        <v>-200</v>
      </c>
      <c r="G71" s="39">
        <v>-3</v>
      </c>
      <c r="H71" s="106">
        <f t="shared" si="2"/>
        <v>-120</v>
      </c>
    </row>
    <row r="72" spans="1:8" x14ac:dyDescent="0.25">
      <c r="A72" s="39" t="s">
        <v>77</v>
      </c>
      <c r="B72" s="38">
        <v>40</v>
      </c>
      <c r="C72" s="39">
        <v>-9</v>
      </c>
      <c r="D72" s="106">
        <f t="shared" ref="D72:D126" si="3">B72*C72</f>
        <v>-360</v>
      </c>
      <c r="E72" s="39">
        <v>5</v>
      </c>
      <c r="F72" s="106">
        <f t="shared" ref="F72:F126" si="4">B72*E72</f>
        <v>200</v>
      </c>
      <c r="G72" s="39">
        <v>-3</v>
      </c>
      <c r="H72" s="106">
        <f t="shared" ref="H72:H126" si="5">B72*G72</f>
        <v>-120</v>
      </c>
    </row>
    <row r="73" spans="1:8" x14ac:dyDescent="0.25">
      <c r="A73" s="39" t="s">
        <v>78</v>
      </c>
      <c r="B73" s="38">
        <v>40</v>
      </c>
      <c r="C73" s="39">
        <v>-9</v>
      </c>
      <c r="D73" s="106">
        <f t="shared" si="3"/>
        <v>-360</v>
      </c>
      <c r="E73" s="39">
        <v>2</v>
      </c>
      <c r="F73" s="106">
        <f t="shared" si="4"/>
        <v>80</v>
      </c>
      <c r="G73" s="39">
        <v>-3</v>
      </c>
      <c r="H73" s="106">
        <f t="shared" si="5"/>
        <v>-120</v>
      </c>
    </row>
    <row r="74" spans="1:8" x14ac:dyDescent="0.25">
      <c r="A74" s="39" t="s">
        <v>79</v>
      </c>
      <c r="B74" s="38">
        <v>40</v>
      </c>
      <c r="C74" s="39">
        <v>-9</v>
      </c>
      <c r="D74" s="106">
        <f t="shared" si="3"/>
        <v>-360</v>
      </c>
      <c r="E74" s="39">
        <v>-2</v>
      </c>
      <c r="F74" s="106">
        <f t="shared" si="4"/>
        <v>-80</v>
      </c>
      <c r="G74" s="39">
        <v>-3</v>
      </c>
      <c r="H74" s="106">
        <f t="shared" si="5"/>
        <v>-120</v>
      </c>
    </row>
    <row r="75" spans="1:8" x14ac:dyDescent="0.25">
      <c r="A75" s="39" t="s">
        <v>126</v>
      </c>
      <c r="B75" s="38">
        <v>40</v>
      </c>
      <c r="C75" s="39">
        <v>-9</v>
      </c>
      <c r="D75" s="106">
        <f t="shared" si="3"/>
        <v>-360</v>
      </c>
      <c r="E75" s="39">
        <v>-2</v>
      </c>
      <c r="F75" s="106">
        <f t="shared" si="4"/>
        <v>-80</v>
      </c>
      <c r="G75" s="39">
        <v>-3</v>
      </c>
      <c r="H75" s="106">
        <f t="shared" si="5"/>
        <v>-120</v>
      </c>
    </row>
    <row r="76" spans="1:8" x14ac:dyDescent="0.25">
      <c r="A76" s="39" t="s">
        <v>127</v>
      </c>
      <c r="B76" s="38">
        <v>40</v>
      </c>
      <c r="C76" s="39">
        <v>-16</v>
      </c>
      <c r="D76" s="106">
        <f t="shared" si="3"/>
        <v>-640</v>
      </c>
      <c r="E76" s="39">
        <v>5</v>
      </c>
      <c r="F76" s="106">
        <f t="shared" si="4"/>
        <v>200</v>
      </c>
      <c r="G76" s="39">
        <v>-3</v>
      </c>
      <c r="H76" s="106">
        <f t="shared" si="5"/>
        <v>-120</v>
      </c>
    </row>
    <row r="77" spans="1:8" x14ac:dyDescent="0.25">
      <c r="A77" s="39" t="s">
        <v>128</v>
      </c>
      <c r="B77" s="38">
        <v>40</v>
      </c>
      <c r="C77" s="39">
        <v>-16</v>
      </c>
      <c r="D77" s="106">
        <f t="shared" si="3"/>
        <v>-640</v>
      </c>
      <c r="E77" s="39">
        <v>2</v>
      </c>
      <c r="F77" s="106">
        <f t="shared" si="4"/>
        <v>80</v>
      </c>
      <c r="G77" s="39">
        <v>-3</v>
      </c>
      <c r="H77" s="106">
        <f t="shared" si="5"/>
        <v>-120</v>
      </c>
    </row>
    <row r="78" spans="1:8" x14ac:dyDescent="0.25">
      <c r="A78" s="39" t="s">
        <v>129</v>
      </c>
      <c r="B78" s="38">
        <v>40</v>
      </c>
      <c r="C78" s="39">
        <v>-16</v>
      </c>
      <c r="D78" s="106">
        <f t="shared" si="3"/>
        <v>-640</v>
      </c>
      <c r="E78" s="39">
        <v>-2</v>
      </c>
      <c r="F78" s="106">
        <f t="shared" si="4"/>
        <v>-80</v>
      </c>
      <c r="G78" s="39">
        <v>-3</v>
      </c>
      <c r="H78" s="106">
        <f t="shared" si="5"/>
        <v>-120</v>
      </c>
    </row>
    <row r="79" spans="1:8" x14ac:dyDescent="0.25">
      <c r="A79" s="39" t="s">
        <v>130</v>
      </c>
      <c r="B79" s="38">
        <v>40</v>
      </c>
      <c r="C79" s="39">
        <v>-16</v>
      </c>
      <c r="D79" s="106">
        <f t="shared" si="3"/>
        <v>-640</v>
      </c>
      <c r="E79" s="39">
        <v>-5</v>
      </c>
      <c r="F79" s="106">
        <f t="shared" si="4"/>
        <v>-200</v>
      </c>
      <c r="G79" s="39">
        <v>-3</v>
      </c>
      <c r="H79" s="106">
        <f t="shared" si="5"/>
        <v>-120</v>
      </c>
    </row>
    <row r="80" spans="1:8" x14ac:dyDescent="0.25">
      <c r="A80" s="39" t="s">
        <v>131</v>
      </c>
      <c r="B80" s="38">
        <v>40</v>
      </c>
      <c r="C80" s="39">
        <v>-23</v>
      </c>
      <c r="D80" s="106">
        <f t="shared" si="3"/>
        <v>-920</v>
      </c>
      <c r="E80" s="39">
        <v>5</v>
      </c>
      <c r="F80" s="106">
        <f t="shared" si="4"/>
        <v>200</v>
      </c>
      <c r="G80" s="39">
        <v>-3</v>
      </c>
      <c r="H80" s="106">
        <f t="shared" si="5"/>
        <v>-120</v>
      </c>
    </row>
    <row r="81" spans="1:8" x14ac:dyDescent="0.25">
      <c r="A81" s="39" t="s">
        <v>132</v>
      </c>
      <c r="B81" s="38">
        <v>40</v>
      </c>
      <c r="C81" s="39">
        <v>-23</v>
      </c>
      <c r="D81" s="106">
        <f t="shared" si="3"/>
        <v>-920</v>
      </c>
      <c r="E81" s="39">
        <v>2</v>
      </c>
      <c r="F81" s="106">
        <f t="shared" si="4"/>
        <v>80</v>
      </c>
      <c r="G81" s="39">
        <v>-3</v>
      </c>
      <c r="H81" s="106">
        <f t="shared" si="5"/>
        <v>-120</v>
      </c>
    </row>
    <row r="82" spans="1:8" x14ac:dyDescent="0.25">
      <c r="A82" s="39" t="s">
        <v>133</v>
      </c>
      <c r="B82" s="38">
        <v>40</v>
      </c>
      <c r="C82" s="39">
        <v>-23</v>
      </c>
      <c r="D82" s="106">
        <f t="shared" si="3"/>
        <v>-920</v>
      </c>
      <c r="E82" s="39">
        <v>-2</v>
      </c>
      <c r="F82" s="106">
        <f t="shared" si="4"/>
        <v>-80</v>
      </c>
      <c r="G82" s="39">
        <v>-3</v>
      </c>
      <c r="H82" s="106">
        <f t="shared" si="5"/>
        <v>-120</v>
      </c>
    </row>
    <row r="83" spans="1:8" x14ac:dyDescent="0.25">
      <c r="A83" s="39" t="s">
        <v>134</v>
      </c>
      <c r="B83" s="38">
        <v>40</v>
      </c>
      <c r="C83" s="39">
        <v>-23</v>
      </c>
      <c r="D83" s="106">
        <f t="shared" si="3"/>
        <v>-920</v>
      </c>
      <c r="E83" s="39">
        <v>-5</v>
      </c>
      <c r="F83" s="106">
        <f t="shared" si="4"/>
        <v>-200</v>
      </c>
      <c r="G83" s="39">
        <v>-3</v>
      </c>
      <c r="H83" s="106">
        <f t="shared" si="5"/>
        <v>-120</v>
      </c>
    </row>
    <row r="84" spans="1:8" x14ac:dyDescent="0.25">
      <c r="A84" s="39" t="s">
        <v>135</v>
      </c>
      <c r="B84" s="38">
        <v>40</v>
      </c>
      <c r="C84" s="39">
        <v>-30</v>
      </c>
      <c r="D84" s="106">
        <f t="shared" si="3"/>
        <v>-1200</v>
      </c>
      <c r="E84" s="39">
        <v>5</v>
      </c>
      <c r="F84" s="106">
        <f t="shared" si="4"/>
        <v>200</v>
      </c>
      <c r="G84" s="39">
        <v>-3</v>
      </c>
      <c r="H84" s="106">
        <f t="shared" si="5"/>
        <v>-120</v>
      </c>
    </row>
    <row r="85" spans="1:8" x14ac:dyDescent="0.25">
      <c r="A85" s="39" t="s">
        <v>136</v>
      </c>
      <c r="B85" s="38">
        <v>40</v>
      </c>
      <c r="C85" s="39">
        <v>-30</v>
      </c>
      <c r="D85" s="106">
        <f t="shared" si="3"/>
        <v>-1200</v>
      </c>
      <c r="E85" s="39">
        <v>2</v>
      </c>
      <c r="F85" s="106">
        <f t="shared" si="4"/>
        <v>80</v>
      </c>
      <c r="G85" s="39">
        <v>-3</v>
      </c>
      <c r="H85" s="106">
        <f t="shared" si="5"/>
        <v>-120</v>
      </c>
    </row>
    <row r="86" spans="1:8" x14ac:dyDescent="0.25">
      <c r="A86" s="39" t="s">
        <v>137</v>
      </c>
      <c r="B86" s="38">
        <v>40</v>
      </c>
      <c r="C86" s="39">
        <v>-30</v>
      </c>
      <c r="D86" s="106">
        <f t="shared" si="3"/>
        <v>-1200</v>
      </c>
      <c r="E86" s="39">
        <v>-2</v>
      </c>
      <c r="F86" s="106">
        <f t="shared" si="4"/>
        <v>-80</v>
      </c>
      <c r="G86" s="39">
        <v>-3</v>
      </c>
      <c r="H86" s="106">
        <f t="shared" si="5"/>
        <v>-120</v>
      </c>
    </row>
    <row r="87" spans="1:8" x14ac:dyDescent="0.25">
      <c r="A87" s="39" t="s">
        <v>138</v>
      </c>
      <c r="B87" s="38">
        <v>40</v>
      </c>
      <c r="C87" s="39">
        <v>-30</v>
      </c>
      <c r="D87" s="106">
        <f t="shared" si="3"/>
        <v>-1200</v>
      </c>
      <c r="E87" s="39">
        <v>-5</v>
      </c>
      <c r="F87" s="106">
        <f t="shared" si="4"/>
        <v>-200</v>
      </c>
      <c r="G87" s="39">
        <v>-3</v>
      </c>
      <c r="H87" s="106">
        <f t="shared" si="5"/>
        <v>-120</v>
      </c>
    </row>
    <row r="88" spans="1:8" x14ac:dyDescent="0.25">
      <c r="A88" s="39" t="s">
        <v>139</v>
      </c>
      <c r="B88" s="38">
        <v>40</v>
      </c>
      <c r="C88" s="39">
        <v>-36</v>
      </c>
      <c r="D88" s="106">
        <f t="shared" si="3"/>
        <v>-1440</v>
      </c>
      <c r="E88" s="39">
        <v>5</v>
      </c>
      <c r="F88" s="106">
        <f t="shared" si="4"/>
        <v>200</v>
      </c>
      <c r="G88" s="39">
        <v>-3</v>
      </c>
      <c r="H88" s="106">
        <f t="shared" si="5"/>
        <v>-120</v>
      </c>
    </row>
    <row r="89" spans="1:8" x14ac:dyDescent="0.25">
      <c r="A89" s="39" t="s">
        <v>140</v>
      </c>
      <c r="B89" s="38">
        <v>40</v>
      </c>
      <c r="C89" s="39">
        <v>-36</v>
      </c>
      <c r="D89" s="106">
        <f t="shared" si="3"/>
        <v>-1440</v>
      </c>
      <c r="E89" s="39">
        <v>2</v>
      </c>
      <c r="F89" s="106">
        <f t="shared" si="4"/>
        <v>80</v>
      </c>
      <c r="G89" s="39">
        <v>-3</v>
      </c>
      <c r="H89" s="106">
        <f t="shared" si="5"/>
        <v>-120</v>
      </c>
    </row>
    <row r="90" spans="1:8" x14ac:dyDescent="0.25">
      <c r="A90" s="39" t="s">
        <v>141</v>
      </c>
      <c r="B90" s="38">
        <v>40</v>
      </c>
      <c r="C90" s="39">
        <v>-36</v>
      </c>
      <c r="D90" s="106">
        <f t="shared" si="3"/>
        <v>-1440</v>
      </c>
      <c r="E90" s="39">
        <v>-5</v>
      </c>
      <c r="F90" s="106">
        <f t="shared" si="4"/>
        <v>-200</v>
      </c>
      <c r="G90" s="39">
        <v>-3</v>
      </c>
      <c r="H90" s="106">
        <f t="shared" si="5"/>
        <v>-120</v>
      </c>
    </row>
    <row r="91" spans="1:8" x14ac:dyDescent="0.25">
      <c r="A91" s="41" t="s">
        <v>90</v>
      </c>
      <c r="B91" s="40">
        <v>26</v>
      </c>
      <c r="C91" s="41">
        <v>-16</v>
      </c>
      <c r="D91" s="107">
        <f t="shared" si="3"/>
        <v>-416</v>
      </c>
      <c r="E91" s="41">
        <v>5</v>
      </c>
      <c r="F91" s="107">
        <f t="shared" si="4"/>
        <v>130</v>
      </c>
      <c r="G91" s="41">
        <v>0</v>
      </c>
      <c r="H91" s="107">
        <f t="shared" si="5"/>
        <v>0</v>
      </c>
    </row>
    <row r="92" spans="1:8" x14ac:dyDescent="0.25">
      <c r="A92" s="41" t="s">
        <v>91</v>
      </c>
      <c r="B92" s="40">
        <v>15</v>
      </c>
      <c r="C92" s="41">
        <v>12</v>
      </c>
      <c r="D92" s="107">
        <f t="shared" si="3"/>
        <v>180</v>
      </c>
      <c r="E92" s="41">
        <v>2</v>
      </c>
      <c r="F92" s="107">
        <f t="shared" si="4"/>
        <v>30</v>
      </c>
      <c r="G92" s="41">
        <v>3</v>
      </c>
      <c r="H92" s="107">
        <f t="shared" si="5"/>
        <v>45</v>
      </c>
    </row>
    <row r="93" spans="1:8" x14ac:dyDescent="0.25">
      <c r="A93" s="41" t="s">
        <v>92</v>
      </c>
      <c r="B93" s="40">
        <v>18</v>
      </c>
      <c r="C93" s="41">
        <v>-23</v>
      </c>
      <c r="D93" s="107">
        <f t="shared" si="3"/>
        <v>-414</v>
      </c>
      <c r="E93" s="41">
        <v>5</v>
      </c>
      <c r="F93" s="107">
        <f t="shared" si="4"/>
        <v>90</v>
      </c>
      <c r="G93" s="41">
        <v>0</v>
      </c>
      <c r="H93" s="107">
        <f t="shared" si="5"/>
        <v>0</v>
      </c>
    </row>
    <row r="94" spans="1:8" x14ac:dyDescent="0.25">
      <c r="A94" s="41" t="s">
        <v>93</v>
      </c>
      <c r="B94" s="40">
        <v>19</v>
      </c>
      <c r="C94" s="41">
        <v>-30</v>
      </c>
      <c r="D94" s="107">
        <f t="shared" si="3"/>
        <v>-570</v>
      </c>
      <c r="E94" s="41">
        <v>-5</v>
      </c>
      <c r="F94" s="107">
        <f t="shared" si="4"/>
        <v>-95</v>
      </c>
      <c r="G94" s="41">
        <v>3</v>
      </c>
      <c r="H94" s="107">
        <f t="shared" si="5"/>
        <v>57</v>
      </c>
    </row>
    <row r="95" spans="1:8" x14ac:dyDescent="0.25">
      <c r="A95" s="41" t="s">
        <v>94</v>
      </c>
      <c r="B95" s="40">
        <v>24</v>
      </c>
      <c r="C95" s="41">
        <v>-16</v>
      </c>
      <c r="D95" s="107">
        <f t="shared" si="3"/>
        <v>-384</v>
      </c>
      <c r="E95" s="41">
        <v>5</v>
      </c>
      <c r="F95" s="107">
        <f t="shared" si="4"/>
        <v>120</v>
      </c>
      <c r="G95" s="41">
        <v>3</v>
      </c>
      <c r="H95" s="107">
        <f t="shared" si="5"/>
        <v>72</v>
      </c>
    </row>
    <row r="96" spans="1:8" x14ac:dyDescent="0.25">
      <c r="A96" s="41" t="s">
        <v>95</v>
      </c>
      <c r="B96" s="40">
        <v>25</v>
      </c>
      <c r="C96" s="41">
        <v>-2</v>
      </c>
      <c r="D96" s="107">
        <f t="shared" si="3"/>
        <v>-50</v>
      </c>
      <c r="E96" s="41">
        <v>-2</v>
      </c>
      <c r="F96" s="107">
        <f t="shared" si="4"/>
        <v>-50</v>
      </c>
      <c r="G96" s="41">
        <v>3</v>
      </c>
      <c r="H96" s="107">
        <f t="shared" si="5"/>
        <v>75</v>
      </c>
    </row>
    <row r="97" spans="1:18" x14ac:dyDescent="0.25">
      <c r="A97" s="41" t="s">
        <v>98</v>
      </c>
      <c r="B97" s="40">
        <v>26</v>
      </c>
      <c r="C97" s="41">
        <v>-36</v>
      </c>
      <c r="D97" s="107">
        <f t="shared" si="3"/>
        <v>-936</v>
      </c>
      <c r="E97" s="41">
        <v>-5</v>
      </c>
      <c r="F97" s="107">
        <f t="shared" si="4"/>
        <v>-130</v>
      </c>
      <c r="G97" s="41">
        <v>7</v>
      </c>
      <c r="H97" s="107">
        <f t="shared" si="5"/>
        <v>182</v>
      </c>
    </row>
    <row r="98" spans="1:18" x14ac:dyDescent="0.25">
      <c r="A98" s="41" t="s">
        <v>99</v>
      </c>
      <c r="B98" s="40">
        <v>26</v>
      </c>
      <c r="C98" s="41">
        <v>-36</v>
      </c>
      <c r="D98" s="107">
        <f t="shared" si="3"/>
        <v>-936</v>
      </c>
      <c r="E98" s="41">
        <v>-2</v>
      </c>
      <c r="F98" s="107">
        <f t="shared" si="4"/>
        <v>-52</v>
      </c>
      <c r="G98" s="41">
        <v>7</v>
      </c>
      <c r="H98" s="107">
        <f t="shared" si="5"/>
        <v>182</v>
      </c>
    </row>
    <row r="99" spans="1:18" x14ac:dyDescent="0.25">
      <c r="A99" s="41" t="s">
        <v>100</v>
      </c>
      <c r="B99" s="40">
        <v>26</v>
      </c>
      <c r="C99" s="41">
        <v>-36</v>
      </c>
      <c r="D99" s="107">
        <f t="shared" si="3"/>
        <v>-936</v>
      </c>
      <c r="E99" s="41">
        <v>2</v>
      </c>
      <c r="F99" s="107">
        <f t="shared" si="4"/>
        <v>52</v>
      </c>
      <c r="G99" s="41">
        <v>7</v>
      </c>
      <c r="H99" s="107">
        <f t="shared" si="5"/>
        <v>182</v>
      </c>
    </row>
    <row r="100" spans="1:18" x14ac:dyDescent="0.25">
      <c r="A100" s="41" t="s">
        <v>101</v>
      </c>
      <c r="B100" s="40">
        <v>26</v>
      </c>
      <c r="C100" s="41">
        <v>-36</v>
      </c>
      <c r="D100" s="107">
        <f t="shared" si="3"/>
        <v>-936</v>
      </c>
      <c r="E100" s="41">
        <v>5</v>
      </c>
      <c r="F100" s="107">
        <f t="shared" si="4"/>
        <v>130</v>
      </c>
      <c r="G100" s="41">
        <v>7</v>
      </c>
      <c r="H100" s="107">
        <f t="shared" si="5"/>
        <v>182</v>
      </c>
      <c r="I100" s="45"/>
      <c r="J100" s="103"/>
      <c r="K100" s="103"/>
      <c r="L100" s="103"/>
      <c r="M100" s="103"/>
      <c r="N100" s="103"/>
      <c r="O100" s="103"/>
      <c r="P100" s="103"/>
      <c r="Q100" s="103"/>
      <c r="R100" s="45"/>
    </row>
    <row r="101" spans="1:18" x14ac:dyDescent="0.25">
      <c r="A101" s="41" t="s">
        <v>102</v>
      </c>
      <c r="B101" s="40">
        <v>26</v>
      </c>
      <c r="C101" s="41">
        <v>12</v>
      </c>
      <c r="D101" s="107">
        <f t="shared" si="3"/>
        <v>312</v>
      </c>
      <c r="E101" s="41">
        <v>-5</v>
      </c>
      <c r="F101" s="107">
        <f t="shared" si="4"/>
        <v>-130</v>
      </c>
      <c r="G101" s="41">
        <v>7</v>
      </c>
      <c r="H101" s="107">
        <f t="shared" si="5"/>
        <v>182</v>
      </c>
      <c r="I101" s="45"/>
      <c r="J101" s="103"/>
      <c r="K101" s="103"/>
      <c r="L101" s="103"/>
      <c r="M101" s="103"/>
      <c r="N101" s="103"/>
      <c r="O101" s="103"/>
      <c r="P101" s="103"/>
      <c r="Q101" s="103"/>
      <c r="R101" s="45"/>
    </row>
    <row r="102" spans="1:18" x14ac:dyDescent="0.25">
      <c r="A102" s="41" t="s">
        <v>103</v>
      </c>
      <c r="B102" s="40">
        <v>26</v>
      </c>
      <c r="C102" s="41">
        <v>12</v>
      </c>
      <c r="D102" s="107">
        <f t="shared" si="3"/>
        <v>312</v>
      </c>
      <c r="E102" s="41">
        <v>-2</v>
      </c>
      <c r="F102" s="107">
        <f t="shared" si="4"/>
        <v>-52</v>
      </c>
      <c r="G102" s="41">
        <v>7</v>
      </c>
      <c r="H102" s="107">
        <f t="shared" si="5"/>
        <v>182</v>
      </c>
      <c r="I102" s="142"/>
      <c r="J102" s="103"/>
      <c r="K102" s="45"/>
      <c r="L102" s="45"/>
      <c r="M102" s="45"/>
      <c r="N102" s="45"/>
      <c r="O102" s="45"/>
      <c r="P102" s="45"/>
      <c r="Q102" s="103"/>
      <c r="R102" s="45"/>
    </row>
    <row r="103" spans="1:18" x14ac:dyDescent="0.25">
      <c r="A103" s="41" t="s">
        <v>104</v>
      </c>
      <c r="B103" s="40">
        <v>26</v>
      </c>
      <c r="C103" s="41">
        <v>12</v>
      </c>
      <c r="D103" s="107">
        <f t="shared" si="3"/>
        <v>312</v>
      </c>
      <c r="E103" s="41">
        <v>2</v>
      </c>
      <c r="F103" s="107">
        <f t="shared" si="4"/>
        <v>52</v>
      </c>
      <c r="G103" s="41">
        <v>7</v>
      </c>
      <c r="H103" s="107">
        <f t="shared" si="5"/>
        <v>182</v>
      </c>
      <c r="I103" s="142"/>
      <c r="J103" s="103"/>
      <c r="K103" s="45"/>
      <c r="L103" s="45"/>
      <c r="M103" s="45"/>
      <c r="N103" s="45"/>
      <c r="O103" s="45"/>
      <c r="P103" s="45"/>
      <c r="Q103" s="103"/>
      <c r="R103" s="45"/>
    </row>
    <row r="104" spans="1:18" x14ac:dyDescent="0.25">
      <c r="A104" s="41" t="s">
        <v>105</v>
      </c>
      <c r="B104" s="40">
        <v>26</v>
      </c>
      <c r="C104" s="41">
        <v>12</v>
      </c>
      <c r="D104" s="107">
        <f t="shared" si="3"/>
        <v>312</v>
      </c>
      <c r="E104" s="41">
        <v>5</v>
      </c>
      <c r="F104" s="107">
        <f t="shared" si="4"/>
        <v>130</v>
      </c>
      <c r="G104" s="41">
        <v>7</v>
      </c>
      <c r="H104" s="107">
        <f t="shared" si="5"/>
        <v>182</v>
      </c>
      <c r="I104" s="142"/>
      <c r="J104" s="103"/>
      <c r="K104" s="45"/>
      <c r="L104" s="45"/>
      <c r="M104" s="45"/>
      <c r="N104" s="45"/>
      <c r="O104" s="45"/>
      <c r="P104" s="45"/>
      <c r="Q104" s="103"/>
      <c r="R104" s="45"/>
    </row>
    <row r="105" spans="1:18" x14ac:dyDescent="0.25">
      <c r="A105" s="41" t="s">
        <v>84</v>
      </c>
      <c r="B105" s="40">
        <v>29</v>
      </c>
      <c r="C105" s="41">
        <v>-9</v>
      </c>
      <c r="D105" s="107">
        <f t="shared" si="3"/>
        <v>-261</v>
      </c>
      <c r="E105" s="41">
        <v>-2</v>
      </c>
      <c r="F105" s="107">
        <f t="shared" si="4"/>
        <v>-58</v>
      </c>
      <c r="G105" s="41">
        <v>7</v>
      </c>
      <c r="H105" s="107">
        <f t="shared" si="5"/>
        <v>203</v>
      </c>
      <c r="I105" s="142"/>
      <c r="J105" s="103"/>
      <c r="K105" s="45"/>
      <c r="L105" s="45"/>
      <c r="M105" s="45"/>
      <c r="N105" s="45"/>
      <c r="O105" s="45"/>
      <c r="P105" s="45"/>
      <c r="Q105" s="103"/>
      <c r="R105" s="45"/>
    </row>
    <row r="106" spans="1:18" x14ac:dyDescent="0.25">
      <c r="A106" s="41" t="s">
        <v>85</v>
      </c>
      <c r="B106" s="40">
        <v>20</v>
      </c>
      <c r="C106" s="41">
        <v>-16</v>
      </c>
      <c r="D106" s="107">
        <f t="shared" si="3"/>
        <v>-320</v>
      </c>
      <c r="E106" s="41">
        <v>-2</v>
      </c>
      <c r="F106" s="107">
        <f t="shared" si="4"/>
        <v>-40</v>
      </c>
      <c r="G106" s="41">
        <v>7</v>
      </c>
      <c r="H106" s="107">
        <f t="shared" si="5"/>
        <v>140</v>
      </c>
      <c r="I106" s="45"/>
      <c r="J106" s="103"/>
      <c r="K106" s="103"/>
      <c r="L106" s="103"/>
      <c r="M106" s="103"/>
      <c r="N106" s="103"/>
      <c r="O106" s="103"/>
      <c r="P106" s="103"/>
      <c r="Q106" s="103"/>
      <c r="R106" s="45"/>
    </row>
    <row r="107" spans="1:18" x14ac:dyDescent="0.25">
      <c r="A107" s="41" t="s">
        <v>86</v>
      </c>
      <c r="B107" s="40">
        <v>30</v>
      </c>
      <c r="C107" s="41">
        <v>-16</v>
      </c>
      <c r="D107" s="107">
        <f t="shared" si="3"/>
        <v>-480</v>
      </c>
      <c r="E107" s="41">
        <v>2</v>
      </c>
      <c r="F107" s="107">
        <f t="shared" si="4"/>
        <v>60</v>
      </c>
      <c r="G107" s="41">
        <v>7</v>
      </c>
      <c r="H107" s="107">
        <f t="shared" si="5"/>
        <v>210</v>
      </c>
      <c r="I107" s="142"/>
      <c r="J107" s="45"/>
      <c r="K107" s="45"/>
      <c r="L107" s="45"/>
      <c r="M107" s="45"/>
      <c r="N107" s="45"/>
      <c r="O107" s="45"/>
      <c r="P107" s="45"/>
      <c r="Q107" s="45"/>
      <c r="R107" s="45"/>
    </row>
    <row r="108" spans="1:18" x14ac:dyDescent="0.25">
      <c r="A108" s="41" t="s">
        <v>87</v>
      </c>
      <c r="B108" s="40">
        <v>22</v>
      </c>
      <c r="C108" s="41">
        <v>-9</v>
      </c>
      <c r="D108" s="107">
        <f t="shared" si="3"/>
        <v>-198</v>
      </c>
      <c r="E108" s="41">
        <v>2</v>
      </c>
      <c r="F108" s="107">
        <f t="shared" si="4"/>
        <v>44</v>
      </c>
      <c r="G108" s="41">
        <v>7</v>
      </c>
      <c r="H108" s="107">
        <f t="shared" si="5"/>
        <v>154</v>
      </c>
      <c r="I108" s="142"/>
      <c r="J108" s="45"/>
      <c r="K108" s="45"/>
      <c r="L108" s="45"/>
      <c r="M108" s="45"/>
      <c r="N108" s="45"/>
      <c r="O108" s="45"/>
      <c r="P108" s="45"/>
      <c r="Q108" s="45"/>
      <c r="R108" s="45"/>
    </row>
    <row r="109" spans="1:18" x14ac:dyDescent="0.25">
      <c r="A109" s="41" t="s">
        <v>50</v>
      </c>
      <c r="B109" s="40">
        <v>14</v>
      </c>
      <c r="C109" s="41">
        <v>-16</v>
      </c>
      <c r="D109" s="107">
        <f t="shared" si="3"/>
        <v>-224</v>
      </c>
      <c r="E109" s="41">
        <v>-5</v>
      </c>
      <c r="F109" s="107">
        <f t="shared" si="4"/>
        <v>-70</v>
      </c>
      <c r="G109" s="41">
        <v>0</v>
      </c>
      <c r="H109" s="107">
        <f t="shared" si="5"/>
        <v>0</v>
      </c>
      <c r="I109" s="142"/>
      <c r="J109" s="45"/>
      <c r="K109" s="45"/>
      <c r="L109" s="45"/>
      <c r="M109" s="45"/>
      <c r="N109" s="45"/>
      <c r="O109" s="45"/>
      <c r="P109" s="45"/>
      <c r="Q109" s="45"/>
      <c r="R109" s="45"/>
    </row>
    <row r="110" spans="1:18" x14ac:dyDescent="0.25">
      <c r="A110" s="41" t="s">
        <v>51</v>
      </c>
      <c r="B110" s="40">
        <v>16</v>
      </c>
      <c r="C110" s="41">
        <v>-23</v>
      </c>
      <c r="D110" s="107">
        <f t="shared" si="3"/>
        <v>-368</v>
      </c>
      <c r="E110" s="41">
        <v>2</v>
      </c>
      <c r="F110" s="107">
        <f t="shared" si="4"/>
        <v>32</v>
      </c>
      <c r="G110" s="41">
        <v>0</v>
      </c>
      <c r="H110" s="107">
        <f t="shared" si="5"/>
        <v>0</v>
      </c>
      <c r="I110" s="142"/>
      <c r="J110" s="45"/>
      <c r="K110" s="45"/>
      <c r="L110" s="45"/>
      <c r="M110" s="45"/>
      <c r="N110" s="45"/>
      <c r="O110" s="45"/>
      <c r="P110" s="45"/>
      <c r="Q110" s="45"/>
      <c r="R110" s="45"/>
    </row>
    <row r="111" spans="1:18" x14ac:dyDescent="0.25">
      <c r="A111" s="41" t="s">
        <v>52</v>
      </c>
      <c r="B111" s="40">
        <v>22</v>
      </c>
      <c r="C111" s="41">
        <v>-30</v>
      </c>
      <c r="D111" s="107">
        <f t="shared" si="3"/>
        <v>-660</v>
      </c>
      <c r="E111" s="41">
        <v>-2</v>
      </c>
      <c r="F111" s="107">
        <f t="shared" si="4"/>
        <v>-44</v>
      </c>
      <c r="G111" s="41">
        <v>0</v>
      </c>
      <c r="H111" s="107">
        <f t="shared" si="5"/>
        <v>0</v>
      </c>
      <c r="I111" s="45"/>
      <c r="J111" s="103"/>
      <c r="K111" s="103"/>
      <c r="L111" s="103"/>
      <c r="M111" s="103"/>
      <c r="N111" s="103"/>
      <c r="O111" s="103"/>
      <c r="P111" s="103"/>
      <c r="Q111" s="103"/>
      <c r="R111" s="45"/>
    </row>
    <row r="112" spans="1:18" x14ac:dyDescent="0.25">
      <c r="A112" s="41" t="s">
        <v>53</v>
      </c>
      <c r="B112" s="40">
        <v>15</v>
      </c>
      <c r="C112" s="41">
        <v>-30</v>
      </c>
      <c r="D112" s="107">
        <f t="shared" si="3"/>
        <v>-450</v>
      </c>
      <c r="E112" s="41">
        <v>-5</v>
      </c>
      <c r="F112" s="107">
        <f t="shared" si="4"/>
        <v>-75</v>
      </c>
      <c r="G112" s="41">
        <v>0</v>
      </c>
      <c r="H112" s="107">
        <f t="shared" si="5"/>
        <v>0</v>
      </c>
      <c r="I112" s="142"/>
      <c r="J112" s="45"/>
      <c r="K112" s="45"/>
      <c r="L112" s="45"/>
      <c r="M112" s="45"/>
      <c r="N112" s="45"/>
      <c r="O112" s="45"/>
      <c r="P112" s="45"/>
      <c r="Q112" s="45"/>
      <c r="R112" s="45"/>
    </row>
    <row r="113" spans="1:18" x14ac:dyDescent="0.25">
      <c r="A113" s="41" t="s">
        <v>54</v>
      </c>
      <c r="B113" s="40">
        <v>16</v>
      </c>
      <c r="C113" s="41">
        <v>5</v>
      </c>
      <c r="D113" s="107">
        <f t="shared" si="3"/>
        <v>80</v>
      </c>
      <c r="E113" s="41">
        <v>-5</v>
      </c>
      <c r="F113" s="107">
        <f t="shared" si="4"/>
        <v>-80</v>
      </c>
      <c r="G113" s="41">
        <v>0</v>
      </c>
      <c r="H113" s="107">
        <f t="shared" si="5"/>
        <v>0</v>
      </c>
      <c r="I113" s="142"/>
      <c r="J113" s="45"/>
      <c r="K113" s="45"/>
      <c r="L113" s="45"/>
      <c r="M113" s="45"/>
      <c r="N113" s="45"/>
      <c r="O113" s="45"/>
      <c r="P113" s="45"/>
      <c r="Q113" s="45"/>
      <c r="R113" s="45"/>
    </row>
    <row r="114" spans="1:18" x14ac:dyDescent="0.25">
      <c r="A114" s="41" t="s">
        <v>55</v>
      </c>
      <c r="B114" s="40">
        <v>18</v>
      </c>
      <c r="C114" s="41">
        <v>-2</v>
      </c>
      <c r="D114" s="107">
        <f t="shared" si="3"/>
        <v>-36</v>
      </c>
      <c r="E114" s="41">
        <v>-5</v>
      </c>
      <c r="F114" s="107">
        <f t="shared" si="4"/>
        <v>-90</v>
      </c>
      <c r="G114" s="41">
        <v>0</v>
      </c>
      <c r="H114" s="107">
        <f t="shared" si="5"/>
        <v>0</v>
      </c>
      <c r="I114" s="142"/>
      <c r="J114" s="45"/>
      <c r="K114" s="45"/>
      <c r="L114" s="45"/>
      <c r="M114" s="45"/>
      <c r="N114" s="45"/>
      <c r="O114" s="45"/>
      <c r="P114" s="45"/>
      <c r="Q114" s="45"/>
      <c r="R114" s="45"/>
    </row>
    <row r="115" spans="1:18" x14ac:dyDescent="0.25">
      <c r="A115" s="41" t="s">
        <v>56</v>
      </c>
      <c r="B115" s="40">
        <v>23</v>
      </c>
      <c r="C115" s="41">
        <v>-23</v>
      </c>
      <c r="D115" s="107">
        <f t="shared" si="3"/>
        <v>-529</v>
      </c>
      <c r="E115" s="41">
        <v>-2</v>
      </c>
      <c r="F115" s="107">
        <f t="shared" si="4"/>
        <v>-46</v>
      </c>
      <c r="G115" s="41">
        <v>0</v>
      </c>
      <c r="H115" s="107">
        <f t="shared" si="5"/>
        <v>0</v>
      </c>
      <c r="I115" s="142"/>
      <c r="J115" s="45"/>
      <c r="K115" s="45"/>
      <c r="L115" s="45"/>
      <c r="M115" s="45"/>
      <c r="N115" s="45"/>
      <c r="O115" s="45"/>
      <c r="P115" s="45"/>
      <c r="Q115" s="45"/>
      <c r="R115" s="45"/>
    </row>
    <row r="116" spans="1:18" x14ac:dyDescent="0.25">
      <c r="A116" s="41" t="s">
        <v>57</v>
      </c>
      <c r="B116" s="40">
        <v>29</v>
      </c>
      <c r="C116" s="41">
        <v>-16</v>
      </c>
      <c r="D116" s="107">
        <f t="shared" si="3"/>
        <v>-464</v>
      </c>
      <c r="E116" s="41">
        <v>-2</v>
      </c>
      <c r="F116" s="107">
        <f t="shared" si="4"/>
        <v>-58</v>
      </c>
      <c r="G116" s="41">
        <v>0</v>
      </c>
      <c r="H116" s="107">
        <f t="shared" si="5"/>
        <v>0</v>
      </c>
      <c r="I116" s="45"/>
      <c r="J116" s="103"/>
      <c r="K116" s="103"/>
      <c r="L116" s="103"/>
      <c r="M116" s="103"/>
      <c r="N116" s="103"/>
      <c r="O116" s="103"/>
      <c r="P116" s="103"/>
      <c r="Q116" s="103"/>
      <c r="R116" s="45"/>
    </row>
    <row r="117" spans="1:18" x14ac:dyDescent="0.25">
      <c r="A117" s="41" t="s">
        <v>106</v>
      </c>
      <c r="B117" s="40">
        <v>10</v>
      </c>
      <c r="C117" s="41">
        <v>-9</v>
      </c>
      <c r="D117" s="107">
        <f t="shared" si="3"/>
        <v>-90</v>
      </c>
      <c r="E117" s="41">
        <v>5</v>
      </c>
      <c r="F117" s="107">
        <f t="shared" si="4"/>
        <v>50</v>
      </c>
      <c r="G117" s="41">
        <v>0</v>
      </c>
      <c r="H117" s="107">
        <f t="shared" si="5"/>
        <v>0</v>
      </c>
      <c r="I117" s="142"/>
      <c r="J117" s="45"/>
      <c r="K117" s="45"/>
      <c r="L117" s="45"/>
      <c r="M117" s="45"/>
      <c r="N117" s="45"/>
      <c r="O117" s="45"/>
      <c r="P117" s="45"/>
      <c r="Q117" s="45"/>
      <c r="R117" s="45"/>
    </row>
    <row r="118" spans="1:18" x14ac:dyDescent="0.25">
      <c r="A118" s="41" t="s">
        <v>107</v>
      </c>
      <c r="B118" s="40">
        <v>15</v>
      </c>
      <c r="C118" s="41">
        <v>-2</v>
      </c>
      <c r="D118" s="107">
        <f t="shared" si="3"/>
        <v>-30</v>
      </c>
      <c r="E118" s="41">
        <v>-2</v>
      </c>
      <c r="F118" s="107">
        <f t="shared" si="4"/>
        <v>-30</v>
      </c>
      <c r="G118" s="41">
        <v>0</v>
      </c>
      <c r="H118" s="107">
        <f t="shared" si="5"/>
        <v>0</v>
      </c>
      <c r="I118" s="142"/>
      <c r="J118" s="45"/>
      <c r="K118" s="45"/>
      <c r="L118" s="45"/>
      <c r="M118" s="45"/>
      <c r="N118" s="45"/>
      <c r="O118" s="45"/>
      <c r="P118" s="45"/>
      <c r="Q118" s="45"/>
      <c r="R118" s="45"/>
    </row>
    <row r="119" spans="1:18" x14ac:dyDescent="0.25">
      <c r="A119" s="41" t="s">
        <v>108</v>
      </c>
      <c r="B119" s="40">
        <v>24</v>
      </c>
      <c r="C119" s="41">
        <v>-2</v>
      </c>
      <c r="D119" s="107">
        <f t="shared" si="3"/>
        <v>-48</v>
      </c>
      <c r="E119" s="41">
        <v>2</v>
      </c>
      <c r="F119" s="107">
        <f t="shared" si="4"/>
        <v>48</v>
      </c>
      <c r="G119" s="41">
        <v>0</v>
      </c>
      <c r="H119" s="107">
        <f t="shared" si="5"/>
        <v>0</v>
      </c>
      <c r="I119" s="142"/>
      <c r="J119" s="45"/>
      <c r="K119" s="45"/>
      <c r="L119" s="45"/>
      <c r="M119" s="45"/>
      <c r="N119" s="45"/>
      <c r="O119" s="45"/>
      <c r="P119" s="45"/>
      <c r="Q119" s="45"/>
      <c r="R119" s="45"/>
    </row>
    <row r="120" spans="1:18" x14ac:dyDescent="0.25">
      <c r="A120" s="41" t="s">
        <v>109</v>
      </c>
      <c r="B120" s="40">
        <v>20</v>
      </c>
      <c r="C120" s="41">
        <v>5</v>
      </c>
      <c r="D120" s="107">
        <f t="shared" si="3"/>
        <v>100</v>
      </c>
      <c r="E120" s="41">
        <v>-2</v>
      </c>
      <c r="F120" s="107">
        <f t="shared" si="4"/>
        <v>-40</v>
      </c>
      <c r="G120" s="41">
        <v>0</v>
      </c>
      <c r="H120" s="107">
        <f t="shared" si="5"/>
        <v>0</v>
      </c>
      <c r="I120" s="142"/>
      <c r="J120" s="45"/>
      <c r="K120" s="45"/>
      <c r="L120" s="45"/>
      <c r="M120" s="45"/>
      <c r="N120" s="45"/>
      <c r="O120" s="45"/>
      <c r="P120" s="45"/>
      <c r="Q120" s="45"/>
      <c r="R120" s="45"/>
    </row>
    <row r="121" spans="1:18" x14ac:dyDescent="0.25">
      <c r="A121" s="41" t="s">
        <v>110</v>
      </c>
      <c r="B121" s="40">
        <v>33</v>
      </c>
      <c r="C121" s="41">
        <v>-9</v>
      </c>
      <c r="D121" s="107">
        <f t="shared" si="3"/>
        <v>-297</v>
      </c>
      <c r="E121" s="41">
        <v>2</v>
      </c>
      <c r="F121" s="107">
        <f t="shared" si="4"/>
        <v>66</v>
      </c>
      <c r="G121" s="41">
        <v>0</v>
      </c>
      <c r="H121" s="107">
        <f t="shared" si="5"/>
        <v>0</v>
      </c>
      <c r="I121" s="45"/>
      <c r="J121" s="103"/>
      <c r="K121" s="103"/>
      <c r="L121" s="103"/>
      <c r="M121" s="103"/>
      <c r="N121" s="103"/>
      <c r="O121" s="103"/>
      <c r="P121" s="103"/>
      <c r="Q121" s="103"/>
      <c r="R121" s="45"/>
    </row>
    <row r="122" spans="1:18" x14ac:dyDescent="0.25">
      <c r="A122" s="41" t="s">
        <v>111</v>
      </c>
      <c r="B122" s="40">
        <v>15</v>
      </c>
      <c r="C122" s="41">
        <v>5</v>
      </c>
      <c r="D122" s="107">
        <f t="shared" si="3"/>
        <v>75</v>
      </c>
      <c r="E122" s="41">
        <v>5</v>
      </c>
      <c r="F122" s="107">
        <f t="shared" si="4"/>
        <v>75</v>
      </c>
      <c r="G122" s="41">
        <v>0</v>
      </c>
      <c r="H122" s="107">
        <f t="shared" si="5"/>
        <v>0</v>
      </c>
      <c r="I122" s="142"/>
      <c r="J122" s="45"/>
      <c r="K122" s="45"/>
      <c r="L122" s="45"/>
      <c r="M122" s="45"/>
      <c r="N122" s="45"/>
      <c r="O122" s="45"/>
      <c r="P122" s="45"/>
      <c r="Q122" s="45"/>
      <c r="R122" s="45"/>
    </row>
    <row r="123" spans="1:18" x14ac:dyDescent="0.25">
      <c r="A123" s="41" t="s">
        <v>112</v>
      </c>
      <c r="B123" s="40">
        <v>27</v>
      </c>
      <c r="C123" s="41">
        <v>-9</v>
      </c>
      <c r="D123" s="107">
        <f t="shared" si="3"/>
        <v>-243</v>
      </c>
      <c r="E123" s="41">
        <v>-5</v>
      </c>
      <c r="F123" s="107">
        <f t="shared" si="4"/>
        <v>-135</v>
      </c>
      <c r="G123" s="41">
        <v>0</v>
      </c>
      <c r="H123" s="107">
        <f t="shared" si="5"/>
        <v>0</v>
      </c>
      <c r="I123" s="142"/>
      <c r="J123" s="45"/>
      <c r="K123" s="45"/>
      <c r="L123" s="45"/>
      <c r="M123" s="45"/>
      <c r="N123" s="45"/>
      <c r="O123" s="45"/>
      <c r="P123" s="45"/>
      <c r="Q123" s="45"/>
      <c r="R123" s="45"/>
    </row>
    <row r="124" spans="1:18" x14ac:dyDescent="0.25">
      <c r="A124" s="41" t="s">
        <v>113</v>
      </c>
      <c r="B124" s="40">
        <v>20</v>
      </c>
      <c r="C124" s="41">
        <v>-23</v>
      </c>
      <c r="D124" s="107">
        <f t="shared" si="3"/>
        <v>-460</v>
      </c>
      <c r="E124" s="41">
        <v>2</v>
      </c>
      <c r="F124" s="107">
        <f t="shared" si="4"/>
        <v>40</v>
      </c>
      <c r="G124" s="41">
        <v>0</v>
      </c>
      <c r="H124" s="107">
        <f t="shared" si="5"/>
        <v>0</v>
      </c>
      <c r="I124" s="142"/>
      <c r="J124" s="45"/>
      <c r="K124" s="45"/>
      <c r="L124" s="45"/>
      <c r="M124" s="45"/>
      <c r="N124" s="45"/>
      <c r="O124" s="45"/>
      <c r="P124" s="45"/>
      <c r="Q124" s="45"/>
      <c r="R124" s="45"/>
    </row>
    <row r="125" spans="1:18" x14ac:dyDescent="0.25">
      <c r="A125" s="41" t="s">
        <v>184</v>
      </c>
      <c r="B125" s="40">
        <v>22</v>
      </c>
      <c r="C125" s="41">
        <v>5</v>
      </c>
      <c r="D125" s="107">
        <f t="shared" si="3"/>
        <v>110</v>
      </c>
      <c r="E125" s="41">
        <v>2</v>
      </c>
      <c r="F125" s="107">
        <f t="shared" si="4"/>
        <v>44</v>
      </c>
      <c r="G125" s="41">
        <v>0</v>
      </c>
      <c r="H125" s="107">
        <f t="shared" si="5"/>
        <v>0</v>
      </c>
      <c r="I125" s="142"/>
      <c r="J125" s="45"/>
      <c r="K125" s="45"/>
      <c r="L125" s="45"/>
      <c r="M125" s="45"/>
      <c r="N125" s="45"/>
      <c r="O125" s="45"/>
      <c r="P125" s="45"/>
      <c r="Q125" s="45"/>
      <c r="R125" s="45"/>
    </row>
    <row r="126" spans="1:18" x14ac:dyDescent="0.25">
      <c r="A126" s="41" t="s">
        <v>185</v>
      </c>
      <c r="B126" s="42">
        <v>20</v>
      </c>
      <c r="C126" s="41">
        <v>-9</v>
      </c>
      <c r="D126" s="107">
        <f t="shared" si="3"/>
        <v>-180</v>
      </c>
      <c r="E126" s="41">
        <v>-2</v>
      </c>
      <c r="F126" s="107">
        <f t="shared" si="4"/>
        <v>-40</v>
      </c>
      <c r="G126" s="41">
        <v>0</v>
      </c>
      <c r="H126" s="107">
        <f t="shared" si="5"/>
        <v>0</v>
      </c>
    </row>
    <row r="127" spans="1:18" x14ac:dyDescent="0.25">
      <c r="A127" s="124" t="s">
        <v>365</v>
      </c>
      <c r="B127" s="33">
        <f>SUM(B5:B126)</f>
        <v>7379.727272727273</v>
      </c>
      <c r="D127" s="51">
        <f>SUM(D5:D126)</f>
        <v>145522.36363636365</v>
      </c>
      <c r="F127" s="51">
        <f>SUM(F5:F126)</f>
        <v>111.45454545454538</v>
      </c>
      <c r="H127" s="51">
        <f>SUM(H5:H126)</f>
        <v>31170</v>
      </c>
    </row>
    <row r="128" spans="1:18" ht="30" x14ac:dyDescent="0.25">
      <c r="A128" s="108" t="s">
        <v>354</v>
      </c>
      <c r="B128" s="109">
        <f>B127</f>
        <v>7379.727272727273</v>
      </c>
      <c r="C128" s="110" t="s">
        <v>347</v>
      </c>
      <c r="D128" s="111">
        <f>D127/B127</f>
        <v>19.719206179090136</v>
      </c>
      <c r="E128" s="112" t="s">
        <v>349</v>
      </c>
      <c r="F128" s="111">
        <f>F127/B127</f>
        <v>1.5102800054202534E-2</v>
      </c>
      <c r="G128" s="112" t="s">
        <v>351</v>
      </c>
      <c r="H128" s="113">
        <f>H127/B127</f>
        <v>4.2237333234783252</v>
      </c>
    </row>
    <row r="129" spans="1:8" ht="30" x14ac:dyDescent="0.25">
      <c r="A129" s="114" t="s">
        <v>355</v>
      </c>
      <c r="B129" s="92">
        <f>SUM(B7:B24)</f>
        <v>429</v>
      </c>
      <c r="C129" s="92"/>
      <c r="D129" s="115"/>
      <c r="E129" s="115"/>
      <c r="F129" s="115"/>
      <c r="G129" s="115"/>
      <c r="H129" s="116"/>
    </row>
    <row r="130" spans="1:8" ht="30" x14ac:dyDescent="0.25">
      <c r="A130" s="117" t="s">
        <v>356</v>
      </c>
      <c r="B130" s="92">
        <f>B128-B129</f>
        <v>6950.727272727273</v>
      </c>
      <c r="C130" s="89" t="s">
        <v>347</v>
      </c>
      <c r="D130" s="115">
        <f>SUM(D25:D126,D5)/B130</f>
        <v>21.70828428679798</v>
      </c>
      <c r="E130" s="118" t="s">
        <v>349</v>
      </c>
      <c r="F130" s="115">
        <f>SUM(F25:F126,F5)/B130</f>
        <v>2.1933610609746516E-2</v>
      </c>
      <c r="G130" s="118" t="s">
        <v>351</v>
      </c>
      <c r="H130" s="116">
        <f>SUM(H25:H126,H5)/B130</f>
        <v>3.9047712469591147</v>
      </c>
    </row>
    <row r="131" spans="1:8" ht="30" x14ac:dyDescent="0.25">
      <c r="A131" s="114" t="s">
        <v>357</v>
      </c>
      <c r="B131" s="92">
        <f>SUM(B25:B40)</f>
        <v>355</v>
      </c>
      <c r="C131" s="92"/>
      <c r="D131" s="115"/>
      <c r="E131" s="115"/>
      <c r="F131" s="115"/>
      <c r="G131" s="115"/>
      <c r="H131" s="116"/>
    </row>
    <row r="132" spans="1:8" x14ac:dyDescent="0.25">
      <c r="A132" s="117" t="s">
        <v>358</v>
      </c>
      <c r="B132" s="92">
        <f>B130-B131</f>
        <v>6595.727272727273</v>
      </c>
      <c r="C132" s="89" t="s">
        <v>347</v>
      </c>
      <c r="D132" s="115">
        <f>SUM(D41:D126,D5)/B132</f>
        <v>23.641723981089687</v>
      </c>
      <c r="E132" s="118" t="s">
        <v>349</v>
      </c>
      <c r="F132" s="115">
        <f>SUM(F41:F126,F5)/B132</f>
        <v>2.3568977161523289E-2</v>
      </c>
      <c r="G132" s="118" t="s">
        <v>351</v>
      </c>
      <c r="H132" s="116">
        <f>SUM(H41:H126,H5)/B132</f>
        <v>3.827326230479787</v>
      </c>
    </row>
    <row r="133" spans="1:8" ht="30" x14ac:dyDescent="0.25">
      <c r="A133" s="114" t="s">
        <v>359</v>
      </c>
      <c r="B133" s="92">
        <f>SUM(B41:B76)</f>
        <v>1040.7272727272727</v>
      </c>
      <c r="C133" s="92"/>
      <c r="D133" s="115"/>
      <c r="E133" s="115"/>
      <c r="F133" s="115"/>
      <c r="G133" s="115"/>
      <c r="H133" s="116"/>
    </row>
    <row r="134" spans="1:8" x14ac:dyDescent="0.25">
      <c r="A134" s="117" t="s">
        <v>360</v>
      </c>
      <c r="B134" s="92">
        <f>B132-B133</f>
        <v>5555</v>
      </c>
      <c r="C134" s="89" t="s">
        <v>347</v>
      </c>
      <c r="D134" s="115">
        <f>SUM(D77:D126,D5)/B134</f>
        <v>28.975157515751576</v>
      </c>
      <c r="E134" s="118" t="s">
        <v>349</v>
      </c>
      <c r="F134" s="115">
        <f>SUM(F77:F126,F5)/B134</f>
        <v>-4.3564356435643561E-2</v>
      </c>
      <c r="G134" s="118" t="s">
        <v>351</v>
      </c>
      <c r="H134" s="116">
        <f>SUM(H77:H126,H5)/B134</f>
        <v>4.6682268226822679</v>
      </c>
    </row>
    <row r="135" spans="1:8" ht="30" x14ac:dyDescent="0.25">
      <c r="A135" s="114" t="s">
        <v>361</v>
      </c>
      <c r="B135" s="92">
        <f>SUM(B77:B84)</f>
        <v>320</v>
      </c>
      <c r="C135" s="92"/>
      <c r="D135" s="115"/>
      <c r="E135" s="115"/>
      <c r="F135" s="115"/>
      <c r="G135" s="115"/>
      <c r="H135" s="116"/>
    </row>
    <row r="136" spans="1:8" x14ac:dyDescent="0.25">
      <c r="A136" s="117" t="s">
        <v>362</v>
      </c>
      <c r="B136" s="92">
        <f>B134-B135</f>
        <v>5235</v>
      </c>
      <c r="C136" s="89" t="s">
        <v>347</v>
      </c>
      <c r="D136" s="115">
        <f>SUM(D85:D126,D5)/B136</f>
        <v>32.045272206303721</v>
      </c>
      <c r="E136" s="118" t="s">
        <v>349</v>
      </c>
      <c r="F136" s="115">
        <f>SUM(F85:F126,F5)/B136</f>
        <v>-4.6227316141356257E-2</v>
      </c>
      <c r="G136" s="118" t="s">
        <v>351</v>
      </c>
      <c r="H136" s="116">
        <f>SUM(H85:H126,H5)/B136</f>
        <v>5.1369627507163322</v>
      </c>
    </row>
    <row r="137" spans="1:8" ht="30" x14ac:dyDescent="0.25">
      <c r="A137" s="114" t="s">
        <v>363</v>
      </c>
      <c r="B137" s="92">
        <f>SUM(B85:B126)</f>
        <v>1035</v>
      </c>
      <c r="C137" s="92"/>
      <c r="D137" s="92"/>
      <c r="E137" s="92"/>
      <c r="F137" s="92"/>
      <c r="G137" s="92"/>
      <c r="H137" s="119"/>
    </row>
    <row r="138" spans="1:8" ht="33" customHeight="1" thickBot="1" x14ac:dyDescent="0.3">
      <c r="A138" s="120" t="s">
        <v>364</v>
      </c>
      <c r="B138" s="121">
        <f>B136-B137</f>
        <v>4200</v>
      </c>
      <c r="C138" s="122" t="s">
        <v>347</v>
      </c>
      <c r="D138" s="121">
        <f>C5</f>
        <v>44</v>
      </c>
      <c r="E138" s="122" t="s">
        <v>349</v>
      </c>
      <c r="F138" s="121">
        <f>E5</f>
        <v>0</v>
      </c>
      <c r="G138" s="122" t="s">
        <v>351</v>
      </c>
      <c r="H138" s="123">
        <f>G5</f>
        <v>6</v>
      </c>
    </row>
  </sheetData>
  <mergeCells count="26">
    <mergeCell ref="H5:H6"/>
    <mergeCell ref="I102:I105"/>
    <mergeCell ref="I107:I110"/>
    <mergeCell ref="I112:I115"/>
    <mergeCell ref="I117:I120"/>
    <mergeCell ref="I122:I125"/>
    <mergeCell ref="F3:F4"/>
    <mergeCell ref="G3:G4"/>
    <mergeCell ref="H3:H4"/>
    <mergeCell ref="A5:A6"/>
    <mergeCell ref="B5:B6"/>
    <mergeCell ref="C5:C6"/>
    <mergeCell ref="D5:D6"/>
    <mergeCell ref="E5:E6"/>
    <mergeCell ref="F5:F6"/>
    <mergeCell ref="G5:G6"/>
    <mergeCell ref="I11:I14"/>
    <mergeCell ref="I16:I19"/>
    <mergeCell ref="I21:I24"/>
    <mergeCell ref="I26:I29"/>
    <mergeCell ref="I31:I34"/>
    <mergeCell ref="A3:A4"/>
    <mergeCell ref="B3:B4"/>
    <mergeCell ref="C3:C4"/>
    <mergeCell ref="D3:D4"/>
    <mergeCell ref="E3:E4"/>
  </mergeCells>
  <conditionalFormatting sqref="B5:H6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5772C-E7D5-471A-AC6F-746CC2CC5742}">
  <dimension ref="B1:AA108"/>
  <sheetViews>
    <sheetView tabSelected="1" zoomScale="70" zoomScaleNormal="70" workbookViewId="0">
      <selection activeCell="M47" sqref="M47"/>
    </sheetView>
  </sheetViews>
  <sheetFormatPr baseColWidth="10" defaultRowHeight="15" x14ac:dyDescent="0.25"/>
  <cols>
    <col min="4" max="4" width="21" customWidth="1"/>
    <col min="5" max="5" width="22" customWidth="1"/>
    <col min="6" max="6" width="18.7109375" customWidth="1"/>
    <col min="7" max="7" width="23" customWidth="1"/>
    <col min="8" max="8" width="21.85546875" customWidth="1"/>
    <col min="9" max="9" width="24.28515625" customWidth="1"/>
  </cols>
  <sheetData>
    <row r="1" spans="2:27" x14ac:dyDescent="0.25">
      <c r="D1" t="s">
        <v>182</v>
      </c>
      <c r="E1" t="s">
        <v>186</v>
      </c>
    </row>
    <row r="2" spans="2:27" x14ac:dyDescent="0.25">
      <c r="B2" t="s">
        <v>58</v>
      </c>
      <c r="C2" s="2" t="s">
        <v>59</v>
      </c>
      <c r="D2" s="2" t="s">
        <v>60</v>
      </c>
      <c r="E2" s="2" t="s">
        <v>61</v>
      </c>
      <c r="F2" s="2" t="s">
        <v>62</v>
      </c>
      <c r="G2" s="2" t="s">
        <v>63</v>
      </c>
      <c r="H2" s="2" t="s">
        <v>71</v>
      </c>
      <c r="I2" s="2" t="s">
        <v>72</v>
      </c>
      <c r="J2" s="2" t="s">
        <v>73</v>
      </c>
      <c r="K2" t="s">
        <v>75</v>
      </c>
      <c r="V2" t="s">
        <v>313</v>
      </c>
      <c r="W2" t="s">
        <v>314</v>
      </c>
    </row>
    <row r="3" spans="2:27" ht="15.75" thickBot="1" x14ac:dyDescent="0.3">
      <c r="B3" s="2" t="s">
        <v>66</v>
      </c>
      <c r="C3" s="10"/>
      <c r="D3" s="11"/>
      <c r="E3" s="11"/>
      <c r="F3" s="11"/>
      <c r="G3" s="11"/>
      <c r="H3" s="12"/>
      <c r="I3" s="30"/>
      <c r="J3" s="30"/>
      <c r="K3" s="4">
        <v>-5</v>
      </c>
      <c r="L3" t="s">
        <v>64</v>
      </c>
      <c r="S3" s="1"/>
      <c r="T3" s="1" t="s">
        <v>0</v>
      </c>
      <c r="U3" s="1" t="s">
        <v>46</v>
      </c>
      <c r="V3" s="1" t="s">
        <v>5</v>
      </c>
      <c r="W3" s="1" t="s">
        <v>3</v>
      </c>
      <c r="X3" s="1" t="s">
        <v>4</v>
      </c>
      <c r="Y3" s="1" t="s">
        <v>7</v>
      </c>
      <c r="Z3" s="1" t="s">
        <v>2</v>
      </c>
      <c r="AA3" s="1" t="s">
        <v>6</v>
      </c>
    </row>
    <row r="4" spans="2:27" ht="16.5" thickTop="1" thickBot="1" x14ac:dyDescent="0.3">
      <c r="B4" s="2" t="s">
        <v>67</v>
      </c>
      <c r="C4" s="17"/>
      <c r="D4" s="9"/>
      <c r="E4" s="9"/>
      <c r="F4" s="9"/>
      <c r="G4" s="9"/>
      <c r="H4" s="13"/>
      <c r="I4" s="30"/>
      <c r="J4" s="30"/>
      <c r="K4" s="4">
        <v>-2</v>
      </c>
      <c r="S4" s="8" t="s">
        <v>163</v>
      </c>
      <c r="T4" s="1">
        <f>SUM(T5:T108)</f>
        <v>6970.727272727273</v>
      </c>
      <c r="U4" s="1"/>
      <c r="V4" s="1"/>
      <c r="W4" s="1"/>
      <c r="X4" s="1"/>
      <c r="Y4" s="1">
        <f>SUM(Y5:Y106)</f>
        <v>18253.363636363636</v>
      </c>
      <c r="Z4" s="1">
        <f>SUM(Z5:Z106)</f>
        <v>148.45454545454538</v>
      </c>
      <c r="AA4" s="1">
        <f>SUM(AA5:AA106)</f>
        <v>84797.363636363632</v>
      </c>
    </row>
    <row r="5" spans="2:27" ht="16.5" thickTop="1" thickBot="1" x14ac:dyDescent="0.3">
      <c r="B5" s="2" t="s">
        <v>68</v>
      </c>
      <c r="C5" s="17"/>
      <c r="D5" s="9"/>
      <c r="E5" s="9"/>
      <c r="F5" s="9"/>
      <c r="G5" s="9"/>
      <c r="H5" s="13"/>
      <c r="I5" s="30"/>
      <c r="J5" s="30"/>
      <c r="K5" s="4">
        <v>2</v>
      </c>
      <c r="S5" s="1" t="s">
        <v>1</v>
      </c>
      <c r="T5" s="1">
        <v>4200</v>
      </c>
      <c r="U5" s="1"/>
      <c r="V5" s="1">
        <f>Y4/T4</f>
        <v>2.6185737760504968</v>
      </c>
      <c r="W5" s="1"/>
      <c r="X5" s="1"/>
      <c r="Y5" s="1"/>
      <c r="Z5" s="1"/>
      <c r="AA5" s="1"/>
    </row>
    <row r="6" spans="2:27" ht="15.75" thickTop="1" x14ac:dyDescent="0.25">
      <c r="B6" s="2" t="s">
        <v>69</v>
      </c>
      <c r="C6" s="18"/>
      <c r="D6" s="14"/>
      <c r="E6" s="14"/>
      <c r="F6" s="14"/>
      <c r="G6" s="14"/>
      <c r="H6" s="15"/>
      <c r="I6" s="30"/>
      <c r="J6" s="30"/>
      <c r="K6" s="4">
        <v>5</v>
      </c>
      <c r="R6" t="s">
        <v>171</v>
      </c>
      <c r="S6" s="1" t="s">
        <v>155</v>
      </c>
      <c r="T6" s="7">
        <f>20</f>
        <v>20</v>
      </c>
      <c r="U6" s="1"/>
      <c r="V6" s="1">
        <v>3</v>
      </c>
      <c r="W6" s="1"/>
      <c r="X6" s="1"/>
      <c r="Y6" s="1">
        <f t="shared" ref="Y6:Y53" si="0">T6*V6</f>
        <v>60</v>
      </c>
      <c r="Z6" s="1"/>
      <c r="AA6" s="1"/>
    </row>
    <row r="7" spans="2:27" x14ac:dyDescent="0.25">
      <c r="K7" t="s">
        <v>74</v>
      </c>
      <c r="R7" s="34">
        <v>19</v>
      </c>
      <c r="S7" s="35" t="s">
        <v>20</v>
      </c>
      <c r="T7" s="34">
        <v>26</v>
      </c>
      <c r="U7" s="35" t="s">
        <v>96</v>
      </c>
      <c r="V7" s="35">
        <v>13</v>
      </c>
      <c r="W7" s="35">
        <v>-5</v>
      </c>
      <c r="X7" s="35">
        <v>14</v>
      </c>
      <c r="Y7" s="33">
        <f t="shared" si="0"/>
        <v>338</v>
      </c>
      <c r="Z7" s="33">
        <f t="shared" ref="Z7:Z53" si="1">T7*W7</f>
        <v>-130</v>
      </c>
      <c r="AA7" s="33">
        <f t="shared" ref="AA7:AA53" si="2">T7*X7</f>
        <v>364</v>
      </c>
    </row>
    <row r="8" spans="2:27" x14ac:dyDescent="0.25">
      <c r="R8" s="34">
        <v>20</v>
      </c>
      <c r="S8" s="35" t="s">
        <v>21</v>
      </c>
      <c r="T8" s="34">
        <v>26</v>
      </c>
      <c r="U8" s="35" t="s">
        <v>96</v>
      </c>
      <c r="V8" s="35">
        <v>13</v>
      </c>
      <c r="W8" s="35">
        <v>-2</v>
      </c>
      <c r="X8" s="35">
        <v>14</v>
      </c>
      <c r="Y8" s="33">
        <f t="shared" si="0"/>
        <v>338</v>
      </c>
      <c r="Z8" s="33">
        <f t="shared" si="1"/>
        <v>-52</v>
      </c>
      <c r="AA8" s="33">
        <f t="shared" si="2"/>
        <v>364</v>
      </c>
    </row>
    <row r="9" spans="2:27" x14ac:dyDescent="0.25">
      <c r="D9" t="s">
        <v>181</v>
      </c>
      <c r="E9" t="s">
        <v>183</v>
      </c>
      <c r="R9" s="34">
        <v>21</v>
      </c>
      <c r="S9" s="35" t="s">
        <v>22</v>
      </c>
      <c r="T9" s="34">
        <v>26</v>
      </c>
      <c r="U9" s="35" t="s">
        <v>96</v>
      </c>
      <c r="V9" s="35">
        <v>13</v>
      </c>
      <c r="W9" s="35">
        <v>2</v>
      </c>
      <c r="X9" s="35">
        <v>14</v>
      </c>
      <c r="Y9" s="33">
        <f t="shared" si="0"/>
        <v>338</v>
      </c>
      <c r="Z9" s="33">
        <f t="shared" si="1"/>
        <v>52</v>
      </c>
      <c r="AA9" s="33">
        <f t="shared" si="2"/>
        <v>364</v>
      </c>
    </row>
    <row r="10" spans="2:27" x14ac:dyDescent="0.25">
      <c r="B10" t="s">
        <v>58</v>
      </c>
      <c r="C10" s="2" t="s">
        <v>59</v>
      </c>
      <c r="D10" s="2" t="s">
        <v>60</v>
      </c>
      <c r="E10" s="2" t="s">
        <v>61</v>
      </c>
      <c r="F10" s="2" t="s">
        <v>62</v>
      </c>
      <c r="G10" s="2" t="s">
        <v>63</v>
      </c>
      <c r="H10" s="2" t="s">
        <v>71</v>
      </c>
      <c r="I10" s="2" t="s">
        <v>72</v>
      </c>
      <c r="J10" s="2" t="s">
        <v>73</v>
      </c>
      <c r="K10" t="s">
        <v>75</v>
      </c>
      <c r="R10" s="34">
        <v>22</v>
      </c>
      <c r="S10" s="35" t="s">
        <v>23</v>
      </c>
      <c r="T10" s="34">
        <v>26</v>
      </c>
      <c r="U10" s="35" t="s">
        <v>96</v>
      </c>
      <c r="V10" s="35">
        <v>13</v>
      </c>
      <c r="W10" s="35">
        <v>5</v>
      </c>
      <c r="X10" s="35">
        <v>14</v>
      </c>
      <c r="Y10" s="33">
        <f t="shared" si="0"/>
        <v>338</v>
      </c>
      <c r="Z10" s="33">
        <f t="shared" si="1"/>
        <v>130</v>
      </c>
      <c r="AA10" s="33">
        <f t="shared" si="2"/>
        <v>364</v>
      </c>
    </row>
    <row r="11" spans="2:27" ht="15.75" thickBot="1" x14ac:dyDescent="0.3">
      <c r="B11" s="2" t="s">
        <v>66</v>
      </c>
      <c r="C11" s="75"/>
      <c r="D11" s="43"/>
      <c r="E11" s="77"/>
      <c r="F11" s="43"/>
      <c r="G11" s="43"/>
      <c r="H11" s="11"/>
      <c r="I11" s="43"/>
      <c r="J11" s="12"/>
      <c r="K11" s="4">
        <v>-5</v>
      </c>
      <c r="L11" t="s">
        <v>64</v>
      </c>
      <c r="R11" s="34">
        <v>23</v>
      </c>
      <c r="S11" s="35" t="s">
        <v>24</v>
      </c>
      <c r="T11" s="34">
        <v>26</v>
      </c>
      <c r="U11" s="35" t="s">
        <v>96</v>
      </c>
      <c r="V11" s="35">
        <v>13</v>
      </c>
      <c r="W11" s="35">
        <v>-5</v>
      </c>
      <c r="X11" s="35">
        <v>49</v>
      </c>
      <c r="Y11" s="33">
        <f t="shared" si="0"/>
        <v>338</v>
      </c>
      <c r="Z11" s="33">
        <f t="shared" si="1"/>
        <v>-130</v>
      </c>
      <c r="AA11" s="33">
        <f t="shared" si="2"/>
        <v>1274</v>
      </c>
    </row>
    <row r="12" spans="2:27" ht="16.5" thickTop="1" thickBot="1" x14ac:dyDescent="0.3">
      <c r="B12" s="2" t="s">
        <v>67</v>
      </c>
      <c r="C12" s="19"/>
      <c r="D12" s="43"/>
      <c r="F12" s="37" t="s">
        <v>287</v>
      </c>
      <c r="G12" s="43"/>
      <c r="I12" s="43"/>
      <c r="J12" s="13"/>
      <c r="K12" s="4">
        <v>-2</v>
      </c>
      <c r="R12" s="34">
        <v>24</v>
      </c>
      <c r="S12" s="35" t="s">
        <v>25</v>
      </c>
      <c r="T12" s="34">
        <v>26</v>
      </c>
      <c r="U12" s="35" t="s">
        <v>96</v>
      </c>
      <c r="V12" s="35">
        <v>13</v>
      </c>
      <c r="W12" s="35">
        <v>-2</v>
      </c>
      <c r="X12" s="35">
        <v>49</v>
      </c>
      <c r="Y12" s="33">
        <f t="shared" si="0"/>
        <v>338</v>
      </c>
      <c r="Z12" s="33">
        <f t="shared" si="1"/>
        <v>-52</v>
      </c>
      <c r="AA12" s="33">
        <f t="shared" si="2"/>
        <v>1274</v>
      </c>
    </row>
    <row r="13" spans="2:27" ht="16.5" thickTop="1" thickBot="1" x14ac:dyDescent="0.3">
      <c r="B13" s="2" t="s">
        <v>68</v>
      </c>
      <c r="C13" s="19"/>
      <c r="D13" s="43"/>
      <c r="E13" s="78"/>
      <c r="F13" s="43"/>
      <c r="G13" s="37" t="s">
        <v>288</v>
      </c>
      <c r="I13" s="43"/>
      <c r="J13" s="13"/>
      <c r="K13" s="4">
        <v>2</v>
      </c>
      <c r="R13" s="34">
        <v>25</v>
      </c>
      <c r="S13" s="35" t="s">
        <v>26</v>
      </c>
      <c r="T13" s="34">
        <v>26</v>
      </c>
      <c r="U13" s="35" t="s">
        <v>96</v>
      </c>
      <c r="V13" s="35">
        <v>13</v>
      </c>
      <c r="W13" s="35">
        <v>2</v>
      </c>
      <c r="X13" s="35">
        <v>49</v>
      </c>
      <c r="Y13" s="33">
        <f t="shared" si="0"/>
        <v>338</v>
      </c>
      <c r="Z13" s="33">
        <f t="shared" si="1"/>
        <v>52</v>
      </c>
      <c r="AA13" s="33">
        <f t="shared" si="2"/>
        <v>1274</v>
      </c>
    </row>
    <row r="14" spans="2:27" ht="15.75" thickTop="1" x14ac:dyDescent="0.25">
      <c r="B14" s="2" t="s">
        <v>69</v>
      </c>
      <c r="C14" s="76"/>
      <c r="D14" s="43"/>
      <c r="E14" s="79"/>
      <c r="F14" s="43"/>
      <c r="G14" s="43"/>
      <c r="H14" s="14"/>
      <c r="I14" s="43"/>
      <c r="J14" s="15"/>
      <c r="K14" s="4">
        <v>5</v>
      </c>
      <c r="R14" s="34">
        <v>26</v>
      </c>
      <c r="S14" s="35" t="s">
        <v>27</v>
      </c>
      <c r="T14" s="34">
        <v>26</v>
      </c>
      <c r="U14" s="35" t="s">
        <v>96</v>
      </c>
      <c r="V14" s="35">
        <v>13</v>
      </c>
      <c r="W14" s="35">
        <v>5</v>
      </c>
      <c r="X14" s="35">
        <v>49</v>
      </c>
      <c r="Y14" s="33">
        <f t="shared" si="0"/>
        <v>338</v>
      </c>
      <c r="Z14" s="33">
        <f t="shared" si="1"/>
        <v>130</v>
      </c>
      <c r="AA14" s="33">
        <f t="shared" si="2"/>
        <v>1274</v>
      </c>
    </row>
    <row r="15" spans="2:27" x14ac:dyDescent="0.25">
      <c r="K15" t="s">
        <v>74</v>
      </c>
      <c r="R15" s="36">
        <v>27</v>
      </c>
      <c r="S15" s="37" t="s">
        <v>12</v>
      </c>
      <c r="T15" s="36">
        <v>18</v>
      </c>
      <c r="U15" s="37" t="s">
        <v>48</v>
      </c>
      <c r="V15" s="37">
        <v>9</v>
      </c>
      <c r="W15" s="37">
        <v>-5</v>
      </c>
      <c r="X15" s="37">
        <v>21</v>
      </c>
      <c r="Y15" s="33">
        <f t="shared" si="0"/>
        <v>162</v>
      </c>
      <c r="Z15" s="33">
        <f t="shared" si="1"/>
        <v>-90</v>
      </c>
      <c r="AA15" s="33">
        <f t="shared" si="2"/>
        <v>378</v>
      </c>
    </row>
    <row r="16" spans="2:27" x14ac:dyDescent="0.25">
      <c r="R16" s="36">
        <v>28</v>
      </c>
      <c r="S16" s="37" t="s">
        <v>13</v>
      </c>
      <c r="T16" s="36">
        <v>16</v>
      </c>
      <c r="U16" s="37" t="s">
        <v>48</v>
      </c>
      <c r="V16" s="37">
        <v>9</v>
      </c>
      <c r="W16" s="37">
        <v>-5</v>
      </c>
      <c r="X16" s="37">
        <v>35</v>
      </c>
      <c r="Y16" s="33">
        <f t="shared" si="0"/>
        <v>144</v>
      </c>
      <c r="Z16" s="33">
        <f t="shared" si="1"/>
        <v>-80</v>
      </c>
      <c r="AA16" s="33">
        <f t="shared" si="2"/>
        <v>560</v>
      </c>
    </row>
    <row r="17" spans="2:27" x14ac:dyDescent="0.25">
      <c r="D17" t="s">
        <v>179</v>
      </c>
      <c r="E17" t="s">
        <v>180</v>
      </c>
      <c r="R17" s="36">
        <v>29</v>
      </c>
      <c r="S17" s="37" t="s">
        <v>14</v>
      </c>
      <c r="T17" s="36">
        <v>22</v>
      </c>
      <c r="U17" s="37" t="s">
        <v>48</v>
      </c>
      <c r="V17" s="37">
        <v>9</v>
      </c>
      <c r="W17" s="37">
        <v>2</v>
      </c>
      <c r="X17" s="37">
        <v>49</v>
      </c>
      <c r="Y17" s="33">
        <f t="shared" si="0"/>
        <v>198</v>
      </c>
      <c r="Z17" s="33">
        <f t="shared" si="1"/>
        <v>44</v>
      </c>
      <c r="AA17" s="33">
        <f t="shared" si="2"/>
        <v>1078</v>
      </c>
    </row>
    <row r="18" spans="2:27" x14ac:dyDescent="0.25">
      <c r="B18" t="s">
        <v>58</v>
      </c>
      <c r="C18" s="2" t="s">
        <v>59</v>
      </c>
      <c r="D18" s="2" t="s">
        <v>60</v>
      </c>
      <c r="E18" s="2" t="s">
        <v>61</v>
      </c>
      <c r="F18" s="2" t="s">
        <v>62</v>
      </c>
      <c r="G18" s="2" t="s">
        <v>63</v>
      </c>
      <c r="H18" s="2" t="s">
        <v>71</v>
      </c>
      <c r="I18" s="2" t="s">
        <v>72</v>
      </c>
      <c r="J18" s="2" t="s">
        <v>73</v>
      </c>
      <c r="K18" t="s">
        <v>75</v>
      </c>
      <c r="R18" s="36">
        <v>30</v>
      </c>
      <c r="S18" s="37" t="s">
        <v>15</v>
      </c>
      <c r="T18" s="36">
        <v>26</v>
      </c>
      <c r="U18" s="37" t="s">
        <v>48</v>
      </c>
      <c r="V18" s="37">
        <v>9</v>
      </c>
      <c r="W18" s="37">
        <v>2</v>
      </c>
      <c r="X18" s="37">
        <v>35</v>
      </c>
      <c r="Y18" s="33">
        <f t="shared" si="0"/>
        <v>234</v>
      </c>
      <c r="Z18" s="33">
        <f t="shared" si="1"/>
        <v>52</v>
      </c>
      <c r="AA18" s="33">
        <f t="shared" si="2"/>
        <v>910</v>
      </c>
    </row>
    <row r="19" spans="2:27" x14ac:dyDescent="0.25">
      <c r="B19" s="2" t="s">
        <v>66</v>
      </c>
      <c r="C19" s="41" t="s">
        <v>279</v>
      </c>
      <c r="D19" s="35" t="s">
        <v>264</v>
      </c>
      <c r="E19" s="43"/>
      <c r="F19" s="37" t="s">
        <v>283</v>
      </c>
      <c r="G19" s="37" t="s">
        <v>284</v>
      </c>
      <c r="H19" s="43"/>
      <c r="I19" s="35" t="s">
        <v>265</v>
      </c>
      <c r="J19" s="41" t="s">
        <v>275</v>
      </c>
      <c r="K19" s="4">
        <v>-5</v>
      </c>
      <c r="L19" t="s">
        <v>64</v>
      </c>
      <c r="R19" s="36">
        <v>31</v>
      </c>
      <c r="S19" s="37" t="s">
        <v>16</v>
      </c>
      <c r="T19" s="36">
        <v>14</v>
      </c>
      <c r="U19" s="37" t="s">
        <v>48</v>
      </c>
      <c r="V19" s="37">
        <v>9</v>
      </c>
      <c r="W19" s="37">
        <v>5</v>
      </c>
      <c r="X19" s="37">
        <v>14</v>
      </c>
      <c r="Y19" s="33">
        <f t="shared" si="0"/>
        <v>126</v>
      </c>
      <c r="Z19" s="33">
        <f t="shared" si="1"/>
        <v>70</v>
      </c>
      <c r="AA19" s="33">
        <f t="shared" si="2"/>
        <v>196</v>
      </c>
    </row>
    <row r="20" spans="2:27" x14ac:dyDescent="0.25">
      <c r="B20" s="2" t="s">
        <v>67</v>
      </c>
      <c r="C20" s="41" t="s">
        <v>280</v>
      </c>
      <c r="D20" s="35" t="s">
        <v>268</v>
      </c>
      <c r="E20" s="43"/>
      <c r="F20" s="41" t="s">
        <v>271</v>
      </c>
      <c r="G20" s="41" t="s">
        <v>274</v>
      </c>
      <c r="H20" s="43"/>
      <c r="I20" s="35" t="s">
        <v>263</v>
      </c>
      <c r="J20" s="41" t="s">
        <v>276</v>
      </c>
      <c r="K20" s="4">
        <v>-2</v>
      </c>
      <c r="R20" s="36">
        <v>32</v>
      </c>
      <c r="S20" s="37" t="s">
        <v>17</v>
      </c>
      <c r="T20" s="36">
        <v>17</v>
      </c>
      <c r="U20" s="37" t="s">
        <v>48</v>
      </c>
      <c r="V20" s="37">
        <v>9</v>
      </c>
      <c r="W20" s="37">
        <v>-5</v>
      </c>
      <c r="X20" s="37">
        <v>7</v>
      </c>
      <c r="Y20" s="33">
        <f t="shared" si="0"/>
        <v>153</v>
      </c>
      <c r="Z20" s="33">
        <f t="shared" si="1"/>
        <v>-85</v>
      </c>
      <c r="AA20" s="33">
        <f t="shared" si="2"/>
        <v>119</v>
      </c>
    </row>
    <row r="21" spans="2:27" x14ac:dyDescent="0.25">
      <c r="B21" s="2" t="s">
        <v>68</v>
      </c>
      <c r="C21" s="41" t="s">
        <v>281</v>
      </c>
      <c r="D21" s="35" t="s">
        <v>269</v>
      </c>
      <c r="E21" s="43"/>
      <c r="F21" s="41" t="s">
        <v>273</v>
      </c>
      <c r="G21" s="41" t="s">
        <v>272</v>
      </c>
      <c r="H21" s="43"/>
      <c r="I21" s="35" t="s">
        <v>266</v>
      </c>
      <c r="J21" s="41" t="s">
        <v>277</v>
      </c>
      <c r="K21" s="4">
        <v>2</v>
      </c>
      <c r="R21" s="36">
        <v>33</v>
      </c>
      <c r="S21" s="37" t="s">
        <v>18</v>
      </c>
      <c r="T21" s="36">
        <v>22</v>
      </c>
      <c r="U21" s="37" t="s">
        <v>48</v>
      </c>
      <c r="V21" s="37">
        <v>9</v>
      </c>
      <c r="W21" s="37">
        <v>5</v>
      </c>
      <c r="X21" s="37">
        <v>7</v>
      </c>
      <c r="Y21" s="33">
        <f t="shared" si="0"/>
        <v>198</v>
      </c>
      <c r="Z21" s="33">
        <f t="shared" si="1"/>
        <v>110</v>
      </c>
      <c r="AA21" s="33">
        <f t="shared" si="2"/>
        <v>154</v>
      </c>
    </row>
    <row r="22" spans="2:27" x14ac:dyDescent="0.25">
      <c r="B22" s="2" t="s">
        <v>69</v>
      </c>
      <c r="C22" s="41" t="s">
        <v>282</v>
      </c>
      <c r="D22" s="35" t="s">
        <v>270</v>
      </c>
      <c r="E22" s="43"/>
      <c r="F22" s="37" t="s">
        <v>285</v>
      </c>
      <c r="G22" s="37" t="s">
        <v>286</v>
      </c>
      <c r="I22" s="35" t="s">
        <v>267</v>
      </c>
      <c r="J22" s="41" t="s">
        <v>278</v>
      </c>
      <c r="K22" s="4">
        <v>5</v>
      </c>
      <c r="R22" s="36">
        <v>34</v>
      </c>
      <c r="S22" s="37" t="s">
        <v>19</v>
      </c>
      <c r="T22" s="36">
        <v>12</v>
      </c>
      <c r="U22" s="37" t="s">
        <v>48</v>
      </c>
      <c r="V22" s="37">
        <v>9</v>
      </c>
      <c r="W22" s="37">
        <v>-2</v>
      </c>
      <c r="X22" s="37">
        <v>49</v>
      </c>
      <c r="Y22" s="33">
        <f t="shared" si="0"/>
        <v>108</v>
      </c>
      <c r="Z22" s="33">
        <f t="shared" si="1"/>
        <v>-24</v>
      </c>
      <c r="AA22" s="33">
        <f t="shared" si="2"/>
        <v>588</v>
      </c>
    </row>
    <row r="23" spans="2:27" x14ac:dyDescent="0.25">
      <c r="K23" t="s">
        <v>74</v>
      </c>
      <c r="R23" s="36">
        <v>35</v>
      </c>
      <c r="S23" s="37" t="s">
        <v>88</v>
      </c>
      <c r="T23" s="36">
        <v>22</v>
      </c>
      <c r="U23" s="37" t="s">
        <v>48</v>
      </c>
      <c r="V23" s="37">
        <v>9</v>
      </c>
      <c r="W23" s="37">
        <v>5</v>
      </c>
      <c r="X23" s="37">
        <v>56</v>
      </c>
      <c r="Y23" s="33">
        <f t="shared" si="0"/>
        <v>198</v>
      </c>
      <c r="Z23" s="33">
        <f t="shared" si="1"/>
        <v>110</v>
      </c>
      <c r="AA23" s="33">
        <f t="shared" si="2"/>
        <v>1232</v>
      </c>
    </row>
    <row r="24" spans="2:27" x14ac:dyDescent="0.25">
      <c r="R24" s="36">
        <v>36</v>
      </c>
      <c r="S24" s="37" t="s">
        <v>89</v>
      </c>
      <c r="T24" s="36">
        <v>17</v>
      </c>
      <c r="U24" s="37" t="s">
        <v>48</v>
      </c>
      <c r="V24" s="37">
        <v>9</v>
      </c>
      <c r="W24" s="37">
        <v>-2</v>
      </c>
      <c r="X24" s="37">
        <v>28</v>
      </c>
      <c r="Y24" s="33">
        <f t="shared" si="0"/>
        <v>153</v>
      </c>
      <c r="Z24" s="33">
        <f t="shared" si="1"/>
        <v>-34</v>
      </c>
      <c r="AA24" s="33">
        <f t="shared" si="2"/>
        <v>476</v>
      </c>
    </row>
    <row r="25" spans="2:27" x14ac:dyDescent="0.25">
      <c r="D25" t="s">
        <v>177</v>
      </c>
      <c r="E25" t="s">
        <v>178</v>
      </c>
      <c r="R25" s="36">
        <v>37</v>
      </c>
      <c r="S25" s="37" t="s">
        <v>34</v>
      </c>
      <c r="T25" s="36">
        <v>17</v>
      </c>
      <c r="U25" s="37" t="s">
        <v>48</v>
      </c>
      <c r="V25" s="37">
        <v>16</v>
      </c>
      <c r="W25" s="37">
        <v>-2</v>
      </c>
      <c r="X25" s="37">
        <v>35</v>
      </c>
      <c r="Y25" s="33">
        <f t="shared" si="0"/>
        <v>272</v>
      </c>
      <c r="Z25" s="33">
        <f t="shared" si="1"/>
        <v>-34</v>
      </c>
      <c r="AA25" s="33">
        <f t="shared" si="2"/>
        <v>595</v>
      </c>
    </row>
    <row r="26" spans="2:27" x14ac:dyDescent="0.25">
      <c r="B26" t="s">
        <v>58</v>
      </c>
      <c r="C26" s="2" t="s">
        <v>59</v>
      </c>
      <c r="D26" s="2" t="s">
        <v>60</v>
      </c>
      <c r="E26" s="2" t="s">
        <v>61</v>
      </c>
      <c r="F26" s="2" t="s">
        <v>62</v>
      </c>
      <c r="G26" s="2" t="s">
        <v>63</v>
      </c>
      <c r="H26" s="2" t="s">
        <v>71</v>
      </c>
      <c r="I26" s="2" t="s">
        <v>72</v>
      </c>
      <c r="J26" s="2" t="s">
        <v>73</v>
      </c>
      <c r="K26" t="s">
        <v>75</v>
      </c>
      <c r="R26" s="36">
        <v>38</v>
      </c>
      <c r="S26" s="37" t="s">
        <v>35</v>
      </c>
      <c r="T26" s="36">
        <v>25</v>
      </c>
      <c r="U26" s="37" t="s">
        <v>48</v>
      </c>
      <c r="V26" s="37">
        <v>13</v>
      </c>
      <c r="W26" s="37">
        <v>-5</v>
      </c>
      <c r="X26" s="37">
        <v>28</v>
      </c>
      <c r="Y26" s="33">
        <f t="shared" si="0"/>
        <v>325</v>
      </c>
      <c r="Z26" s="33">
        <f t="shared" si="1"/>
        <v>-125</v>
      </c>
      <c r="AA26" s="33">
        <f t="shared" si="2"/>
        <v>700</v>
      </c>
    </row>
    <row r="27" spans="2:27" ht="15.75" thickBot="1" x14ac:dyDescent="0.3">
      <c r="B27" s="2" t="s">
        <v>66</v>
      </c>
      <c r="E27" s="11"/>
      <c r="F27" s="37" t="s">
        <v>259</v>
      </c>
      <c r="H27" s="37" t="s">
        <v>253</v>
      </c>
      <c r="I27" s="41" t="s">
        <v>260</v>
      </c>
      <c r="J27" s="37" t="s">
        <v>254</v>
      </c>
      <c r="K27" s="4">
        <v>-5</v>
      </c>
      <c r="L27" t="s">
        <v>64</v>
      </c>
      <c r="R27" s="36">
        <v>39</v>
      </c>
      <c r="S27" s="37" t="s">
        <v>80</v>
      </c>
      <c r="T27" s="36">
        <v>29</v>
      </c>
      <c r="U27" s="37" t="s">
        <v>48</v>
      </c>
      <c r="V27" s="37">
        <v>13</v>
      </c>
      <c r="W27" s="37">
        <v>-5</v>
      </c>
      <c r="X27" s="37">
        <v>35</v>
      </c>
      <c r="Y27" s="33">
        <f t="shared" si="0"/>
        <v>377</v>
      </c>
      <c r="Z27" s="33">
        <f t="shared" si="1"/>
        <v>-145</v>
      </c>
      <c r="AA27" s="33">
        <f t="shared" si="2"/>
        <v>1015</v>
      </c>
    </row>
    <row r="28" spans="2:27" ht="16.5" thickTop="1" thickBot="1" x14ac:dyDescent="0.3">
      <c r="B28" s="2" t="s">
        <v>67</v>
      </c>
      <c r="C28" s="39" t="s">
        <v>194</v>
      </c>
      <c r="D28" s="37" t="s">
        <v>256</v>
      </c>
      <c r="E28" s="41" t="s">
        <v>249</v>
      </c>
      <c r="G28" s="37" t="s">
        <v>258</v>
      </c>
      <c r="I28" s="9"/>
      <c r="K28" s="4">
        <v>-2</v>
      </c>
      <c r="R28" s="36">
        <v>40</v>
      </c>
      <c r="S28" s="37" t="s">
        <v>81</v>
      </c>
      <c r="T28" s="36">
        <v>20</v>
      </c>
      <c r="U28" s="37" t="s">
        <v>48</v>
      </c>
      <c r="V28" s="37">
        <v>13</v>
      </c>
      <c r="W28" s="37">
        <v>5</v>
      </c>
      <c r="X28" s="37">
        <v>35</v>
      </c>
      <c r="Y28" s="33">
        <f t="shared" si="0"/>
        <v>260</v>
      </c>
      <c r="Z28" s="33">
        <f t="shared" si="1"/>
        <v>100</v>
      </c>
      <c r="AA28" s="33">
        <f t="shared" si="2"/>
        <v>700</v>
      </c>
    </row>
    <row r="29" spans="2:27" ht="15.75" thickTop="1" x14ac:dyDescent="0.25">
      <c r="B29" s="2" t="s">
        <v>68</v>
      </c>
      <c r="C29" s="41" t="s">
        <v>262</v>
      </c>
      <c r="D29" s="37" t="s">
        <v>261</v>
      </c>
      <c r="F29" s="37" t="s">
        <v>255</v>
      </c>
      <c r="J29" s="39" t="s">
        <v>195</v>
      </c>
      <c r="K29" s="4">
        <v>2</v>
      </c>
      <c r="R29" s="36">
        <v>41</v>
      </c>
      <c r="S29" s="37" t="s">
        <v>82</v>
      </c>
      <c r="T29" s="36">
        <v>13</v>
      </c>
      <c r="U29" s="37" t="s">
        <v>48</v>
      </c>
      <c r="V29" s="37">
        <v>16</v>
      </c>
      <c r="W29" s="37">
        <v>2</v>
      </c>
      <c r="X29" s="37">
        <v>28</v>
      </c>
      <c r="Y29" s="33">
        <f t="shared" si="0"/>
        <v>208</v>
      </c>
      <c r="Z29" s="33">
        <f t="shared" si="1"/>
        <v>26</v>
      </c>
      <c r="AA29" s="33">
        <f t="shared" si="2"/>
        <v>364</v>
      </c>
    </row>
    <row r="30" spans="2:27" x14ac:dyDescent="0.25">
      <c r="B30" s="2" t="s">
        <v>69</v>
      </c>
      <c r="C30" s="37" t="s">
        <v>251</v>
      </c>
      <c r="G30" s="41" t="s">
        <v>250</v>
      </c>
      <c r="I30" s="37" t="s">
        <v>257</v>
      </c>
      <c r="J30" s="37" t="s">
        <v>252</v>
      </c>
      <c r="K30" s="4">
        <v>5</v>
      </c>
      <c r="R30" s="36">
        <v>42</v>
      </c>
      <c r="S30" s="37" t="s">
        <v>83</v>
      </c>
      <c r="T30" s="36">
        <v>27</v>
      </c>
      <c r="U30" s="37" t="s">
        <v>48</v>
      </c>
      <c r="V30" s="37">
        <v>13</v>
      </c>
      <c r="W30" s="37">
        <v>5</v>
      </c>
      <c r="X30" s="37">
        <v>28</v>
      </c>
      <c r="Y30" s="33">
        <f t="shared" si="0"/>
        <v>351</v>
      </c>
      <c r="Z30" s="33">
        <f t="shared" si="1"/>
        <v>135</v>
      </c>
      <c r="AA30" s="33">
        <f t="shared" si="2"/>
        <v>756</v>
      </c>
    </row>
    <row r="31" spans="2:27" x14ac:dyDescent="0.25">
      <c r="K31" t="s">
        <v>74</v>
      </c>
      <c r="R31" s="38">
        <v>43</v>
      </c>
      <c r="S31" s="39" t="s">
        <v>114</v>
      </c>
      <c r="T31" s="38">
        <v>21</v>
      </c>
      <c r="U31" s="39" t="s">
        <v>97</v>
      </c>
      <c r="V31" s="39">
        <v>6</v>
      </c>
      <c r="W31" s="39">
        <v>5</v>
      </c>
      <c r="X31" s="39">
        <v>56</v>
      </c>
      <c r="Y31" s="33">
        <f t="shared" si="0"/>
        <v>126</v>
      </c>
      <c r="Z31" s="33">
        <f t="shared" si="1"/>
        <v>105</v>
      </c>
      <c r="AA31" s="33">
        <f t="shared" si="2"/>
        <v>1176</v>
      </c>
    </row>
    <row r="32" spans="2:27" x14ac:dyDescent="0.25">
      <c r="R32" s="38">
        <v>44</v>
      </c>
      <c r="S32" s="39" t="s">
        <v>115</v>
      </c>
      <c r="T32" s="38">
        <v>18</v>
      </c>
      <c r="U32" s="39" t="s">
        <v>97</v>
      </c>
      <c r="V32" s="39">
        <v>9</v>
      </c>
      <c r="W32" s="39">
        <v>2</v>
      </c>
      <c r="X32" s="39">
        <v>7</v>
      </c>
      <c r="Y32" s="33">
        <f t="shared" si="0"/>
        <v>162</v>
      </c>
      <c r="Z32" s="33">
        <f t="shared" si="1"/>
        <v>36</v>
      </c>
      <c r="AA32" s="33">
        <f t="shared" si="2"/>
        <v>126</v>
      </c>
    </row>
    <row r="33" spans="2:27" x14ac:dyDescent="0.25">
      <c r="D33" t="s">
        <v>175</v>
      </c>
      <c r="E33" t="s">
        <v>176</v>
      </c>
      <c r="R33" s="38">
        <v>45</v>
      </c>
      <c r="S33" s="39" t="s">
        <v>116</v>
      </c>
      <c r="T33" s="38">
        <v>17</v>
      </c>
      <c r="U33" s="39" t="s">
        <v>97</v>
      </c>
      <c r="V33" s="39">
        <v>6</v>
      </c>
      <c r="W33" s="39">
        <v>5</v>
      </c>
      <c r="X33" s="39">
        <v>14</v>
      </c>
      <c r="Y33" s="33">
        <f t="shared" si="0"/>
        <v>102</v>
      </c>
      <c r="Z33" s="33">
        <f t="shared" si="1"/>
        <v>85</v>
      </c>
      <c r="AA33" s="33">
        <f t="shared" si="2"/>
        <v>238</v>
      </c>
    </row>
    <row r="34" spans="2:27" x14ac:dyDescent="0.25">
      <c r="B34" t="s">
        <v>58</v>
      </c>
      <c r="C34" s="2" t="s">
        <v>59</v>
      </c>
      <c r="D34" s="2" t="s">
        <v>60</v>
      </c>
      <c r="E34" s="2" t="s">
        <v>61</v>
      </c>
      <c r="F34" s="2" t="s">
        <v>62</v>
      </c>
      <c r="G34" s="2" t="s">
        <v>63</v>
      </c>
      <c r="H34" s="2" t="s">
        <v>71</v>
      </c>
      <c r="I34" s="2" t="s">
        <v>72</v>
      </c>
      <c r="J34" s="2" t="s">
        <v>73</v>
      </c>
      <c r="K34" t="s">
        <v>75</v>
      </c>
      <c r="R34" s="38">
        <v>46</v>
      </c>
      <c r="S34" s="39" t="s">
        <v>117</v>
      </c>
      <c r="T34" s="38">
        <v>24</v>
      </c>
      <c r="U34" s="39" t="s">
        <v>97</v>
      </c>
      <c r="V34" s="39">
        <v>6</v>
      </c>
      <c r="W34" s="39">
        <v>5</v>
      </c>
      <c r="X34" s="39">
        <v>7</v>
      </c>
      <c r="Y34" s="33">
        <f t="shared" si="0"/>
        <v>144</v>
      </c>
      <c r="Z34" s="33">
        <f t="shared" si="1"/>
        <v>120</v>
      </c>
      <c r="AA34" s="33">
        <f t="shared" si="2"/>
        <v>168</v>
      </c>
    </row>
    <row r="35" spans="2:27" x14ac:dyDescent="0.25">
      <c r="B35" s="2" t="s">
        <v>66</v>
      </c>
      <c r="C35" s="39" t="s">
        <v>192</v>
      </c>
      <c r="D35" s="41" t="s">
        <v>211</v>
      </c>
      <c r="E35" s="41" t="s">
        <v>245</v>
      </c>
      <c r="F35" s="41" t="s">
        <v>247</v>
      </c>
      <c r="G35" s="41" t="s">
        <v>205</v>
      </c>
      <c r="H35" s="39" t="s">
        <v>189</v>
      </c>
      <c r="I35" s="41" t="s">
        <v>214</v>
      </c>
      <c r="J35" s="39" t="s">
        <v>191</v>
      </c>
      <c r="K35" s="4">
        <v>-5</v>
      </c>
      <c r="L35" t="s">
        <v>64</v>
      </c>
      <c r="R35" s="38">
        <v>47</v>
      </c>
      <c r="S35" s="39" t="s">
        <v>118</v>
      </c>
      <c r="T35" s="38">
        <v>15</v>
      </c>
      <c r="U35" s="39" t="s">
        <v>97</v>
      </c>
      <c r="V35" s="39">
        <v>6</v>
      </c>
      <c r="W35" s="39">
        <v>-2</v>
      </c>
      <c r="X35" s="39">
        <v>56</v>
      </c>
      <c r="Y35" s="33">
        <f t="shared" si="0"/>
        <v>90</v>
      </c>
      <c r="Z35" s="33">
        <f t="shared" si="1"/>
        <v>-30</v>
      </c>
      <c r="AA35" s="33">
        <f t="shared" si="2"/>
        <v>840</v>
      </c>
    </row>
    <row r="36" spans="2:27" x14ac:dyDescent="0.25">
      <c r="B36" s="2" t="s">
        <v>67</v>
      </c>
      <c r="C36" s="39" t="s">
        <v>196</v>
      </c>
      <c r="D36" s="41" t="s">
        <v>200</v>
      </c>
      <c r="E36" s="41" t="s">
        <v>208</v>
      </c>
      <c r="F36" s="41" t="s">
        <v>210</v>
      </c>
      <c r="G36" s="41" t="s">
        <v>204</v>
      </c>
      <c r="H36" s="41" t="s">
        <v>206</v>
      </c>
      <c r="I36" s="41" t="s">
        <v>199</v>
      </c>
      <c r="K36" s="4">
        <v>-2</v>
      </c>
      <c r="R36" s="38">
        <v>48</v>
      </c>
      <c r="S36" s="39" t="s">
        <v>119</v>
      </c>
      <c r="T36" s="38">
        <v>19</v>
      </c>
      <c r="U36" s="39" t="s">
        <v>97</v>
      </c>
      <c r="V36" s="39">
        <v>6</v>
      </c>
      <c r="W36" s="39">
        <v>5</v>
      </c>
      <c r="X36" s="39">
        <v>42</v>
      </c>
      <c r="Y36" s="33">
        <f t="shared" si="0"/>
        <v>114</v>
      </c>
      <c r="Z36" s="33">
        <f t="shared" si="1"/>
        <v>95</v>
      </c>
      <c r="AA36" s="33">
        <f t="shared" si="2"/>
        <v>798</v>
      </c>
    </row>
    <row r="37" spans="2:27" x14ac:dyDescent="0.25">
      <c r="B37" s="2" t="s">
        <v>68</v>
      </c>
      <c r="D37" s="41" t="s">
        <v>198</v>
      </c>
      <c r="E37" s="41" t="s">
        <v>207</v>
      </c>
      <c r="F37" s="41" t="s">
        <v>202</v>
      </c>
      <c r="G37" s="39" t="s">
        <v>309</v>
      </c>
      <c r="H37" s="41" t="s">
        <v>209</v>
      </c>
      <c r="I37" s="41" t="s">
        <v>201</v>
      </c>
      <c r="J37" s="39" t="s">
        <v>197</v>
      </c>
      <c r="K37" s="4">
        <v>2</v>
      </c>
      <c r="R37" s="38">
        <v>49</v>
      </c>
      <c r="S37" s="39" t="s">
        <v>120</v>
      </c>
      <c r="T37" s="38">
        <v>15</v>
      </c>
      <c r="U37" s="39" t="s">
        <v>97</v>
      </c>
      <c r="V37" s="39">
        <v>6</v>
      </c>
      <c r="W37" s="39">
        <v>2</v>
      </c>
      <c r="X37" s="39">
        <v>7</v>
      </c>
      <c r="Y37" s="33">
        <f t="shared" si="0"/>
        <v>90</v>
      </c>
      <c r="Z37" s="33">
        <f t="shared" si="1"/>
        <v>30</v>
      </c>
      <c r="AA37" s="33">
        <f t="shared" si="2"/>
        <v>105</v>
      </c>
    </row>
    <row r="38" spans="2:27" x14ac:dyDescent="0.25">
      <c r="B38" s="2" t="s">
        <v>69</v>
      </c>
      <c r="C38" s="39" t="s">
        <v>190</v>
      </c>
      <c r="D38" s="41" t="s">
        <v>213</v>
      </c>
      <c r="E38" s="39" t="s">
        <v>188</v>
      </c>
      <c r="F38" s="41" t="s">
        <v>203</v>
      </c>
      <c r="G38" s="41" t="s">
        <v>248</v>
      </c>
      <c r="H38" s="41" t="s">
        <v>246</v>
      </c>
      <c r="I38" s="39" t="s">
        <v>212</v>
      </c>
      <c r="J38" s="39" t="s">
        <v>193</v>
      </c>
      <c r="K38" s="4">
        <v>5</v>
      </c>
      <c r="R38" s="38">
        <v>50</v>
      </c>
      <c r="S38" s="39" t="s">
        <v>121</v>
      </c>
      <c r="T38" s="38">
        <v>23</v>
      </c>
      <c r="U38" s="39" t="s">
        <v>97</v>
      </c>
      <c r="V38" s="39">
        <v>6</v>
      </c>
      <c r="W38" s="39">
        <v>-5</v>
      </c>
      <c r="X38" s="39">
        <v>56</v>
      </c>
      <c r="Y38" s="33">
        <f t="shared" si="0"/>
        <v>138</v>
      </c>
      <c r="Z38" s="33">
        <f t="shared" si="1"/>
        <v>-115</v>
      </c>
      <c r="AA38" s="33">
        <f t="shared" si="2"/>
        <v>1288</v>
      </c>
    </row>
    <row r="39" spans="2:27" x14ac:dyDescent="0.25">
      <c r="K39" t="s">
        <v>74</v>
      </c>
      <c r="R39" s="38">
        <v>51</v>
      </c>
      <c r="S39" s="39" t="s">
        <v>122</v>
      </c>
      <c r="T39" s="38">
        <v>18</v>
      </c>
      <c r="U39" s="39" t="s">
        <v>97</v>
      </c>
      <c r="V39" s="39">
        <v>9</v>
      </c>
      <c r="W39" s="39">
        <v>-2</v>
      </c>
      <c r="X39" s="39">
        <v>56</v>
      </c>
      <c r="Y39" s="33">
        <f t="shared" si="0"/>
        <v>162</v>
      </c>
      <c r="Z39" s="33">
        <f t="shared" si="1"/>
        <v>-36</v>
      </c>
      <c r="AA39" s="33">
        <f t="shared" si="2"/>
        <v>1008</v>
      </c>
    </row>
    <row r="40" spans="2:27" x14ac:dyDescent="0.25">
      <c r="R40" s="38">
        <v>52</v>
      </c>
      <c r="S40" s="39" t="s">
        <v>123</v>
      </c>
      <c r="T40" s="38">
        <v>19</v>
      </c>
      <c r="U40" s="39" t="s">
        <v>97</v>
      </c>
      <c r="V40" s="39">
        <v>6</v>
      </c>
      <c r="W40" s="39">
        <v>-5</v>
      </c>
      <c r="X40" s="39">
        <v>56</v>
      </c>
      <c r="Y40" s="33">
        <f t="shared" si="0"/>
        <v>114</v>
      </c>
      <c r="Z40" s="33">
        <f t="shared" si="1"/>
        <v>-95</v>
      </c>
      <c r="AA40" s="33">
        <f t="shared" si="2"/>
        <v>1064</v>
      </c>
    </row>
    <row r="41" spans="2:27" x14ac:dyDescent="0.25">
      <c r="D41" t="s">
        <v>173</v>
      </c>
      <c r="E41" t="s">
        <v>174</v>
      </c>
      <c r="R41" s="38">
        <v>53</v>
      </c>
      <c r="S41" s="39" t="s">
        <v>124</v>
      </c>
      <c r="T41" s="38">
        <v>22</v>
      </c>
      <c r="U41" s="39" t="s">
        <v>97</v>
      </c>
      <c r="V41" s="39">
        <v>6</v>
      </c>
      <c r="W41" s="39">
        <v>-5</v>
      </c>
      <c r="X41" s="39">
        <v>7</v>
      </c>
      <c r="Y41" s="33">
        <f t="shared" si="0"/>
        <v>132</v>
      </c>
      <c r="Z41" s="33">
        <f t="shared" si="1"/>
        <v>-110</v>
      </c>
      <c r="AA41" s="33">
        <f t="shared" si="2"/>
        <v>154</v>
      </c>
    </row>
    <row r="42" spans="2:27" x14ac:dyDescent="0.25">
      <c r="B42" t="s">
        <v>58</v>
      </c>
      <c r="C42" s="2" t="s">
        <v>59</v>
      </c>
      <c r="D42" s="2" t="s">
        <v>60</v>
      </c>
      <c r="E42" s="2" t="s">
        <v>61</v>
      </c>
      <c r="F42" s="2" t="s">
        <v>62</v>
      </c>
      <c r="G42" s="2" t="s">
        <v>63</v>
      </c>
      <c r="H42" s="2" t="s">
        <v>71</v>
      </c>
      <c r="I42" s="2" t="s">
        <v>72</v>
      </c>
      <c r="J42" s="2" t="s">
        <v>73</v>
      </c>
      <c r="K42" t="s">
        <v>75</v>
      </c>
      <c r="R42" s="38">
        <v>54</v>
      </c>
      <c r="S42" s="39" t="s">
        <v>125</v>
      </c>
      <c r="T42" s="38">
        <v>19.727272727272702</v>
      </c>
      <c r="U42" s="39" t="s">
        <v>97</v>
      </c>
      <c r="V42" s="39">
        <v>6</v>
      </c>
      <c r="W42" s="39">
        <v>2</v>
      </c>
      <c r="X42" s="39">
        <v>28</v>
      </c>
      <c r="Y42" s="33">
        <f t="shared" si="0"/>
        <v>118.3636363636362</v>
      </c>
      <c r="Z42" s="33">
        <f t="shared" si="1"/>
        <v>39.454545454545404</v>
      </c>
      <c r="AA42" s="33">
        <f t="shared" si="2"/>
        <v>552.36363636363569</v>
      </c>
    </row>
    <row r="43" spans="2:27" x14ac:dyDescent="0.25">
      <c r="B43" s="2" t="s">
        <v>66</v>
      </c>
      <c r="C43" s="39" t="s">
        <v>216</v>
      </c>
      <c r="D43" s="39" t="s">
        <v>220</v>
      </c>
      <c r="E43" s="39" t="s">
        <v>224</v>
      </c>
      <c r="F43" s="39" t="s">
        <v>228</v>
      </c>
      <c r="G43" s="39" t="s">
        <v>232</v>
      </c>
      <c r="H43" s="39" t="s">
        <v>236</v>
      </c>
      <c r="I43" s="39" t="s">
        <v>240</v>
      </c>
      <c r="J43" s="39" t="s">
        <v>243</v>
      </c>
      <c r="K43" s="4">
        <v>-5</v>
      </c>
      <c r="L43" t="s">
        <v>64</v>
      </c>
      <c r="R43" s="38">
        <v>55</v>
      </c>
      <c r="S43" s="39" t="s">
        <v>36</v>
      </c>
      <c r="T43" s="38">
        <v>40</v>
      </c>
      <c r="U43" s="39" t="s">
        <v>97</v>
      </c>
      <c r="V43" s="39">
        <v>3</v>
      </c>
      <c r="W43" s="39">
        <v>5</v>
      </c>
      <c r="X43" s="39">
        <v>56</v>
      </c>
      <c r="Y43" s="33">
        <f t="shared" si="0"/>
        <v>120</v>
      </c>
      <c r="Z43" s="33">
        <f t="shared" si="1"/>
        <v>200</v>
      </c>
      <c r="AA43" s="33">
        <f t="shared" si="2"/>
        <v>2240</v>
      </c>
    </row>
    <row r="44" spans="2:27" x14ac:dyDescent="0.25">
      <c r="B44" s="2" t="s">
        <v>67</v>
      </c>
      <c r="C44" s="39" t="s">
        <v>217</v>
      </c>
      <c r="D44" s="39" t="s">
        <v>221</v>
      </c>
      <c r="E44" s="39" t="s">
        <v>225</v>
      </c>
      <c r="F44" s="39" t="s">
        <v>229</v>
      </c>
      <c r="G44" s="39" t="s">
        <v>233</v>
      </c>
      <c r="H44" s="39" t="s">
        <v>237</v>
      </c>
      <c r="I44" s="39" t="s">
        <v>241</v>
      </c>
      <c r="K44" s="4">
        <v>-2</v>
      </c>
      <c r="R44" s="38">
        <v>56</v>
      </c>
      <c r="S44" s="39" t="s">
        <v>37</v>
      </c>
      <c r="T44" s="38">
        <v>40</v>
      </c>
      <c r="U44" s="39" t="s">
        <v>97</v>
      </c>
      <c r="V44" s="39">
        <v>3</v>
      </c>
      <c r="W44" s="39">
        <v>-2</v>
      </c>
      <c r="X44" s="39">
        <v>56</v>
      </c>
      <c r="Y44" s="33">
        <f t="shared" si="0"/>
        <v>120</v>
      </c>
      <c r="Z44" s="33">
        <f t="shared" si="1"/>
        <v>-80</v>
      </c>
      <c r="AA44" s="33">
        <f t="shared" si="2"/>
        <v>2240</v>
      </c>
    </row>
    <row r="45" spans="2:27" x14ac:dyDescent="0.25">
      <c r="B45" s="2" t="s">
        <v>68</v>
      </c>
      <c r="D45" s="39" t="s">
        <v>222</v>
      </c>
      <c r="E45" s="39" t="s">
        <v>226</v>
      </c>
      <c r="F45" s="39" t="s">
        <v>230</v>
      </c>
      <c r="G45" s="39" t="s">
        <v>234</v>
      </c>
      <c r="H45" s="39" t="s">
        <v>238</v>
      </c>
      <c r="I45" s="39" t="s">
        <v>242</v>
      </c>
      <c r="J45" s="39" t="s">
        <v>244</v>
      </c>
      <c r="K45" s="4">
        <v>2</v>
      </c>
      <c r="R45" s="38">
        <v>57</v>
      </c>
      <c r="S45" s="39" t="s">
        <v>38</v>
      </c>
      <c r="T45" s="38">
        <v>40</v>
      </c>
      <c r="U45" s="39" t="s">
        <v>97</v>
      </c>
      <c r="V45" s="39">
        <v>3</v>
      </c>
      <c r="W45" s="39">
        <v>-5</v>
      </c>
      <c r="X45" s="39">
        <v>56</v>
      </c>
      <c r="Y45" s="33">
        <f t="shared" si="0"/>
        <v>120</v>
      </c>
      <c r="Z45" s="33">
        <f t="shared" si="1"/>
        <v>-200</v>
      </c>
      <c r="AA45" s="33">
        <f t="shared" si="2"/>
        <v>2240</v>
      </c>
    </row>
    <row r="46" spans="2:27" x14ac:dyDescent="0.25">
      <c r="B46" s="2" t="s">
        <v>69</v>
      </c>
      <c r="C46" s="39" t="s">
        <v>218</v>
      </c>
      <c r="D46" s="39" t="s">
        <v>215</v>
      </c>
      <c r="E46" s="39" t="s">
        <v>219</v>
      </c>
      <c r="F46" s="39" t="s">
        <v>223</v>
      </c>
      <c r="G46" s="39" t="s">
        <v>227</v>
      </c>
      <c r="H46" s="39" t="s">
        <v>231</v>
      </c>
      <c r="I46" s="39" t="s">
        <v>235</v>
      </c>
      <c r="J46" s="39" t="s">
        <v>239</v>
      </c>
      <c r="K46" s="4">
        <v>5</v>
      </c>
      <c r="R46" s="38">
        <v>58</v>
      </c>
      <c r="S46" s="39" t="s">
        <v>39</v>
      </c>
      <c r="T46" s="38">
        <v>40</v>
      </c>
      <c r="U46" s="39" t="s">
        <v>97</v>
      </c>
      <c r="V46" s="39">
        <v>3</v>
      </c>
      <c r="W46" s="39">
        <v>5</v>
      </c>
      <c r="X46" s="39">
        <v>49</v>
      </c>
      <c r="Y46" s="33">
        <f t="shared" si="0"/>
        <v>120</v>
      </c>
      <c r="Z46" s="33">
        <f t="shared" si="1"/>
        <v>200</v>
      </c>
      <c r="AA46" s="33">
        <f t="shared" si="2"/>
        <v>1960</v>
      </c>
    </row>
    <row r="47" spans="2:27" x14ac:dyDescent="0.25">
      <c r="K47" t="s">
        <v>74</v>
      </c>
      <c r="R47" s="38">
        <v>59</v>
      </c>
      <c r="S47" s="39" t="s">
        <v>40</v>
      </c>
      <c r="T47" s="38">
        <v>40</v>
      </c>
      <c r="U47" s="39" t="s">
        <v>97</v>
      </c>
      <c r="V47" s="39">
        <v>3</v>
      </c>
      <c r="W47" s="39">
        <v>2</v>
      </c>
      <c r="X47" s="39">
        <v>49</v>
      </c>
      <c r="Y47" s="33">
        <f t="shared" si="0"/>
        <v>120</v>
      </c>
      <c r="Z47" s="33">
        <f t="shared" si="1"/>
        <v>80</v>
      </c>
      <c r="AA47" s="33">
        <f t="shared" si="2"/>
        <v>1960</v>
      </c>
    </row>
    <row r="48" spans="2:27" x14ac:dyDescent="0.25">
      <c r="R48" s="38">
        <v>60</v>
      </c>
      <c r="S48" s="39" t="s">
        <v>41</v>
      </c>
      <c r="T48" s="38">
        <v>40</v>
      </c>
      <c r="U48" s="39" t="s">
        <v>97</v>
      </c>
      <c r="V48" s="39">
        <v>3</v>
      </c>
      <c r="W48" s="39">
        <v>-2</v>
      </c>
      <c r="X48" s="39">
        <v>49</v>
      </c>
      <c r="Y48" s="33">
        <f t="shared" si="0"/>
        <v>120</v>
      </c>
      <c r="Z48" s="33">
        <f t="shared" si="1"/>
        <v>-80</v>
      </c>
      <c r="AA48" s="33">
        <f t="shared" si="2"/>
        <v>1960</v>
      </c>
    </row>
    <row r="49" spans="2:27" x14ac:dyDescent="0.25">
      <c r="J49" s="45"/>
      <c r="L49" s="44"/>
      <c r="M49" s="45"/>
      <c r="R49" s="38">
        <v>61</v>
      </c>
      <c r="S49" s="39" t="s">
        <v>42</v>
      </c>
      <c r="T49" s="38">
        <v>40</v>
      </c>
      <c r="U49" s="39" t="s">
        <v>97</v>
      </c>
      <c r="V49" s="39">
        <v>3</v>
      </c>
      <c r="W49" s="39">
        <v>-5</v>
      </c>
      <c r="X49" s="39">
        <v>49</v>
      </c>
      <c r="Y49" s="33">
        <f t="shared" si="0"/>
        <v>120</v>
      </c>
      <c r="Z49" s="33">
        <f t="shared" si="1"/>
        <v>-200</v>
      </c>
      <c r="AA49" s="33">
        <f t="shared" si="2"/>
        <v>1960</v>
      </c>
    </row>
    <row r="50" spans="2:27" x14ac:dyDescent="0.25">
      <c r="B50" s="53"/>
      <c r="C50" s="43"/>
      <c r="D50" s="59"/>
      <c r="E50" s="43"/>
      <c r="F50" s="43"/>
      <c r="G50" s="43"/>
      <c r="H50" s="45"/>
      <c r="I50" s="43"/>
      <c r="J50" s="45"/>
      <c r="L50" s="44"/>
      <c r="M50" s="45"/>
      <c r="N50" s="45"/>
      <c r="R50" s="38">
        <v>62</v>
      </c>
      <c r="S50" s="39" t="s">
        <v>43</v>
      </c>
      <c r="T50" s="38">
        <v>40</v>
      </c>
      <c r="U50" s="39" t="s">
        <v>97</v>
      </c>
      <c r="V50" s="39">
        <v>3</v>
      </c>
      <c r="W50" s="39">
        <v>5</v>
      </c>
      <c r="X50" s="39">
        <v>42</v>
      </c>
      <c r="Y50" s="33">
        <f t="shared" si="0"/>
        <v>120</v>
      </c>
      <c r="Z50" s="33">
        <f t="shared" si="1"/>
        <v>200</v>
      </c>
      <c r="AA50" s="33">
        <f t="shared" si="2"/>
        <v>1680</v>
      </c>
    </row>
    <row r="51" spans="2:27" x14ac:dyDescent="0.25">
      <c r="B51" s="53"/>
      <c r="C51" s="43"/>
      <c r="D51" s="59"/>
      <c r="E51" s="43"/>
      <c r="F51" s="37">
        <v>17</v>
      </c>
      <c r="G51" s="43"/>
      <c r="H51" s="45"/>
      <c r="I51" s="43"/>
      <c r="J51" s="45"/>
      <c r="L51" s="44"/>
      <c r="M51" s="45"/>
      <c r="N51" s="45"/>
      <c r="R51" s="38">
        <v>63</v>
      </c>
      <c r="S51" s="39" t="s">
        <v>44</v>
      </c>
      <c r="T51" s="38">
        <v>40</v>
      </c>
      <c r="U51" s="39" t="s">
        <v>97</v>
      </c>
      <c r="V51" s="39">
        <v>3</v>
      </c>
      <c r="W51" s="39">
        <v>2</v>
      </c>
      <c r="X51" s="39">
        <v>42</v>
      </c>
      <c r="Y51" s="33">
        <f t="shared" si="0"/>
        <v>120</v>
      </c>
      <c r="Z51" s="33">
        <f t="shared" si="1"/>
        <v>80</v>
      </c>
      <c r="AA51" s="33">
        <f t="shared" si="2"/>
        <v>1680</v>
      </c>
    </row>
    <row r="52" spans="2:27" x14ac:dyDescent="0.25">
      <c r="B52" s="53"/>
      <c r="C52" s="43"/>
      <c r="D52" s="59"/>
      <c r="E52" s="43"/>
      <c r="F52" s="43"/>
      <c r="G52" s="37">
        <v>13</v>
      </c>
      <c r="H52" s="45"/>
      <c r="I52" s="43"/>
      <c r="J52" s="45"/>
      <c r="L52" s="44"/>
      <c r="M52" s="45"/>
      <c r="N52" s="45"/>
      <c r="R52" s="38">
        <v>64</v>
      </c>
      <c r="S52" s="39" t="s">
        <v>45</v>
      </c>
      <c r="T52" s="38">
        <v>40</v>
      </c>
      <c r="U52" s="39" t="s">
        <v>97</v>
      </c>
      <c r="V52" s="39">
        <v>3</v>
      </c>
      <c r="W52" s="39">
        <v>-2</v>
      </c>
      <c r="X52" s="39">
        <v>42</v>
      </c>
      <c r="Y52" s="33">
        <f t="shared" si="0"/>
        <v>120</v>
      </c>
      <c r="Z52" s="33">
        <f t="shared" si="1"/>
        <v>-80</v>
      </c>
      <c r="AA52" s="33">
        <f t="shared" si="2"/>
        <v>1680</v>
      </c>
    </row>
    <row r="53" spans="2:27" x14ac:dyDescent="0.25">
      <c r="B53" s="53"/>
      <c r="C53" s="43"/>
      <c r="D53" s="59"/>
      <c r="E53" s="43"/>
      <c r="F53" s="43"/>
      <c r="G53" s="43"/>
      <c r="H53" s="45"/>
      <c r="I53" s="43"/>
      <c r="L53" s="44"/>
      <c r="M53" s="45"/>
      <c r="N53" s="45"/>
      <c r="R53" s="38">
        <v>65</v>
      </c>
      <c r="S53" s="39" t="s">
        <v>76</v>
      </c>
      <c r="T53" s="38">
        <v>40</v>
      </c>
      <c r="U53" s="39" t="s">
        <v>97</v>
      </c>
      <c r="V53" s="39">
        <v>3</v>
      </c>
      <c r="W53" s="39">
        <v>-5</v>
      </c>
      <c r="X53" s="39">
        <v>42</v>
      </c>
      <c r="Y53" s="33">
        <f t="shared" si="0"/>
        <v>120</v>
      </c>
      <c r="Z53" s="33">
        <f t="shared" si="1"/>
        <v>-200</v>
      </c>
      <c r="AA53" s="33">
        <f t="shared" si="2"/>
        <v>1680</v>
      </c>
    </row>
    <row r="54" spans="2:27" x14ac:dyDescent="0.25">
      <c r="B54" s="44"/>
      <c r="L54" s="44"/>
      <c r="M54" s="45"/>
      <c r="N54" s="45"/>
      <c r="R54" s="38">
        <v>66</v>
      </c>
      <c r="S54" s="39" t="s">
        <v>77</v>
      </c>
      <c r="T54" s="38">
        <v>40</v>
      </c>
      <c r="U54" s="39" t="s">
        <v>97</v>
      </c>
      <c r="V54" s="39">
        <v>3</v>
      </c>
      <c r="W54" s="39">
        <v>5</v>
      </c>
      <c r="X54" s="39">
        <v>35</v>
      </c>
      <c r="Y54" s="33">
        <f t="shared" ref="Y54:Y108" si="3">T54*V54</f>
        <v>120</v>
      </c>
      <c r="Z54" s="33">
        <f t="shared" ref="Z54:Z108" si="4">T54*W54</f>
        <v>200</v>
      </c>
      <c r="AA54" s="33">
        <f t="shared" ref="AA54:AA108" si="5">T54*X54</f>
        <v>1400</v>
      </c>
    </row>
    <row r="55" spans="2:27" x14ac:dyDescent="0.25">
      <c r="B55" s="44"/>
      <c r="C55" s="41">
        <v>26</v>
      </c>
      <c r="D55" s="50">
        <v>26</v>
      </c>
      <c r="E55" s="43"/>
      <c r="F55" s="55">
        <v>29</v>
      </c>
      <c r="G55" s="37">
        <v>25</v>
      </c>
      <c r="H55" s="43"/>
      <c r="I55" s="35">
        <v>26</v>
      </c>
      <c r="J55" s="41">
        <v>26</v>
      </c>
      <c r="L55" s="44"/>
      <c r="M55" s="45"/>
      <c r="N55" s="45"/>
      <c r="R55" s="38">
        <v>67</v>
      </c>
      <c r="S55" s="39" t="s">
        <v>78</v>
      </c>
      <c r="T55" s="38">
        <v>40</v>
      </c>
      <c r="U55" s="39" t="s">
        <v>97</v>
      </c>
      <c r="V55" s="39">
        <v>3</v>
      </c>
      <c r="W55" s="39">
        <v>2</v>
      </c>
      <c r="X55" s="39">
        <v>35</v>
      </c>
      <c r="Y55" s="33">
        <f t="shared" si="3"/>
        <v>120</v>
      </c>
      <c r="Z55" s="33">
        <f t="shared" si="4"/>
        <v>80</v>
      </c>
      <c r="AA55" s="33">
        <f t="shared" si="5"/>
        <v>1400</v>
      </c>
    </row>
    <row r="56" spans="2:27" x14ac:dyDescent="0.25">
      <c r="B56" s="44"/>
      <c r="C56" s="41">
        <v>26</v>
      </c>
      <c r="D56" s="50">
        <v>26</v>
      </c>
      <c r="E56" s="43"/>
      <c r="F56" s="41">
        <v>29</v>
      </c>
      <c r="G56" s="41">
        <v>20</v>
      </c>
      <c r="H56" s="43"/>
      <c r="I56" s="35">
        <v>26</v>
      </c>
      <c r="J56" s="41">
        <v>26</v>
      </c>
      <c r="L56" s="44"/>
      <c r="M56" s="45"/>
      <c r="N56" s="45"/>
      <c r="R56" s="38">
        <v>68</v>
      </c>
      <c r="S56" s="39" t="s">
        <v>79</v>
      </c>
      <c r="T56" s="38">
        <v>40</v>
      </c>
      <c r="U56" s="39" t="s">
        <v>97</v>
      </c>
      <c r="V56" s="39">
        <v>3</v>
      </c>
      <c r="W56" s="39">
        <v>-2</v>
      </c>
      <c r="X56" s="39">
        <v>35</v>
      </c>
      <c r="Y56" s="33">
        <f t="shared" si="3"/>
        <v>120</v>
      </c>
      <c r="Z56" s="33">
        <f t="shared" si="4"/>
        <v>-80</v>
      </c>
      <c r="AA56" s="33">
        <f t="shared" si="5"/>
        <v>1400</v>
      </c>
    </row>
    <row r="57" spans="2:27" x14ac:dyDescent="0.25">
      <c r="B57" s="44"/>
      <c r="C57" s="41">
        <v>26</v>
      </c>
      <c r="D57" s="50">
        <v>26</v>
      </c>
      <c r="E57" s="43"/>
      <c r="F57" s="41">
        <v>22</v>
      </c>
      <c r="G57" s="41">
        <v>30</v>
      </c>
      <c r="H57" s="43"/>
      <c r="I57" s="35">
        <v>26</v>
      </c>
      <c r="J57" s="41">
        <v>26</v>
      </c>
      <c r="L57" s="44"/>
      <c r="M57" s="45"/>
      <c r="N57" s="45"/>
      <c r="R57" s="38">
        <v>69</v>
      </c>
      <c r="S57" s="39" t="s">
        <v>126</v>
      </c>
      <c r="T57" s="38">
        <v>40</v>
      </c>
      <c r="U57" s="39" t="s">
        <v>97</v>
      </c>
      <c r="V57" s="39">
        <v>3</v>
      </c>
      <c r="W57" s="39">
        <v>-2</v>
      </c>
      <c r="X57" s="39">
        <v>35</v>
      </c>
      <c r="Y57" s="33">
        <f t="shared" si="3"/>
        <v>120</v>
      </c>
      <c r="Z57" s="33">
        <f t="shared" si="4"/>
        <v>-80</v>
      </c>
      <c r="AA57" s="33">
        <f t="shared" si="5"/>
        <v>1400</v>
      </c>
    </row>
    <row r="58" spans="2:27" x14ac:dyDescent="0.25">
      <c r="C58" s="41">
        <v>26</v>
      </c>
      <c r="D58" s="50">
        <v>26</v>
      </c>
      <c r="E58" s="43"/>
      <c r="F58" s="48">
        <v>20</v>
      </c>
      <c r="G58" s="37">
        <v>27</v>
      </c>
      <c r="H58" s="43"/>
      <c r="I58" s="35">
        <v>26</v>
      </c>
      <c r="J58" s="41">
        <v>26</v>
      </c>
      <c r="L58" s="44"/>
      <c r="M58" s="45"/>
      <c r="N58" s="45"/>
      <c r="R58" s="38">
        <v>70</v>
      </c>
      <c r="S58" s="39" t="s">
        <v>127</v>
      </c>
      <c r="T58" s="38">
        <v>40</v>
      </c>
      <c r="U58" s="39" t="s">
        <v>97</v>
      </c>
      <c r="V58" s="39">
        <v>3</v>
      </c>
      <c r="W58" s="39">
        <v>5</v>
      </c>
      <c r="X58" s="39">
        <v>28</v>
      </c>
      <c r="Y58" s="33">
        <f t="shared" si="3"/>
        <v>120</v>
      </c>
      <c r="Z58" s="33">
        <f t="shared" si="4"/>
        <v>200</v>
      </c>
      <c r="AA58" s="33">
        <f t="shared" si="5"/>
        <v>1120</v>
      </c>
    </row>
    <row r="59" spans="2:27" x14ac:dyDescent="0.25">
      <c r="L59" s="44"/>
      <c r="M59" s="45"/>
      <c r="N59" s="45"/>
      <c r="R59" s="38">
        <v>71</v>
      </c>
      <c r="S59" s="39" t="s">
        <v>128</v>
      </c>
      <c r="T59" s="38">
        <v>40</v>
      </c>
      <c r="U59" s="39" t="s">
        <v>97</v>
      </c>
      <c r="V59" s="39">
        <v>3</v>
      </c>
      <c r="W59" s="39">
        <v>2</v>
      </c>
      <c r="X59" s="39">
        <v>28</v>
      </c>
      <c r="Y59" s="33">
        <f t="shared" si="3"/>
        <v>120</v>
      </c>
      <c r="Z59" s="33">
        <f t="shared" si="4"/>
        <v>80</v>
      </c>
      <c r="AA59" s="33">
        <f t="shared" si="5"/>
        <v>1120</v>
      </c>
    </row>
    <row r="60" spans="2:27" x14ac:dyDescent="0.25">
      <c r="B60" s="54"/>
      <c r="E60" s="1"/>
      <c r="F60" s="37">
        <v>16</v>
      </c>
      <c r="H60" s="48">
        <v>18</v>
      </c>
      <c r="I60" s="41">
        <v>19</v>
      </c>
      <c r="J60" s="37">
        <v>17</v>
      </c>
      <c r="N60" s="45"/>
      <c r="R60" s="38">
        <v>72</v>
      </c>
      <c r="S60" s="39" t="s">
        <v>129</v>
      </c>
      <c r="T60" s="38">
        <v>40</v>
      </c>
      <c r="U60" s="39" t="s">
        <v>97</v>
      </c>
      <c r="V60" s="39">
        <v>3</v>
      </c>
      <c r="W60" s="39">
        <v>-2</v>
      </c>
      <c r="X60" s="39">
        <v>28</v>
      </c>
      <c r="Y60" s="33">
        <f t="shared" si="3"/>
        <v>120</v>
      </c>
      <c r="Z60" s="33">
        <f t="shared" si="4"/>
        <v>-80</v>
      </c>
      <c r="AA60" s="33">
        <f t="shared" si="5"/>
        <v>1120</v>
      </c>
    </row>
    <row r="61" spans="2:27" x14ac:dyDescent="0.25">
      <c r="B61" s="54"/>
      <c r="C61" s="39">
        <v>18</v>
      </c>
      <c r="D61" s="37">
        <v>12</v>
      </c>
      <c r="E61" s="41">
        <v>25</v>
      </c>
      <c r="G61" s="48">
        <v>17</v>
      </c>
      <c r="H61" s="43"/>
      <c r="N61" s="45"/>
      <c r="R61" s="38">
        <v>73</v>
      </c>
      <c r="S61" s="39" t="s">
        <v>130</v>
      </c>
      <c r="T61" s="38">
        <v>40</v>
      </c>
      <c r="U61" s="39" t="s">
        <v>97</v>
      </c>
      <c r="V61" s="39">
        <v>3</v>
      </c>
      <c r="W61" s="39">
        <v>-5</v>
      </c>
      <c r="X61" s="39">
        <v>28</v>
      </c>
      <c r="Y61" s="33">
        <f t="shared" si="3"/>
        <v>120</v>
      </c>
      <c r="Z61" s="33">
        <f t="shared" si="4"/>
        <v>-200</v>
      </c>
      <c r="AA61" s="33">
        <f t="shared" si="5"/>
        <v>1120</v>
      </c>
    </row>
    <row r="62" spans="2:27" x14ac:dyDescent="0.25">
      <c r="B62" s="54"/>
      <c r="C62" s="41">
        <v>15</v>
      </c>
      <c r="D62" s="48">
        <v>22</v>
      </c>
      <c r="F62" s="37">
        <v>26</v>
      </c>
      <c r="J62" s="39">
        <v>18</v>
      </c>
      <c r="N62" s="45"/>
      <c r="R62" s="38">
        <v>74</v>
      </c>
      <c r="S62" s="39" t="s">
        <v>131</v>
      </c>
      <c r="T62" s="38">
        <v>40</v>
      </c>
      <c r="U62" s="39" t="s">
        <v>97</v>
      </c>
      <c r="V62" s="39">
        <v>3</v>
      </c>
      <c r="W62" s="39">
        <v>5</v>
      </c>
      <c r="X62" s="39">
        <v>21</v>
      </c>
      <c r="Y62" s="33">
        <f t="shared" si="3"/>
        <v>120</v>
      </c>
      <c r="Z62" s="33">
        <f t="shared" si="4"/>
        <v>200</v>
      </c>
      <c r="AA62" s="33">
        <f t="shared" si="5"/>
        <v>840</v>
      </c>
    </row>
    <row r="63" spans="2:27" x14ac:dyDescent="0.25">
      <c r="B63" s="54"/>
      <c r="C63" s="48">
        <v>22</v>
      </c>
      <c r="G63" s="41">
        <v>24</v>
      </c>
      <c r="I63" s="37">
        <v>14</v>
      </c>
      <c r="J63" s="37">
        <v>22</v>
      </c>
      <c r="N63" s="45"/>
      <c r="R63" s="38">
        <v>75</v>
      </c>
      <c r="S63" s="39" t="s">
        <v>132</v>
      </c>
      <c r="T63" s="38">
        <v>40</v>
      </c>
      <c r="U63" s="39" t="s">
        <v>97</v>
      </c>
      <c r="V63" s="39">
        <v>3</v>
      </c>
      <c r="W63" s="39">
        <v>2</v>
      </c>
      <c r="X63" s="39">
        <v>21</v>
      </c>
      <c r="Y63" s="33">
        <f t="shared" si="3"/>
        <v>120</v>
      </c>
      <c r="Z63" s="33">
        <f t="shared" si="4"/>
        <v>80</v>
      </c>
      <c r="AA63" s="33">
        <f t="shared" si="5"/>
        <v>840</v>
      </c>
    </row>
    <row r="64" spans="2:27" x14ac:dyDescent="0.25">
      <c r="N64" s="45"/>
      <c r="R64" s="38">
        <v>76</v>
      </c>
      <c r="S64" s="39" t="s">
        <v>133</v>
      </c>
      <c r="T64" s="38">
        <v>40</v>
      </c>
      <c r="U64" s="39" t="s">
        <v>97</v>
      </c>
      <c r="V64" s="39">
        <v>3</v>
      </c>
      <c r="W64" s="39">
        <v>-2</v>
      </c>
      <c r="X64" s="39">
        <v>21</v>
      </c>
      <c r="Y64" s="33">
        <f t="shared" si="3"/>
        <v>120</v>
      </c>
      <c r="Z64" s="33">
        <f t="shared" si="4"/>
        <v>-80</v>
      </c>
      <c r="AA64" s="33">
        <f t="shared" si="5"/>
        <v>840</v>
      </c>
    </row>
    <row r="65" spans="2:27" x14ac:dyDescent="0.25">
      <c r="C65" s="39">
        <v>23</v>
      </c>
      <c r="D65" s="41">
        <v>16</v>
      </c>
      <c r="E65" s="41">
        <v>18</v>
      </c>
      <c r="F65" s="41">
        <v>27</v>
      </c>
      <c r="G65" s="41">
        <v>14</v>
      </c>
      <c r="H65" s="56">
        <v>19</v>
      </c>
      <c r="I65" s="41">
        <v>15</v>
      </c>
      <c r="J65" s="39">
        <v>22</v>
      </c>
      <c r="N65" s="45"/>
      <c r="R65" s="38">
        <v>77</v>
      </c>
      <c r="S65" s="39" t="s">
        <v>134</v>
      </c>
      <c r="T65" s="38">
        <v>40</v>
      </c>
      <c r="U65" s="39" t="s">
        <v>97</v>
      </c>
      <c r="V65" s="39">
        <v>3</v>
      </c>
      <c r="W65" s="39">
        <v>-5</v>
      </c>
      <c r="X65" s="39">
        <v>21</v>
      </c>
      <c r="Y65" s="33">
        <f t="shared" si="3"/>
        <v>120</v>
      </c>
      <c r="Z65" s="33">
        <f t="shared" si="4"/>
        <v>-200</v>
      </c>
      <c r="AA65" s="33">
        <f t="shared" si="5"/>
        <v>840</v>
      </c>
    </row>
    <row r="66" spans="2:27" x14ac:dyDescent="0.25">
      <c r="C66" s="39">
        <v>15</v>
      </c>
      <c r="D66" s="41">
        <v>20</v>
      </c>
      <c r="E66" s="41">
        <v>15</v>
      </c>
      <c r="F66" s="41">
        <v>20</v>
      </c>
      <c r="G66" s="41">
        <v>29</v>
      </c>
      <c r="H66" s="41">
        <v>23</v>
      </c>
      <c r="I66" s="41">
        <v>22</v>
      </c>
      <c r="M66" s="52">
        <f>SUM(C50:I50,C55:J55,C60:J60,C65:J65,C70:J70)</f>
        <v>702</v>
      </c>
      <c r="N66" s="45"/>
      <c r="R66" s="38">
        <v>78</v>
      </c>
      <c r="S66" s="39" t="s">
        <v>135</v>
      </c>
      <c r="T66" s="38">
        <v>40</v>
      </c>
      <c r="U66" s="39" t="s">
        <v>97</v>
      </c>
      <c r="V66" s="39">
        <v>3</v>
      </c>
      <c r="W66" s="39">
        <v>5</v>
      </c>
      <c r="X66" s="39">
        <v>14</v>
      </c>
      <c r="Y66" s="33">
        <f t="shared" si="3"/>
        <v>120</v>
      </c>
      <c r="Z66" s="33">
        <f t="shared" si="4"/>
        <v>200</v>
      </c>
      <c r="AA66" s="33">
        <f t="shared" si="5"/>
        <v>560</v>
      </c>
    </row>
    <row r="67" spans="2:27" x14ac:dyDescent="0.25">
      <c r="D67" s="41">
        <v>22</v>
      </c>
      <c r="E67" s="41">
        <v>24</v>
      </c>
      <c r="F67" s="41">
        <v>33</v>
      </c>
      <c r="G67" s="39">
        <v>19.737200000000001</v>
      </c>
      <c r="H67" s="41">
        <v>16</v>
      </c>
      <c r="I67" s="41">
        <v>20</v>
      </c>
      <c r="J67" s="39">
        <v>15</v>
      </c>
      <c r="M67" s="52">
        <f>SUM(C71:J71,C66:J66,C61:J61,C56:J56,C51:J51)</f>
        <v>666</v>
      </c>
      <c r="N67" s="45"/>
      <c r="R67" s="38">
        <v>79</v>
      </c>
      <c r="S67" s="39" t="s">
        <v>136</v>
      </c>
      <c r="T67" s="38">
        <v>40</v>
      </c>
      <c r="U67" s="39" t="s">
        <v>97</v>
      </c>
      <c r="V67" s="39">
        <v>3</v>
      </c>
      <c r="W67" s="39">
        <v>2</v>
      </c>
      <c r="X67" s="39">
        <v>14</v>
      </c>
      <c r="Y67" s="33">
        <f t="shared" si="3"/>
        <v>120</v>
      </c>
      <c r="Z67" s="33">
        <f t="shared" si="4"/>
        <v>80</v>
      </c>
      <c r="AA67" s="33">
        <f t="shared" si="5"/>
        <v>560</v>
      </c>
    </row>
    <row r="68" spans="2:27" x14ac:dyDescent="0.25">
      <c r="C68" s="39">
        <v>21</v>
      </c>
      <c r="D68" s="41">
        <v>15</v>
      </c>
      <c r="E68" s="47">
        <v>19</v>
      </c>
      <c r="F68" s="41">
        <v>10</v>
      </c>
      <c r="G68" s="41">
        <v>26</v>
      </c>
      <c r="H68" s="41">
        <v>18</v>
      </c>
      <c r="I68" s="39">
        <v>17</v>
      </c>
      <c r="J68" s="39">
        <v>24</v>
      </c>
      <c r="M68" s="52">
        <f>SUM(C52:J52,C57:J57,C62:J62,C67:J67,C72:J72)</f>
        <v>679.73720000000003</v>
      </c>
      <c r="N68" s="45"/>
      <c r="R68" s="38">
        <v>80</v>
      </c>
      <c r="S68" s="39" t="s">
        <v>137</v>
      </c>
      <c r="T68" s="38">
        <v>40</v>
      </c>
      <c r="U68" s="39" t="s">
        <v>97</v>
      </c>
      <c r="V68" s="39">
        <v>3</v>
      </c>
      <c r="W68" s="39">
        <v>-2</v>
      </c>
      <c r="X68" s="39">
        <v>14</v>
      </c>
      <c r="Y68" s="33">
        <f t="shared" si="3"/>
        <v>120</v>
      </c>
      <c r="Z68" s="33">
        <f t="shared" si="4"/>
        <v>-80</v>
      </c>
      <c r="AA68" s="33">
        <f t="shared" si="5"/>
        <v>560</v>
      </c>
    </row>
    <row r="69" spans="2:27" x14ac:dyDescent="0.25">
      <c r="M69" s="52">
        <f>SUM(C73:J73,C68:J68,C63:J63,C58:J58,C53:J53)</f>
        <v>703</v>
      </c>
      <c r="N69" s="45"/>
      <c r="R69" s="38">
        <v>81</v>
      </c>
      <c r="S69" s="39" t="s">
        <v>138</v>
      </c>
      <c r="T69" s="38">
        <v>40</v>
      </c>
      <c r="U69" s="39" t="s">
        <v>97</v>
      </c>
      <c r="V69" s="39">
        <v>3</v>
      </c>
      <c r="W69" s="39">
        <v>-5</v>
      </c>
      <c r="X69" s="39">
        <v>14</v>
      </c>
      <c r="Y69" s="33">
        <f t="shared" si="3"/>
        <v>120</v>
      </c>
      <c r="Z69" s="33">
        <f t="shared" si="4"/>
        <v>-200</v>
      </c>
      <c r="AA69" s="33">
        <f t="shared" si="5"/>
        <v>560</v>
      </c>
    </row>
    <row r="70" spans="2:27" x14ac:dyDescent="0.25">
      <c r="B70" s="54"/>
      <c r="C70" s="47">
        <v>40</v>
      </c>
      <c r="D70" s="47">
        <v>40</v>
      </c>
      <c r="E70" s="47">
        <v>40</v>
      </c>
      <c r="F70" s="47">
        <v>40</v>
      </c>
      <c r="G70" s="47">
        <v>40</v>
      </c>
      <c r="H70" s="47">
        <v>40</v>
      </c>
      <c r="I70" s="47">
        <v>40</v>
      </c>
      <c r="J70" s="47">
        <v>40</v>
      </c>
      <c r="N70" s="45"/>
      <c r="R70" s="38">
        <v>82</v>
      </c>
      <c r="S70" s="39" t="s">
        <v>139</v>
      </c>
      <c r="T70" s="38">
        <v>40</v>
      </c>
      <c r="U70" s="39" t="s">
        <v>97</v>
      </c>
      <c r="V70" s="39">
        <v>3</v>
      </c>
      <c r="W70" s="39">
        <v>5</v>
      </c>
      <c r="X70" s="39">
        <v>7</v>
      </c>
      <c r="Y70" s="33">
        <f t="shared" si="3"/>
        <v>120</v>
      </c>
      <c r="Z70" s="33">
        <f t="shared" si="4"/>
        <v>200</v>
      </c>
      <c r="AA70" s="33">
        <f t="shared" si="5"/>
        <v>280</v>
      </c>
    </row>
    <row r="71" spans="2:27" x14ac:dyDescent="0.25">
      <c r="B71" s="54"/>
      <c r="C71" s="47">
        <v>40</v>
      </c>
      <c r="D71" s="47">
        <v>40</v>
      </c>
      <c r="E71" s="47">
        <v>40</v>
      </c>
      <c r="F71" s="47">
        <v>40</v>
      </c>
      <c r="G71" s="47">
        <v>40</v>
      </c>
      <c r="H71" s="47">
        <v>40</v>
      </c>
      <c r="I71" s="47">
        <v>40</v>
      </c>
      <c r="N71" s="45"/>
      <c r="R71" s="38">
        <v>83</v>
      </c>
      <c r="S71" s="39" t="s">
        <v>140</v>
      </c>
      <c r="T71" s="38">
        <v>40</v>
      </c>
      <c r="U71" s="39" t="s">
        <v>97</v>
      </c>
      <c r="V71" s="39">
        <v>3</v>
      </c>
      <c r="W71" s="39">
        <v>2</v>
      </c>
      <c r="X71" s="39">
        <v>7</v>
      </c>
      <c r="Y71" s="33">
        <f t="shared" si="3"/>
        <v>120</v>
      </c>
      <c r="Z71" s="33">
        <f t="shared" si="4"/>
        <v>80</v>
      </c>
      <c r="AA71" s="33">
        <f t="shared" si="5"/>
        <v>280</v>
      </c>
    </row>
    <row r="72" spans="2:27" x14ac:dyDescent="0.25">
      <c r="B72" s="54"/>
      <c r="D72" s="47">
        <v>40</v>
      </c>
      <c r="E72" s="47">
        <v>40</v>
      </c>
      <c r="F72" s="47">
        <v>40</v>
      </c>
      <c r="G72" s="47">
        <v>40</v>
      </c>
      <c r="H72" s="47">
        <v>40</v>
      </c>
      <c r="I72" s="47">
        <v>40</v>
      </c>
      <c r="J72" s="47">
        <v>40</v>
      </c>
      <c r="N72" s="45"/>
      <c r="R72" s="38">
        <v>84</v>
      </c>
      <c r="S72" s="39" t="s">
        <v>141</v>
      </c>
      <c r="T72" s="38">
        <v>40</v>
      </c>
      <c r="U72" s="39" t="s">
        <v>97</v>
      </c>
      <c r="V72" s="39">
        <v>3</v>
      </c>
      <c r="W72" s="39">
        <v>-5</v>
      </c>
      <c r="X72" s="39">
        <v>7</v>
      </c>
      <c r="Y72" s="33">
        <f t="shared" si="3"/>
        <v>120</v>
      </c>
      <c r="Z72" s="33">
        <f t="shared" si="4"/>
        <v>-200</v>
      </c>
      <c r="AA72" s="33">
        <f t="shared" si="5"/>
        <v>280</v>
      </c>
    </row>
    <row r="73" spans="2:27" x14ac:dyDescent="0.25">
      <c r="B73" s="54"/>
      <c r="C73" s="47">
        <v>40</v>
      </c>
      <c r="D73" s="47">
        <v>40</v>
      </c>
      <c r="E73" s="47">
        <v>40</v>
      </c>
      <c r="F73" s="47">
        <v>40</v>
      </c>
      <c r="G73" s="47">
        <v>40</v>
      </c>
      <c r="H73" s="47">
        <v>40</v>
      </c>
      <c r="I73" s="47">
        <v>40</v>
      </c>
      <c r="J73" s="47">
        <v>40</v>
      </c>
      <c r="N73" s="45"/>
      <c r="R73" s="40">
        <v>85</v>
      </c>
      <c r="S73" s="41" t="s">
        <v>90</v>
      </c>
      <c r="T73" s="40">
        <v>26</v>
      </c>
      <c r="U73" s="41" t="s">
        <v>49</v>
      </c>
      <c r="V73" s="41">
        <v>6</v>
      </c>
      <c r="W73" s="41">
        <v>5</v>
      </c>
      <c r="X73" s="41"/>
      <c r="Y73" s="33">
        <f t="shared" si="3"/>
        <v>156</v>
      </c>
      <c r="Z73" s="33">
        <f t="shared" si="4"/>
        <v>130</v>
      </c>
      <c r="AA73" s="33">
        <f t="shared" si="5"/>
        <v>0</v>
      </c>
    </row>
    <row r="74" spans="2:27" x14ac:dyDescent="0.25">
      <c r="N74" s="45"/>
      <c r="R74" s="40">
        <v>86</v>
      </c>
      <c r="S74" s="41" t="s">
        <v>91</v>
      </c>
      <c r="T74" s="40">
        <v>15</v>
      </c>
      <c r="U74" s="41" t="s">
        <v>49</v>
      </c>
      <c r="V74" s="41">
        <v>9</v>
      </c>
      <c r="W74" s="41">
        <v>2</v>
      </c>
      <c r="X74" s="41">
        <v>56</v>
      </c>
      <c r="Y74" s="33">
        <f t="shared" si="3"/>
        <v>135</v>
      </c>
      <c r="Z74" s="33">
        <f t="shared" si="4"/>
        <v>30</v>
      </c>
      <c r="AA74" s="33">
        <f t="shared" si="5"/>
        <v>840</v>
      </c>
    </row>
    <row r="75" spans="2:27" x14ac:dyDescent="0.25">
      <c r="N75" s="45"/>
      <c r="R75" s="40">
        <v>87</v>
      </c>
      <c r="S75" s="41" t="s">
        <v>92</v>
      </c>
      <c r="T75" s="40">
        <v>18</v>
      </c>
      <c r="U75" s="41" t="s">
        <v>49</v>
      </c>
      <c r="V75" s="41">
        <v>6</v>
      </c>
      <c r="W75" s="41">
        <v>5</v>
      </c>
      <c r="X75" s="41">
        <v>21</v>
      </c>
      <c r="Y75" s="33">
        <f t="shared" si="3"/>
        <v>108</v>
      </c>
      <c r="Z75" s="33">
        <f t="shared" si="4"/>
        <v>90</v>
      </c>
      <c r="AA75" s="33">
        <f t="shared" si="5"/>
        <v>378</v>
      </c>
    </row>
    <row r="76" spans="2:27" x14ac:dyDescent="0.25">
      <c r="C76" s="33">
        <f>SUM(C55:C73)</f>
        <v>338</v>
      </c>
      <c r="D76" s="33">
        <f t="shared" ref="D76:I76" si="6">SUM(D50:D73)</f>
        <v>371</v>
      </c>
      <c r="E76" s="33">
        <f t="shared" si="6"/>
        <v>261</v>
      </c>
      <c r="F76" s="33">
        <f t="shared" si="6"/>
        <v>409</v>
      </c>
      <c r="G76" s="33">
        <f t="shared" si="6"/>
        <v>404.73720000000003</v>
      </c>
      <c r="H76" s="33">
        <f t="shared" si="6"/>
        <v>254</v>
      </c>
      <c r="I76" s="33">
        <f t="shared" si="6"/>
        <v>371</v>
      </c>
      <c r="J76" s="33">
        <f>SUM(J49:J73)</f>
        <v>342</v>
      </c>
      <c r="N76" s="45"/>
      <c r="R76" s="40">
        <v>88</v>
      </c>
      <c r="S76" s="41" t="s">
        <v>93</v>
      </c>
      <c r="T76" s="40">
        <v>19</v>
      </c>
      <c r="U76" s="41" t="s">
        <v>49</v>
      </c>
      <c r="V76" s="41">
        <v>9</v>
      </c>
      <c r="W76" s="41">
        <v>-5</v>
      </c>
      <c r="X76" s="41">
        <v>14</v>
      </c>
      <c r="Y76" s="33">
        <f t="shared" si="3"/>
        <v>171</v>
      </c>
      <c r="Z76" s="33">
        <f t="shared" si="4"/>
        <v>-95</v>
      </c>
      <c r="AA76" s="33">
        <f t="shared" si="5"/>
        <v>266</v>
      </c>
    </row>
    <row r="77" spans="2:27" x14ac:dyDescent="0.25">
      <c r="N77" s="45"/>
      <c r="R77" s="40">
        <v>89</v>
      </c>
      <c r="S77" s="41" t="s">
        <v>94</v>
      </c>
      <c r="T77" s="40">
        <v>24</v>
      </c>
      <c r="U77" s="41" t="s">
        <v>49</v>
      </c>
      <c r="V77" s="41">
        <v>9</v>
      </c>
      <c r="W77" s="41">
        <v>5</v>
      </c>
      <c r="X77" s="41">
        <v>28</v>
      </c>
      <c r="Y77" s="33">
        <f t="shared" si="3"/>
        <v>216</v>
      </c>
      <c r="Z77" s="33">
        <f t="shared" si="4"/>
        <v>120</v>
      </c>
      <c r="AA77" s="33">
        <f t="shared" si="5"/>
        <v>672</v>
      </c>
    </row>
    <row r="78" spans="2:27" x14ac:dyDescent="0.25">
      <c r="M78">
        <f>SUM(M66:M69)</f>
        <v>2750.7372</v>
      </c>
      <c r="N78" s="45"/>
      <c r="R78" s="40">
        <v>90</v>
      </c>
      <c r="S78" s="41" t="s">
        <v>95</v>
      </c>
      <c r="T78" s="40">
        <v>25</v>
      </c>
      <c r="U78" s="41" t="s">
        <v>49</v>
      </c>
      <c r="V78" s="41">
        <v>9</v>
      </c>
      <c r="W78" s="41">
        <v>-2</v>
      </c>
      <c r="X78" s="41">
        <v>42</v>
      </c>
      <c r="Y78" s="33">
        <f t="shared" si="3"/>
        <v>225</v>
      </c>
      <c r="Z78" s="33">
        <f t="shared" si="4"/>
        <v>-50</v>
      </c>
      <c r="AA78" s="33">
        <f t="shared" si="5"/>
        <v>1050</v>
      </c>
    </row>
    <row r="79" spans="2:27" x14ac:dyDescent="0.25">
      <c r="N79" s="45"/>
      <c r="R79" s="40">
        <v>91</v>
      </c>
      <c r="S79" s="41" t="s">
        <v>98</v>
      </c>
      <c r="T79" s="40">
        <v>26</v>
      </c>
      <c r="U79" s="41" t="s">
        <v>49</v>
      </c>
      <c r="V79" s="41">
        <v>13</v>
      </c>
      <c r="W79" s="41">
        <v>-5</v>
      </c>
      <c r="X79" s="41">
        <v>7</v>
      </c>
      <c r="Y79" s="33">
        <f t="shared" si="3"/>
        <v>338</v>
      </c>
      <c r="Z79" s="33">
        <f t="shared" si="4"/>
        <v>-130</v>
      </c>
      <c r="AA79" s="33">
        <f t="shared" si="5"/>
        <v>182</v>
      </c>
    </row>
    <row r="80" spans="2:27" x14ac:dyDescent="0.25">
      <c r="N80" s="45"/>
      <c r="R80" s="40">
        <v>92</v>
      </c>
      <c r="S80" s="41" t="s">
        <v>99</v>
      </c>
      <c r="T80" s="40">
        <v>26</v>
      </c>
      <c r="U80" s="41" t="s">
        <v>49</v>
      </c>
      <c r="V80" s="41">
        <v>13</v>
      </c>
      <c r="W80" s="41">
        <v>-2</v>
      </c>
      <c r="X80" s="41">
        <v>7</v>
      </c>
      <c r="Y80" s="33">
        <f t="shared" si="3"/>
        <v>338</v>
      </c>
      <c r="Z80" s="33">
        <f t="shared" si="4"/>
        <v>-52</v>
      </c>
      <c r="AA80" s="33">
        <f t="shared" si="5"/>
        <v>182</v>
      </c>
    </row>
    <row r="81" spans="2:27" x14ac:dyDescent="0.25">
      <c r="R81" s="40">
        <v>93</v>
      </c>
      <c r="S81" s="41" t="s">
        <v>100</v>
      </c>
      <c r="T81" s="40">
        <v>26</v>
      </c>
      <c r="U81" s="41" t="s">
        <v>49</v>
      </c>
      <c r="V81" s="41">
        <v>13</v>
      </c>
      <c r="W81" s="41">
        <v>2</v>
      </c>
      <c r="X81" s="41">
        <v>7</v>
      </c>
      <c r="Y81" s="33">
        <f t="shared" si="3"/>
        <v>338</v>
      </c>
      <c r="Z81" s="33">
        <f t="shared" si="4"/>
        <v>52</v>
      </c>
      <c r="AA81" s="33">
        <f t="shared" si="5"/>
        <v>182</v>
      </c>
    </row>
    <row r="82" spans="2:27" x14ac:dyDescent="0.25">
      <c r="H82" s="46">
        <f>SUM(C76:J76)</f>
        <v>2750.7372</v>
      </c>
      <c r="I82" s="46" t="s">
        <v>308</v>
      </c>
      <c r="R82" s="40">
        <v>94</v>
      </c>
      <c r="S82" s="41" t="s">
        <v>101</v>
      </c>
      <c r="T82" s="40">
        <v>26</v>
      </c>
      <c r="U82" s="41" t="s">
        <v>49</v>
      </c>
      <c r="V82" s="41">
        <v>13</v>
      </c>
      <c r="W82" s="41">
        <v>5</v>
      </c>
      <c r="X82" s="41">
        <v>7</v>
      </c>
      <c r="Y82" s="33">
        <f t="shared" si="3"/>
        <v>338</v>
      </c>
      <c r="Z82" s="33">
        <f t="shared" si="4"/>
        <v>130</v>
      </c>
      <c r="AA82" s="33">
        <f t="shared" si="5"/>
        <v>182</v>
      </c>
    </row>
    <row r="83" spans="2:27" x14ac:dyDescent="0.25">
      <c r="H83">
        <v>20</v>
      </c>
      <c r="I83" t="s">
        <v>310</v>
      </c>
      <c r="R83" s="40">
        <v>95</v>
      </c>
      <c r="S83" s="41" t="s">
        <v>102</v>
      </c>
      <c r="T83" s="40">
        <v>26</v>
      </c>
      <c r="U83" s="41" t="s">
        <v>49</v>
      </c>
      <c r="V83" s="41">
        <v>13</v>
      </c>
      <c r="W83" s="41">
        <v>-5</v>
      </c>
      <c r="X83" s="41">
        <v>56</v>
      </c>
      <c r="Y83" s="33">
        <f t="shared" si="3"/>
        <v>338</v>
      </c>
      <c r="Z83" s="33">
        <f t="shared" si="4"/>
        <v>-130</v>
      </c>
      <c r="AA83" s="33">
        <f t="shared" si="5"/>
        <v>1456</v>
      </c>
    </row>
    <row r="84" spans="2:27" x14ac:dyDescent="0.25">
      <c r="H84" s="57">
        <f>H82+H83</f>
        <v>2770.7372</v>
      </c>
      <c r="R84" s="40">
        <v>96</v>
      </c>
      <c r="S84" s="41" t="s">
        <v>103</v>
      </c>
      <c r="T84" s="40">
        <v>26</v>
      </c>
      <c r="U84" s="41" t="s">
        <v>49</v>
      </c>
      <c r="V84" s="41">
        <v>13</v>
      </c>
      <c r="W84" s="41">
        <v>-2</v>
      </c>
      <c r="X84" s="41">
        <v>56</v>
      </c>
      <c r="Y84" s="33">
        <f t="shared" si="3"/>
        <v>338</v>
      </c>
      <c r="Z84" s="33">
        <f t="shared" si="4"/>
        <v>-52</v>
      </c>
      <c r="AA84" s="33">
        <f t="shared" si="5"/>
        <v>1456</v>
      </c>
    </row>
    <row r="85" spans="2:27" x14ac:dyDescent="0.25">
      <c r="B85" s="45"/>
      <c r="C85" s="45"/>
      <c r="D85" s="45"/>
      <c r="E85" s="45"/>
      <c r="F85" s="45"/>
      <c r="G85" s="45"/>
      <c r="H85" s="45"/>
      <c r="I85" s="45"/>
      <c r="J85" s="45"/>
      <c r="K85" s="45"/>
      <c r="R85" s="40">
        <v>97</v>
      </c>
      <c r="S85" s="41" t="s">
        <v>104</v>
      </c>
      <c r="T85" s="40">
        <v>26</v>
      </c>
      <c r="U85" s="41" t="s">
        <v>49</v>
      </c>
      <c r="V85" s="41">
        <v>13</v>
      </c>
      <c r="W85" s="41">
        <v>2</v>
      </c>
      <c r="X85" s="41">
        <v>56</v>
      </c>
      <c r="Y85" s="33">
        <f t="shared" si="3"/>
        <v>338</v>
      </c>
      <c r="Z85" s="33">
        <f t="shared" si="4"/>
        <v>52</v>
      </c>
      <c r="AA85" s="33">
        <f t="shared" si="5"/>
        <v>1456</v>
      </c>
    </row>
    <row r="86" spans="2:27" x14ac:dyDescent="0.25">
      <c r="B86" s="45"/>
      <c r="C86" s="45"/>
      <c r="D86" s="45"/>
      <c r="E86" s="45"/>
      <c r="F86" s="45"/>
      <c r="G86" s="45"/>
      <c r="H86" s="45"/>
      <c r="I86" s="45"/>
      <c r="J86" s="45"/>
      <c r="K86" s="45"/>
      <c r="R86" s="40">
        <v>98</v>
      </c>
      <c r="S86" s="41" t="s">
        <v>105</v>
      </c>
      <c r="T86" s="40">
        <v>26</v>
      </c>
      <c r="U86" s="41" t="s">
        <v>49</v>
      </c>
      <c r="V86" s="41">
        <v>13</v>
      </c>
      <c r="W86" s="41">
        <v>5</v>
      </c>
      <c r="X86" s="41">
        <v>56</v>
      </c>
      <c r="Y86" s="33">
        <f t="shared" si="3"/>
        <v>338</v>
      </c>
      <c r="Z86" s="33">
        <f t="shared" si="4"/>
        <v>130</v>
      </c>
      <c r="AA86" s="33">
        <f t="shared" si="5"/>
        <v>1456</v>
      </c>
    </row>
    <row r="87" spans="2:27" ht="18.75" x14ac:dyDescent="0.3">
      <c r="B87" s="64" t="s">
        <v>315</v>
      </c>
      <c r="C87" s="62"/>
      <c r="D87" s="62"/>
      <c r="E87" s="62"/>
      <c r="F87" s="62"/>
      <c r="G87" s="62"/>
      <c r="H87" s="62"/>
      <c r="I87" s="62"/>
      <c r="J87" s="62"/>
      <c r="K87" s="62"/>
      <c r="L87" s="60"/>
      <c r="M87" s="60"/>
      <c r="N87" s="60"/>
      <c r="O87" s="61"/>
      <c r="R87" s="40">
        <v>99</v>
      </c>
      <c r="S87" s="41" t="s">
        <v>84</v>
      </c>
      <c r="T87" s="40">
        <v>29</v>
      </c>
      <c r="U87" s="41" t="s">
        <v>49</v>
      </c>
      <c r="V87" s="41">
        <v>13</v>
      </c>
      <c r="W87" s="41">
        <v>-2</v>
      </c>
      <c r="X87" s="41">
        <v>35</v>
      </c>
      <c r="Y87" s="33">
        <f t="shared" si="3"/>
        <v>377</v>
      </c>
      <c r="Z87" s="33">
        <f t="shared" si="4"/>
        <v>-58</v>
      </c>
      <c r="AA87" s="33">
        <f t="shared" si="5"/>
        <v>1015</v>
      </c>
    </row>
    <row r="88" spans="2:27" ht="18.75" x14ac:dyDescent="0.3">
      <c r="B88" s="64" t="s">
        <v>316</v>
      </c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3"/>
      <c r="R88" s="40">
        <v>100</v>
      </c>
      <c r="S88" s="41" t="s">
        <v>85</v>
      </c>
      <c r="T88" s="40">
        <v>20</v>
      </c>
      <c r="U88" s="41" t="s">
        <v>49</v>
      </c>
      <c r="V88" s="41">
        <v>13</v>
      </c>
      <c r="W88" s="41">
        <v>-2</v>
      </c>
      <c r="X88" s="41">
        <v>28</v>
      </c>
      <c r="Y88" s="33">
        <f t="shared" si="3"/>
        <v>260</v>
      </c>
      <c r="Z88" s="33">
        <f t="shared" si="4"/>
        <v>-40</v>
      </c>
      <c r="AA88" s="33">
        <f t="shared" si="5"/>
        <v>560</v>
      </c>
    </row>
    <row r="89" spans="2:27" ht="18.75" x14ac:dyDescent="0.3">
      <c r="B89" s="65" t="s">
        <v>317</v>
      </c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7"/>
      <c r="R89" s="40">
        <v>101</v>
      </c>
      <c r="S89" s="41" t="s">
        <v>86</v>
      </c>
      <c r="T89" s="40">
        <v>30</v>
      </c>
      <c r="U89" s="41" t="s">
        <v>49</v>
      </c>
      <c r="V89" s="41">
        <v>13</v>
      </c>
      <c r="W89" s="41">
        <v>2</v>
      </c>
      <c r="X89" s="41">
        <v>28</v>
      </c>
      <c r="Y89" s="33">
        <f t="shared" si="3"/>
        <v>390</v>
      </c>
      <c r="Z89" s="33">
        <f t="shared" si="4"/>
        <v>60</v>
      </c>
      <c r="AA89" s="33">
        <f t="shared" si="5"/>
        <v>840</v>
      </c>
    </row>
    <row r="90" spans="2:27" x14ac:dyDescent="0.25">
      <c r="B90" s="68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70"/>
      <c r="R90" s="40">
        <v>102</v>
      </c>
      <c r="S90" s="41" t="s">
        <v>87</v>
      </c>
      <c r="T90" s="40">
        <v>22</v>
      </c>
      <c r="U90" s="41" t="s">
        <v>49</v>
      </c>
      <c r="V90" s="41">
        <v>13</v>
      </c>
      <c r="W90" s="41">
        <v>2</v>
      </c>
      <c r="X90" s="41">
        <v>35</v>
      </c>
      <c r="Y90" s="33">
        <f t="shared" si="3"/>
        <v>286</v>
      </c>
      <c r="Z90" s="33">
        <f t="shared" si="4"/>
        <v>44</v>
      </c>
      <c r="AA90" s="33">
        <f t="shared" si="5"/>
        <v>770</v>
      </c>
    </row>
    <row r="91" spans="2:27" x14ac:dyDescent="0.25">
      <c r="R91" s="40">
        <v>103</v>
      </c>
      <c r="S91" s="41" t="s">
        <v>50</v>
      </c>
      <c r="T91" s="40">
        <v>14</v>
      </c>
      <c r="U91" s="41" t="s">
        <v>49</v>
      </c>
      <c r="V91" s="41">
        <v>6</v>
      </c>
      <c r="W91" s="41">
        <v>-5</v>
      </c>
      <c r="X91" s="41">
        <v>28</v>
      </c>
      <c r="Y91" s="33">
        <f t="shared" si="3"/>
        <v>84</v>
      </c>
      <c r="Z91" s="33">
        <f t="shared" si="4"/>
        <v>-70</v>
      </c>
      <c r="AA91" s="33">
        <f t="shared" si="5"/>
        <v>392</v>
      </c>
    </row>
    <row r="92" spans="2:27" x14ac:dyDescent="0.25">
      <c r="R92" s="40">
        <v>104</v>
      </c>
      <c r="S92" s="41" t="s">
        <v>51</v>
      </c>
      <c r="T92" s="40">
        <v>16</v>
      </c>
      <c r="U92" s="41" t="s">
        <v>49</v>
      </c>
      <c r="V92" s="41">
        <v>6</v>
      </c>
      <c r="W92" s="41">
        <v>2</v>
      </c>
      <c r="X92" s="41">
        <v>21</v>
      </c>
      <c r="Y92" s="33">
        <f t="shared" si="3"/>
        <v>96</v>
      </c>
      <c r="Z92" s="33">
        <f t="shared" si="4"/>
        <v>32</v>
      </c>
      <c r="AA92" s="33">
        <f t="shared" si="5"/>
        <v>336</v>
      </c>
    </row>
    <row r="93" spans="2:27" x14ac:dyDescent="0.25">
      <c r="R93" s="40">
        <v>105</v>
      </c>
      <c r="S93" s="41" t="s">
        <v>52</v>
      </c>
      <c r="T93" s="40">
        <v>22</v>
      </c>
      <c r="U93" s="41" t="s">
        <v>49</v>
      </c>
      <c r="V93" s="41">
        <v>6</v>
      </c>
      <c r="W93" s="41">
        <v>-2</v>
      </c>
      <c r="X93" s="41">
        <v>14</v>
      </c>
      <c r="Y93" s="33">
        <f t="shared" si="3"/>
        <v>132</v>
      </c>
      <c r="Z93" s="33">
        <f t="shared" si="4"/>
        <v>-44</v>
      </c>
      <c r="AA93" s="33">
        <f t="shared" si="5"/>
        <v>308</v>
      </c>
    </row>
    <row r="94" spans="2:27" x14ac:dyDescent="0.25">
      <c r="R94" s="40">
        <v>106</v>
      </c>
      <c r="S94" s="41" t="s">
        <v>53</v>
      </c>
      <c r="T94" s="40">
        <v>15</v>
      </c>
      <c r="U94" s="41" t="s">
        <v>49</v>
      </c>
      <c r="V94" s="41">
        <v>6</v>
      </c>
      <c r="W94" s="41">
        <v>-5</v>
      </c>
      <c r="X94" s="41">
        <v>14</v>
      </c>
      <c r="Y94" s="33">
        <f t="shared" si="3"/>
        <v>90</v>
      </c>
      <c r="Z94" s="33">
        <f t="shared" si="4"/>
        <v>-75</v>
      </c>
      <c r="AA94" s="33">
        <f t="shared" si="5"/>
        <v>210</v>
      </c>
    </row>
    <row r="95" spans="2:27" x14ac:dyDescent="0.25">
      <c r="R95" s="40">
        <v>107</v>
      </c>
      <c r="S95" s="41" t="s">
        <v>54</v>
      </c>
      <c r="T95" s="40">
        <v>16</v>
      </c>
      <c r="U95" s="41" t="s">
        <v>49</v>
      </c>
      <c r="V95" s="41">
        <v>6</v>
      </c>
      <c r="W95" s="41">
        <v>-5</v>
      </c>
      <c r="X95" s="41">
        <v>49</v>
      </c>
      <c r="Y95" s="33">
        <f t="shared" si="3"/>
        <v>96</v>
      </c>
      <c r="Z95" s="33">
        <f t="shared" si="4"/>
        <v>-80</v>
      </c>
      <c r="AA95" s="33">
        <f t="shared" si="5"/>
        <v>784</v>
      </c>
    </row>
    <row r="96" spans="2:27" x14ac:dyDescent="0.25">
      <c r="R96" s="40">
        <v>108</v>
      </c>
      <c r="S96" s="41" t="s">
        <v>55</v>
      </c>
      <c r="T96" s="40">
        <v>18</v>
      </c>
      <c r="U96" s="41" t="s">
        <v>49</v>
      </c>
      <c r="V96" s="41">
        <v>6</v>
      </c>
      <c r="W96" s="41">
        <v>-5</v>
      </c>
      <c r="X96" s="41">
        <v>42</v>
      </c>
      <c r="Y96" s="33">
        <f t="shared" si="3"/>
        <v>108</v>
      </c>
      <c r="Z96" s="33">
        <f t="shared" si="4"/>
        <v>-90</v>
      </c>
      <c r="AA96" s="33">
        <f t="shared" si="5"/>
        <v>756</v>
      </c>
    </row>
    <row r="97" spans="18:27" x14ac:dyDescent="0.25">
      <c r="R97" s="40">
        <v>109</v>
      </c>
      <c r="S97" s="41" t="s">
        <v>56</v>
      </c>
      <c r="T97" s="40">
        <v>23</v>
      </c>
      <c r="U97" s="41" t="s">
        <v>49</v>
      </c>
      <c r="V97" s="41">
        <v>6</v>
      </c>
      <c r="W97" s="41">
        <v>-2</v>
      </c>
      <c r="X97" s="41">
        <v>21</v>
      </c>
      <c r="Y97" s="33">
        <f t="shared" si="3"/>
        <v>138</v>
      </c>
      <c r="Z97" s="33">
        <f t="shared" si="4"/>
        <v>-46</v>
      </c>
      <c r="AA97" s="33">
        <f t="shared" si="5"/>
        <v>483</v>
      </c>
    </row>
    <row r="98" spans="18:27" x14ac:dyDescent="0.25">
      <c r="R98" s="40">
        <v>110</v>
      </c>
      <c r="S98" s="41" t="s">
        <v>57</v>
      </c>
      <c r="T98" s="40">
        <v>29</v>
      </c>
      <c r="U98" s="41" t="s">
        <v>49</v>
      </c>
      <c r="V98" s="41">
        <v>6</v>
      </c>
      <c r="W98" s="41">
        <v>-2</v>
      </c>
      <c r="X98" s="41">
        <v>28</v>
      </c>
      <c r="Y98" s="33">
        <f t="shared" si="3"/>
        <v>174</v>
      </c>
      <c r="Z98" s="33">
        <f t="shared" si="4"/>
        <v>-58</v>
      </c>
      <c r="AA98" s="33">
        <f t="shared" si="5"/>
        <v>812</v>
      </c>
    </row>
    <row r="99" spans="18:27" x14ac:dyDescent="0.25">
      <c r="R99" s="40">
        <v>111</v>
      </c>
      <c r="S99" s="41" t="s">
        <v>106</v>
      </c>
      <c r="T99" s="40">
        <v>10</v>
      </c>
      <c r="U99" s="41" t="s">
        <v>49</v>
      </c>
      <c r="V99" s="41">
        <v>6</v>
      </c>
      <c r="W99" s="41">
        <v>5</v>
      </c>
      <c r="X99" s="41">
        <v>35</v>
      </c>
      <c r="Y99" s="33">
        <f t="shared" si="3"/>
        <v>60</v>
      </c>
      <c r="Z99" s="33">
        <f t="shared" si="4"/>
        <v>50</v>
      </c>
      <c r="AA99" s="33">
        <f t="shared" si="5"/>
        <v>350</v>
      </c>
    </row>
    <row r="100" spans="18:27" x14ac:dyDescent="0.25">
      <c r="R100" s="40">
        <v>112</v>
      </c>
      <c r="S100" s="41" t="s">
        <v>107</v>
      </c>
      <c r="T100" s="40">
        <v>15</v>
      </c>
      <c r="U100" s="41" t="s">
        <v>49</v>
      </c>
      <c r="V100" s="41">
        <v>6</v>
      </c>
      <c r="W100" s="41">
        <v>-2</v>
      </c>
      <c r="X100" s="41">
        <v>42</v>
      </c>
      <c r="Y100" s="33">
        <f t="shared" si="3"/>
        <v>90</v>
      </c>
      <c r="Z100" s="33">
        <f t="shared" si="4"/>
        <v>-30</v>
      </c>
      <c r="AA100" s="33">
        <f t="shared" si="5"/>
        <v>630</v>
      </c>
    </row>
    <row r="101" spans="18:27" x14ac:dyDescent="0.25">
      <c r="R101" s="40">
        <v>113</v>
      </c>
      <c r="S101" s="41" t="s">
        <v>108</v>
      </c>
      <c r="T101" s="40">
        <v>24</v>
      </c>
      <c r="U101" s="41" t="s">
        <v>49</v>
      </c>
      <c r="V101" s="41">
        <v>6</v>
      </c>
      <c r="W101" s="41">
        <v>2</v>
      </c>
      <c r="X101" s="41">
        <v>42</v>
      </c>
      <c r="Y101" s="33">
        <f t="shared" si="3"/>
        <v>144</v>
      </c>
      <c r="Z101" s="33">
        <f t="shared" si="4"/>
        <v>48</v>
      </c>
      <c r="AA101" s="33">
        <f t="shared" si="5"/>
        <v>1008</v>
      </c>
    </row>
    <row r="102" spans="18:27" x14ac:dyDescent="0.25">
      <c r="R102" s="40">
        <v>114</v>
      </c>
      <c r="S102" s="41" t="s">
        <v>109</v>
      </c>
      <c r="T102" s="40">
        <v>20</v>
      </c>
      <c r="U102" s="41" t="s">
        <v>49</v>
      </c>
      <c r="V102" s="41">
        <v>6</v>
      </c>
      <c r="W102" s="41">
        <v>-2</v>
      </c>
      <c r="X102" s="41">
        <v>49</v>
      </c>
      <c r="Y102" s="33">
        <f t="shared" si="3"/>
        <v>120</v>
      </c>
      <c r="Z102" s="33">
        <f t="shared" si="4"/>
        <v>-40</v>
      </c>
      <c r="AA102" s="33">
        <f t="shared" si="5"/>
        <v>980</v>
      </c>
    </row>
    <row r="103" spans="18:27" x14ac:dyDescent="0.25">
      <c r="R103" s="40">
        <v>115</v>
      </c>
      <c r="S103" s="41" t="s">
        <v>110</v>
      </c>
      <c r="T103" s="40">
        <v>33</v>
      </c>
      <c r="U103" s="41" t="s">
        <v>49</v>
      </c>
      <c r="V103" s="41">
        <v>6</v>
      </c>
      <c r="W103" s="41">
        <v>2</v>
      </c>
      <c r="X103" s="41">
        <v>35</v>
      </c>
      <c r="Y103" s="33">
        <f t="shared" si="3"/>
        <v>198</v>
      </c>
      <c r="Z103" s="33">
        <f t="shared" si="4"/>
        <v>66</v>
      </c>
      <c r="AA103" s="33">
        <f t="shared" si="5"/>
        <v>1155</v>
      </c>
    </row>
    <row r="104" spans="18:27" x14ac:dyDescent="0.25">
      <c r="R104" s="40">
        <v>116</v>
      </c>
      <c r="S104" s="41" t="s">
        <v>111</v>
      </c>
      <c r="T104" s="40">
        <v>15</v>
      </c>
      <c r="U104" s="41" t="s">
        <v>49</v>
      </c>
      <c r="V104" s="41">
        <v>6</v>
      </c>
      <c r="W104" s="41">
        <v>5</v>
      </c>
      <c r="X104" s="41">
        <v>49</v>
      </c>
      <c r="Y104" s="33">
        <f t="shared" si="3"/>
        <v>90</v>
      </c>
      <c r="Z104" s="33">
        <f t="shared" si="4"/>
        <v>75</v>
      </c>
      <c r="AA104" s="33">
        <f t="shared" si="5"/>
        <v>735</v>
      </c>
    </row>
    <row r="105" spans="18:27" x14ac:dyDescent="0.25">
      <c r="R105" s="40">
        <v>117</v>
      </c>
      <c r="S105" s="41" t="s">
        <v>112</v>
      </c>
      <c r="T105" s="40">
        <v>27</v>
      </c>
      <c r="U105" s="41" t="s">
        <v>49</v>
      </c>
      <c r="V105" s="41">
        <v>6</v>
      </c>
      <c r="W105" s="41">
        <v>-5</v>
      </c>
      <c r="X105" s="41">
        <v>35</v>
      </c>
      <c r="Y105" s="33">
        <f t="shared" si="3"/>
        <v>162</v>
      </c>
      <c r="Z105" s="33">
        <f t="shared" si="4"/>
        <v>-135</v>
      </c>
      <c r="AA105" s="33">
        <f t="shared" si="5"/>
        <v>945</v>
      </c>
    </row>
    <row r="106" spans="18:27" x14ac:dyDescent="0.25">
      <c r="R106" s="40">
        <v>118</v>
      </c>
      <c r="S106" s="41" t="s">
        <v>113</v>
      </c>
      <c r="T106" s="40">
        <v>20</v>
      </c>
      <c r="U106" s="41" t="s">
        <v>49</v>
      </c>
      <c r="V106" s="41">
        <v>6</v>
      </c>
      <c r="W106" s="41">
        <v>2</v>
      </c>
      <c r="X106" s="41">
        <v>14</v>
      </c>
      <c r="Y106" s="33">
        <f t="shared" si="3"/>
        <v>120</v>
      </c>
      <c r="Z106" s="33">
        <f t="shared" si="4"/>
        <v>40</v>
      </c>
      <c r="AA106" s="33">
        <f t="shared" si="5"/>
        <v>280</v>
      </c>
    </row>
    <row r="107" spans="18:27" x14ac:dyDescent="0.25">
      <c r="R107" s="40">
        <v>119</v>
      </c>
      <c r="S107" s="41" t="s">
        <v>184</v>
      </c>
      <c r="T107" s="40">
        <v>22</v>
      </c>
      <c r="U107" s="41" t="s">
        <v>49</v>
      </c>
      <c r="V107" s="41">
        <v>6</v>
      </c>
      <c r="W107" s="41">
        <v>2</v>
      </c>
      <c r="X107" s="41">
        <v>49</v>
      </c>
      <c r="Y107" s="33">
        <f t="shared" si="3"/>
        <v>132</v>
      </c>
      <c r="Z107" s="33">
        <f t="shared" si="4"/>
        <v>44</v>
      </c>
      <c r="AA107" s="33">
        <f t="shared" si="5"/>
        <v>1078</v>
      </c>
    </row>
    <row r="108" spans="18:27" x14ac:dyDescent="0.25">
      <c r="R108" s="40">
        <v>120</v>
      </c>
      <c r="S108" s="41" t="s">
        <v>185</v>
      </c>
      <c r="T108" s="42">
        <v>20</v>
      </c>
      <c r="U108" s="41" t="s">
        <v>49</v>
      </c>
      <c r="V108" s="41">
        <v>6</v>
      </c>
      <c r="W108" s="41">
        <v>-2</v>
      </c>
      <c r="X108" s="41">
        <v>35</v>
      </c>
      <c r="Y108" s="33">
        <f t="shared" si="3"/>
        <v>120</v>
      </c>
      <c r="Z108" s="33">
        <f t="shared" si="4"/>
        <v>-40</v>
      </c>
      <c r="AA108" s="33">
        <f t="shared" si="5"/>
        <v>700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D0E61-49EF-47A0-9B16-5BD53A83A265}">
  <dimension ref="A1:AA91"/>
  <sheetViews>
    <sheetView topLeftCell="D11" zoomScale="60" zoomScaleNormal="60" workbookViewId="0">
      <selection activeCell="L61" sqref="L61"/>
    </sheetView>
  </sheetViews>
  <sheetFormatPr baseColWidth="10" defaultRowHeight="15" x14ac:dyDescent="0.25"/>
  <cols>
    <col min="2" max="2" width="18.5703125" customWidth="1"/>
    <col min="3" max="3" width="26.140625" customWidth="1"/>
    <col min="4" max="4" width="18.140625" customWidth="1"/>
    <col min="5" max="5" width="19.140625" customWidth="1"/>
    <col min="6" max="6" width="19.42578125" customWidth="1"/>
    <col min="7" max="7" width="17.42578125" customWidth="1"/>
    <col min="8" max="8" width="23.7109375" customWidth="1"/>
    <col min="9" max="9" width="23.85546875" customWidth="1"/>
    <col min="10" max="10" width="21.7109375" customWidth="1"/>
    <col min="19" max="19" width="17.85546875" customWidth="1"/>
  </cols>
  <sheetData>
    <row r="1" spans="1:27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V1" t="s">
        <v>313</v>
      </c>
      <c r="W1" t="s">
        <v>314</v>
      </c>
    </row>
    <row r="2" spans="1:27" x14ac:dyDescent="0.25">
      <c r="C2" t="s">
        <v>182</v>
      </c>
      <c r="D2" t="s">
        <v>186</v>
      </c>
      <c r="S2" s="1"/>
      <c r="T2" s="1" t="s">
        <v>0</v>
      </c>
      <c r="U2" s="1" t="s">
        <v>46</v>
      </c>
      <c r="V2" s="1" t="s">
        <v>5</v>
      </c>
      <c r="W2" s="1" t="s">
        <v>3</v>
      </c>
      <c r="X2" s="1" t="s">
        <v>4</v>
      </c>
      <c r="Y2" s="1" t="s">
        <v>7</v>
      </c>
      <c r="Z2" s="1" t="s">
        <v>2</v>
      </c>
      <c r="AA2" s="1" t="s">
        <v>6</v>
      </c>
    </row>
    <row r="3" spans="1:27" x14ac:dyDescent="0.25">
      <c r="A3" t="s">
        <v>58</v>
      </c>
      <c r="B3" s="2" t="s">
        <v>59</v>
      </c>
      <c r="C3" s="2" t="s">
        <v>60</v>
      </c>
      <c r="D3" s="2" t="s">
        <v>61</v>
      </c>
      <c r="E3" s="2" t="s">
        <v>62</v>
      </c>
      <c r="F3" s="2" t="s">
        <v>63</v>
      </c>
      <c r="G3" s="2" t="s">
        <v>71</v>
      </c>
      <c r="H3" s="2" t="s">
        <v>72</v>
      </c>
      <c r="I3" s="2" t="s">
        <v>73</v>
      </c>
      <c r="J3" t="s">
        <v>75</v>
      </c>
      <c r="S3" s="8" t="s">
        <v>163</v>
      </c>
      <c r="T3" s="1">
        <f>SUM(T4:T91)</f>
        <v>6653.727272727273</v>
      </c>
      <c r="U3" s="1"/>
      <c r="V3" s="1"/>
      <c r="W3" s="1"/>
      <c r="X3" s="1"/>
      <c r="Y3" s="1">
        <f>SUM(Y4:Y89)</f>
        <v>14786.363636363636</v>
      </c>
      <c r="Z3" s="1">
        <f>SUM(Z4:Z89)</f>
        <v>118.45454545454538</v>
      </c>
      <c r="AA3" s="1">
        <f>SUM(AA4:AA89)</f>
        <v>74976.363636363632</v>
      </c>
    </row>
    <row r="4" spans="1:27" ht="15.75" thickBot="1" x14ac:dyDescent="0.3">
      <c r="A4" s="2" t="s">
        <v>66</v>
      </c>
      <c r="B4" s="10"/>
      <c r="C4" s="11"/>
      <c r="D4" s="11"/>
      <c r="E4" s="11"/>
      <c r="F4" s="11"/>
      <c r="G4" s="12"/>
      <c r="H4" s="30"/>
      <c r="I4" s="30"/>
      <c r="J4" s="4">
        <v>-5</v>
      </c>
      <c r="K4" t="s">
        <v>64</v>
      </c>
      <c r="S4" s="1" t="s">
        <v>1</v>
      </c>
      <c r="T4" s="1">
        <v>4200</v>
      </c>
      <c r="U4" s="1"/>
      <c r="V4" s="1">
        <f>Y3/T3</f>
        <v>2.2222677651623832</v>
      </c>
      <c r="W4" s="1"/>
      <c r="X4" s="1"/>
      <c r="Y4" s="1"/>
      <c r="Z4" s="1"/>
      <c r="AA4" s="1"/>
    </row>
    <row r="5" spans="1:27" ht="16.5" thickTop="1" thickBot="1" x14ac:dyDescent="0.3">
      <c r="A5" s="2" t="s">
        <v>67</v>
      </c>
      <c r="B5" s="17"/>
      <c r="C5" s="9"/>
      <c r="D5" s="9"/>
      <c r="E5" s="9"/>
      <c r="F5" s="9"/>
      <c r="G5" s="13"/>
      <c r="H5" s="30"/>
      <c r="I5" s="30"/>
      <c r="J5" s="4">
        <v>-2</v>
      </c>
      <c r="R5" t="s">
        <v>171</v>
      </c>
      <c r="S5" s="1" t="s">
        <v>155</v>
      </c>
      <c r="T5" s="7">
        <f>20</f>
        <v>20</v>
      </c>
      <c r="U5" s="1"/>
      <c r="V5" s="1">
        <v>3</v>
      </c>
      <c r="W5" s="1"/>
      <c r="X5" s="1"/>
      <c r="Y5" s="1">
        <f t="shared" ref="Y5:Y36" si="0">T5*V5</f>
        <v>60</v>
      </c>
      <c r="Z5" s="1"/>
      <c r="AA5" s="1"/>
    </row>
    <row r="6" spans="1:27" ht="16.5" thickTop="1" thickBot="1" x14ac:dyDescent="0.3">
      <c r="A6" s="2" t="s">
        <v>68</v>
      </c>
      <c r="B6" s="17"/>
      <c r="C6" s="9"/>
      <c r="D6" s="9"/>
      <c r="E6" s="9"/>
      <c r="F6" s="9"/>
      <c r="G6" s="13"/>
      <c r="H6" s="30"/>
      <c r="I6" s="30"/>
      <c r="J6" s="4">
        <v>2</v>
      </c>
      <c r="R6" s="34">
        <v>19</v>
      </c>
      <c r="S6" s="35" t="s">
        <v>20</v>
      </c>
      <c r="T6" s="34">
        <v>26</v>
      </c>
      <c r="U6" s="35" t="s">
        <v>96</v>
      </c>
      <c r="V6" s="35">
        <v>13</v>
      </c>
      <c r="W6" s="35">
        <v>-5</v>
      </c>
      <c r="X6" s="35">
        <v>14</v>
      </c>
      <c r="Y6" s="33">
        <f t="shared" si="0"/>
        <v>338</v>
      </c>
      <c r="Z6" s="33">
        <f t="shared" ref="Z6:Z36" si="1">T6*W6</f>
        <v>-130</v>
      </c>
      <c r="AA6" s="33">
        <f t="shared" ref="AA6:AA36" si="2">T6*X6</f>
        <v>364</v>
      </c>
    </row>
    <row r="7" spans="1:27" ht="15.75" thickTop="1" x14ac:dyDescent="0.25">
      <c r="A7" s="2" t="s">
        <v>69</v>
      </c>
      <c r="B7" s="18"/>
      <c r="C7" s="14"/>
      <c r="D7" s="14"/>
      <c r="E7" s="14"/>
      <c r="F7" s="14"/>
      <c r="G7" s="15"/>
      <c r="H7" s="30"/>
      <c r="I7" s="30"/>
      <c r="J7" s="4">
        <v>5</v>
      </c>
      <c r="R7" s="34">
        <v>20</v>
      </c>
      <c r="S7" s="35" t="s">
        <v>21</v>
      </c>
      <c r="T7" s="34">
        <v>26</v>
      </c>
      <c r="U7" s="35" t="s">
        <v>96</v>
      </c>
      <c r="V7" s="35">
        <v>13</v>
      </c>
      <c r="W7" s="35">
        <v>-2</v>
      </c>
      <c r="X7" s="35">
        <v>14</v>
      </c>
      <c r="Y7" s="33">
        <f t="shared" si="0"/>
        <v>338</v>
      </c>
      <c r="Z7" s="33">
        <f t="shared" si="1"/>
        <v>-52</v>
      </c>
      <c r="AA7" s="33">
        <f t="shared" si="2"/>
        <v>364</v>
      </c>
    </row>
    <row r="8" spans="1:27" x14ac:dyDescent="0.25">
      <c r="J8" t="s">
        <v>74</v>
      </c>
      <c r="R8" s="34">
        <v>21</v>
      </c>
      <c r="S8" s="35" t="s">
        <v>22</v>
      </c>
      <c r="T8" s="34">
        <v>26</v>
      </c>
      <c r="U8" s="35" t="s">
        <v>96</v>
      </c>
      <c r="V8" s="35">
        <v>13</v>
      </c>
      <c r="W8" s="35">
        <v>2</v>
      </c>
      <c r="X8" s="35">
        <v>14</v>
      </c>
      <c r="Y8" s="33">
        <f t="shared" si="0"/>
        <v>338</v>
      </c>
      <c r="Z8" s="33">
        <f t="shared" si="1"/>
        <v>52</v>
      </c>
      <c r="AA8" s="33">
        <f t="shared" si="2"/>
        <v>364</v>
      </c>
    </row>
    <row r="9" spans="1:27" x14ac:dyDescent="0.25">
      <c r="R9" s="34">
        <v>22</v>
      </c>
      <c r="S9" s="35" t="s">
        <v>23</v>
      </c>
      <c r="T9" s="34">
        <v>26</v>
      </c>
      <c r="U9" s="35" t="s">
        <v>96</v>
      </c>
      <c r="V9" s="35">
        <v>13</v>
      </c>
      <c r="W9" s="35">
        <v>5</v>
      </c>
      <c r="X9" s="35">
        <v>14</v>
      </c>
      <c r="Y9" s="33">
        <f t="shared" si="0"/>
        <v>338</v>
      </c>
      <c r="Z9" s="33">
        <f t="shared" si="1"/>
        <v>130</v>
      </c>
      <c r="AA9" s="33">
        <f t="shared" si="2"/>
        <v>364</v>
      </c>
    </row>
    <row r="10" spans="1:27" x14ac:dyDescent="0.25">
      <c r="C10" t="s">
        <v>181</v>
      </c>
      <c r="D10" t="s">
        <v>183</v>
      </c>
      <c r="R10" s="34">
        <v>23</v>
      </c>
      <c r="S10" s="35" t="s">
        <v>24</v>
      </c>
      <c r="T10" s="34">
        <v>26</v>
      </c>
      <c r="U10" s="35" t="s">
        <v>96</v>
      </c>
      <c r="V10" s="35">
        <v>13</v>
      </c>
      <c r="W10" s="35">
        <v>-5</v>
      </c>
      <c r="X10" s="35">
        <v>49</v>
      </c>
      <c r="Y10" s="33">
        <f t="shared" si="0"/>
        <v>338</v>
      </c>
      <c r="Z10" s="33">
        <f t="shared" si="1"/>
        <v>-130</v>
      </c>
      <c r="AA10" s="33">
        <f t="shared" si="2"/>
        <v>1274</v>
      </c>
    </row>
    <row r="11" spans="1:27" x14ac:dyDescent="0.25">
      <c r="A11" t="s">
        <v>58</v>
      </c>
      <c r="B11" s="2" t="s">
        <v>59</v>
      </c>
      <c r="C11" s="2" t="s">
        <v>60</v>
      </c>
      <c r="D11" s="2" t="s">
        <v>61</v>
      </c>
      <c r="E11" s="2" t="s">
        <v>62</v>
      </c>
      <c r="F11" s="2" t="s">
        <v>63</v>
      </c>
      <c r="G11" s="2" t="s">
        <v>71</v>
      </c>
      <c r="H11" s="2" t="s">
        <v>72</v>
      </c>
      <c r="I11" s="2" t="s">
        <v>73</v>
      </c>
      <c r="J11" t="s">
        <v>75</v>
      </c>
      <c r="R11" s="34">
        <v>24</v>
      </c>
      <c r="S11" s="35" t="s">
        <v>25</v>
      </c>
      <c r="T11" s="34">
        <v>26</v>
      </c>
      <c r="U11" s="35" t="s">
        <v>96</v>
      </c>
      <c r="V11" s="35">
        <v>13</v>
      </c>
      <c r="W11" s="35">
        <v>-2</v>
      </c>
      <c r="X11" s="35">
        <v>49</v>
      </c>
      <c r="Y11" s="33">
        <f t="shared" si="0"/>
        <v>338</v>
      </c>
      <c r="Z11" s="33">
        <f t="shared" si="1"/>
        <v>-52</v>
      </c>
      <c r="AA11" s="33">
        <f t="shared" si="2"/>
        <v>1274</v>
      </c>
    </row>
    <row r="12" spans="1:27" ht="15.75" thickBot="1" x14ac:dyDescent="0.3">
      <c r="A12" s="2" t="s">
        <v>66</v>
      </c>
      <c r="B12" s="75"/>
      <c r="C12" s="43"/>
      <c r="D12" s="77"/>
      <c r="E12" s="43"/>
      <c r="F12" s="43"/>
      <c r="G12" s="11"/>
      <c r="H12" s="43"/>
      <c r="I12" s="12"/>
      <c r="J12" s="4">
        <v>-5</v>
      </c>
      <c r="K12" t="s">
        <v>64</v>
      </c>
      <c r="R12" s="34">
        <v>25</v>
      </c>
      <c r="S12" s="35" t="s">
        <v>26</v>
      </c>
      <c r="T12" s="34">
        <v>26</v>
      </c>
      <c r="U12" s="35" t="s">
        <v>96</v>
      </c>
      <c r="V12" s="35">
        <v>13</v>
      </c>
      <c r="W12" s="35">
        <v>2</v>
      </c>
      <c r="X12" s="35">
        <v>49</v>
      </c>
      <c r="Y12" s="33">
        <f t="shared" si="0"/>
        <v>338</v>
      </c>
      <c r="Z12" s="33">
        <f t="shared" si="1"/>
        <v>52</v>
      </c>
      <c r="AA12" s="33">
        <f t="shared" si="2"/>
        <v>1274</v>
      </c>
    </row>
    <row r="13" spans="1:27" ht="16.5" thickTop="1" thickBot="1" x14ac:dyDescent="0.3">
      <c r="A13" s="2" t="s">
        <v>67</v>
      </c>
      <c r="B13" s="19"/>
      <c r="C13" s="43"/>
      <c r="E13" s="43"/>
      <c r="F13" s="43"/>
      <c r="H13" s="43"/>
      <c r="I13" s="13"/>
      <c r="J13" s="4">
        <v>-2</v>
      </c>
      <c r="R13" s="34">
        <v>26</v>
      </c>
      <c r="S13" s="35" t="s">
        <v>27</v>
      </c>
      <c r="T13" s="34">
        <v>26</v>
      </c>
      <c r="U13" s="35" t="s">
        <v>96</v>
      </c>
      <c r="V13" s="35">
        <v>13</v>
      </c>
      <c r="W13" s="35">
        <v>5</v>
      </c>
      <c r="X13" s="35">
        <v>49</v>
      </c>
      <c r="Y13" s="33">
        <f t="shared" si="0"/>
        <v>338</v>
      </c>
      <c r="Z13" s="33">
        <f t="shared" si="1"/>
        <v>130</v>
      </c>
      <c r="AA13" s="33">
        <f t="shared" si="2"/>
        <v>1274</v>
      </c>
    </row>
    <row r="14" spans="1:27" ht="16.5" thickTop="1" thickBot="1" x14ac:dyDescent="0.3">
      <c r="A14" s="2" t="s">
        <v>68</v>
      </c>
      <c r="B14" s="19"/>
      <c r="C14" s="43"/>
      <c r="D14" s="78"/>
      <c r="E14" s="43"/>
      <c r="F14" s="43"/>
      <c r="H14" s="43"/>
      <c r="I14" s="13"/>
      <c r="J14" s="4">
        <v>2</v>
      </c>
      <c r="R14" s="38">
        <v>43</v>
      </c>
      <c r="S14" s="39" t="s">
        <v>114</v>
      </c>
      <c r="T14" s="38">
        <v>21</v>
      </c>
      <c r="U14" s="39" t="s">
        <v>97</v>
      </c>
      <c r="V14" s="39">
        <v>6</v>
      </c>
      <c r="W14" s="39">
        <v>5</v>
      </c>
      <c r="X14" s="39">
        <v>56</v>
      </c>
      <c r="Y14" s="33">
        <f t="shared" si="0"/>
        <v>126</v>
      </c>
      <c r="Z14" s="33">
        <f t="shared" si="1"/>
        <v>105</v>
      </c>
      <c r="AA14" s="33">
        <f t="shared" si="2"/>
        <v>1176</v>
      </c>
    </row>
    <row r="15" spans="1:27" ht="15.75" thickTop="1" x14ac:dyDescent="0.25">
      <c r="A15" s="2" t="s">
        <v>69</v>
      </c>
      <c r="B15" s="76"/>
      <c r="C15" s="43"/>
      <c r="D15" s="79"/>
      <c r="E15" s="43"/>
      <c r="F15" s="43"/>
      <c r="G15" s="14"/>
      <c r="H15" s="43"/>
      <c r="I15" s="15"/>
      <c r="J15" s="4">
        <v>5</v>
      </c>
      <c r="R15" s="38">
        <v>44</v>
      </c>
      <c r="S15" s="39" t="s">
        <v>115</v>
      </c>
      <c r="T15" s="38">
        <v>18</v>
      </c>
      <c r="U15" s="39" t="s">
        <v>97</v>
      </c>
      <c r="V15" s="39">
        <v>9</v>
      </c>
      <c r="W15" s="39">
        <v>2</v>
      </c>
      <c r="X15" s="39">
        <v>7</v>
      </c>
      <c r="Y15" s="33">
        <f t="shared" si="0"/>
        <v>162</v>
      </c>
      <c r="Z15" s="33">
        <f t="shared" si="1"/>
        <v>36</v>
      </c>
      <c r="AA15" s="33">
        <f t="shared" si="2"/>
        <v>126</v>
      </c>
    </row>
    <row r="16" spans="1:27" x14ac:dyDescent="0.25">
      <c r="J16" t="s">
        <v>74</v>
      </c>
      <c r="R16" s="38">
        <v>45</v>
      </c>
      <c r="S16" s="39" t="s">
        <v>116</v>
      </c>
      <c r="T16" s="38">
        <v>17</v>
      </c>
      <c r="U16" s="39" t="s">
        <v>97</v>
      </c>
      <c r="V16" s="39">
        <v>6</v>
      </c>
      <c r="W16" s="39">
        <v>5</v>
      </c>
      <c r="X16" s="39">
        <v>14</v>
      </c>
      <c r="Y16" s="33">
        <f t="shared" si="0"/>
        <v>102</v>
      </c>
      <c r="Z16" s="33">
        <f t="shared" si="1"/>
        <v>85</v>
      </c>
      <c r="AA16" s="33">
        <f t="shared" si="2"/>
        <v>238</v>
      </c>
    </row>
    <row r="17" spans="1:27" x14ac:dyDescent="0.25">
      <c r="R17" s="38">
        <v>46</v>
      </c>
      <c r="S17" s="39" t="s">
        <v>117</v>
      </c>
      <c r="T17" s="38">
        <v>24</v>
      </c>
      <c r="U17" s="39" t="s">
        <v>97</v>
      </c>
      <c r="V17" s="39">
        <v>6</v>
      </c>
      <c r="W17" s="39">
        <v>5</v>
      </c>
      <c r="X17" s="39">
        <v>7</v>
      </c>
      <c r="Y17" s="33">
        <f t="shared" si="0"/>
        <v>144</v>
      </c>
      <c r="Z17" s="33">
        <f t="shared" si="1"/>
        <v>120</v>
      </c>
      <c r="AA17" s="33">
        <f t="shared" si="2"/>
        <v>168</v>
      </c>
    </row>
    <row r="18" spans="1:27" x14ac:dyDescent="0.25">
      <c r="C18" t="s">
        <v>179</v>
      </c>
      <c r="D18" t="s">
        <v>180</v>
      </c>
      <c r="R18" s="38">
        <v>47</v>
      </c>
      <c r="S18" s="39" t="s">
        <v>118</v>
      </c>
      <c r="T18" s="38">
        <v>15</v>
      </c>
      <c r="U18" s="39" t="s">
        <v>97</v>
      </c>
      <c r="V18" s="39">
        <v>6</v>
      </c>
      <c r="W18" s="39">
        <v>-2</v>
      </c>
      <c r="X18" s="39">
        <v>56</v>
      </c>
      <c r="Y18" s="33">
        <f t="shared" si="0"/>
        <v>90</v>
      </c>
      <c r="Z18" s="33">
        <f t="shared" si="1"/>
        <v>-30</v>
      </c>
      <c r="AA18" s="33">
        <f t="shared" si="2"/>
        <v>840</v>
      </c>
    </row>
    <row r="19" spans="1:27" x14ac:dyDescent="0.25">
      <c r="A19" t="s">
        <v>58</v>
      </c>
      <c r="B19" s="2" t="s">
        <v>59</v>
      </c>
      <c r="C19" s="2" t="s">
        <v>60</v>
      </c>
      <c r="D19" s="2" t="s">
        <v>61</v>
      </c>
      <c r="E19" s="2" t="s">
        <v>62</v>
      </c>
      <c r="F19" s="2" t="s">
        <v>63</v>
      </c>
      <c r="G19" s="2" t="s">
        <v>71</v>
      </c>
      <c r="H19" s="2" t="s">
        <v>72</v>
      </c>
      <c r="I19" s="2" t="s">
        <v>73</v>
      </c>
      <c r="J19" t="s">
        <v>75</v>
      </c>
      <c r="R19" s="38">
        <v>48</v>
      </c>
      <c r="S19" s="39" t="s">
        <v>119</v>
      </c>
      <c r="T19" s="38">
        <v>19</v>
      </c>
      <c r="U19" s="39" t="s">
        <v>97</v>
      </c>
      <c r="V19" s="39">
        <v>6</v>
      </c>
      <c r="W19" s="39">
        <v>5</v>
      </c>
      <c r="X19" s="39">
        <v>42</v>
      </c>
      <c r="Y19" s="33">
        <f t="shared" si="0"/>
        <v>114</v>
      </c>
      <c r="Z19" s="33">
        <f t="shared" si="1"/>
        <v>95</v>
      </c>
      <c r="AA19" s="33">
        <f t="shared" si="2"/>
        <v>798</v>
      </c>
    </row>
    <row r="20" spans="1:27" x14ac:dyDescent="0.25">
      <c r="A20" s="2" t="s">
        <v>66</v>
      </c>
      <c r="B20" s="41" t="s">
        <v>279</v>
      </c>
      <c r="C20" s="35" t="s">
        <v>264</v>
      </c>
      <c r="D20" s="43"/>
      <c r="F20" s="43"/>
      <c r="G20" s="43"/>
      <c r="H20" s="35" t="s">
        <v>265</v>
      </c>
      <c r="I20" s="41" t="s">
        <v>275</v>
      </c>
      <c r="J20" s="4">
        <v>-5</v>
      </c>
      <c r="K20" t="s">
        <v>64</v>
      </c>
      <c r="R20" s="38">
        <v>49</v>
      </c>
      <c r="S20" s="39" t="s">
        <v>120</v>
      </c>
      <c r="T20" s="38">
        <v>15</v>
      </c>
      <c r="U20" s="39" t="s">
        <v>97</v>
      </c>
      <c r="V20" s="39">
        <v>6</v>
      </c>
      <c r="W20" s="39">
        <v>2</v>
      </c>
      <c r="X20" s="39">
        <v>7</v>
      </c>
      <c r="Y20" s="33">
        <f t="shared" si="0"/>
        <v>90</v>
      </c>
      <c r="Z20" s="33">
        <f t="shared" si="1"/>
        <v>30</v>
      </c>
      <c r="AA20" s="33">
        <f t="shared" si="2"/>
        <v>105</v>
      </c>
    </row>
    <row r="21" spans="1:27" x14ac:dyDescent="0.25">
      <c r="A21" s="2" t="s">
        <v>67</v>
      </c>
      <c r="B21" s="41" t="s">
        <v>280</v>
      </c>
      <c r="C21" s="35" t="s">
        <v>268</v>
      </c>
      <c r="D21" s="43"/>
      <c r="E21" s="41" t="s">
        <v>271</v>
      </c>
      <c r="F21" s="41" t="s">
        <v>274</v>
      </c>
      <c r="G21" s="43"/>
      <c r="H21" s="35" t="s">
        <v>263</v>
      </c>
      <c r="I21" s="41" t="s">
        <v>276</v>
      </c>
      <c r="J21" s="4">
        <v>-2</v>
      </c>
      <c r="R21" s="38">
        <v>50</v>
      </c>
      <c r="S21" s="39" t="s">
        <v>121</v>
      </c>
      <c r="T21" s="38">
        <v>23</v>
      </c>
      <c r="U21" s="39" t="s">
        <v>97</v>
      </c>
      <c r="V21" s="39">
        <v>6</v>
      </c>
      <c r="W21" s="39">
        <v>-5</v>
      </c>
      <c r="X21" s="39">
        <v>56</v>
      </c>
      <c r="Y21" s="33">
        <f t="shared" si="0"/>
        <v>138</v>
      </c>
      <c r="Z21" s="33">
        <f t="shared" si="1"/>
        <v>-115</v>
      </c>
      <c r="AA21" s="33">
        <f t="shared" si="2"/>
        <v>1288</v>
      </c>
    </row>
    <row r="22" spans="1:27" x14ac:dyDescent="0.25">
      <c r="A22" s="2" t="s">
        <v>68</v>
      </c>
      <c r="B22" s="41" t="s">
        <v>281</v>
      </c>
      <c r="C22" s="35" t="s">
        <v>269</v>
      </c>
      <c r="D22" s="43"/>
      <c r="E22" s="41" t="s">
        <v>273</v>
      </c>
      <c r="F22" s="41" t="s">
        <v>272</v>
      </c>
      <c r="G22" s="43"/>
      <c r="H22" s="35" t="s">
        <v>266</v>
      </c>
      <c r="I22" s="41" t="s">
        <v>277</v>
      </c>
      <c r="J22" s="4">
        <v>2</v>
      </c>
      <c r="R22" s="38">
        <v>51</v>
      </c>
      <c r="S22" s="39" t="s">
        <v>122</v>
      </c>
      <c r="T22" s="38">
        <v>18</v>
      </c>
      <c r="U22" s="39" t="s">
        <v>97</v>
      </c>
      <c r="V22" s="39">
        <v>9</v>
      </c>
      <c r="W22" s="39">
        <v>-2</v>
      </c>
      <c r="X22" s="39">
        <v>56</v>
      </c>
      <c r="Y22" s="33">
        <f t="shared" si="0"/>
        <v>162</v>
      </c>
      <c r="Z22" s="33">
        <f t="shared" si="1"/>
        <v>-36</v>
      </c>
      <c r="AA22" s="33">
        <f t="shared" si="2"/>
        <v>1008</v>
      </c>
    </row>
    <row r="23" spans="1:27" x14ac:dyDescent="0.25">
      <c r="A23" s="2" t="s">
        <v>69</v>
      </c>
      <c r="B23" s="41" t="s">
        <v>282</v>
      </c>
      <c r="C23" s="35" t="s">
        <v>270</v>
      </c>
      <c r="D23" s="43"/>
      <c r="H23" s="35" t="s">
        <v>267</v>
      </c>
      <c r="I23" s="41" t="s">
        <v>278</v>
      </c>
      <c r="J23" s="4">
        <v>5</v>
      </c>
      <c r="R23" s="38">
        <v>52</v>
      </c>
      <c r="S23" s="39" t="s">
        <v>123</v>
      </c>
      <c r="T23" s="38">
        <v>19</v>
      </c>
      <c r="U23" s="39" t="s">
        <v>97</v>
      </c>
      <c r="V23" s="39">
        <v>6</v>
      </c>
      <c r="W23" s="39">
        <v>-5</v>
      </c>
      <c r="X23" s="39">
        <v>56</v>
      </c>
      <c r="Y23" s="33">
        <f t="shared" si="0"/>
        <v>114</v>
      </c>
      <c r="Z23" s="33">
        <f t="shared" si="1"/>
        <v>-95</v>
      </c>
      <c r="AA23" s="33">
        <f t="shared" si="2"/>
        <v>1064</v>
      </c>
    </row>
    <row r="24" spans="1:27" x14ac:dyDescent="0.25">
      <c r="J24" t="s">
        <v>74</v>
      </c>
      <c r="R24" s="38">
        <v>53</v>
      </c>
      <c r="S24" s="39" t="s">
        <v>124</v>
      </c>
      <c r="T24" s="38">
        <v>22</v>
      </c>
      <c r="U24" s="39" t="s">
        <v>97</v>
      </c>
      <c r="V24" s="39">
        <v>6</v>
      </c>
      <c r="W24" s="39">
        <v>-5</v>
      </c>
      <c r="X24" s="39">
        <v>7</v>
      </c>
      <c r="Y24" s="33">
        <f t="shared" si="0"/>
        <v>132</v>
      </c>
      <c r="Z24" s="33">
        <f t="shared" si="1"/>
        <v>-110</v>
      </c>
      <c r="AA24" s="33">
        <f t="shared" si="2"/>
        <v>154</v>
      </c>
    </row>
    <row r="25" spans="1:27" x14ac:dyDescent="0.25">
      <c r="R25" s="38">
        <v>54</v>
      </c>
      <c r="S25" s="39" t="s">
        <v>125</v>
      </c>
      <c r="T25" s="38">
        <v>19.727272727272702</v>
      </c>
      <c r="U25" s="39" t="s">
        <v>97</v>
      </c>
      <c r="V25" s="39">
        <v>6</v>
      </c>
      <c r="W25" s="39">
        <v>2</v>
      </c>
      <c r="X25" s="39">
        <v>28</v>
      </c>
      <c r="Y25" s="33">
        <f t="shared" si="0"/>
        <v>118.3636363636362</v>
      </c>
      <c r="Z25" s="33">
        <f t="shared" si="1"/>
        <v>39.454545454545404</v>
      </c>
      <c r="AA25" s="33">
        <f t="shared" si="2"/>
        <v>552.36363636363569</v>
      </c>
    </row>
    <row r="26" spans="1:27" x14ac:dyDescent="0.25">
      <c r="C26" t="s">
        <v>177</v>
      </c>
      <c r="D26" t="s">
        <v>178</v>
      </c>
      <c r="R26" s="38">
        <v>55</v>
      </c>
      <c r="S26" s="39" t="s">
        <v>36</v>
      </c>
      <c r="T26" s="38">
        <v>40</v>
      </c>
      <c r="U26" s="39" t="s">
        <v>97</v>
      </c>
      <c r="V26" s="39">
        <v>3</v>
      </c>
      <c r="W26" s="39">
        <v>5</v>
      </c>
      <c r="X26" s="39">
        <v>56</v>
      </c>
      <c r="Y26" s="33">
        <f t="shared" si="0"/>
        <v>120</v>
      </c>
      <c r="Z26" s="33">
        <f t="shared" si="1"/>
        <v>200</v>
      </c>
      <c r="AA26" s="33">
        <f t="shared" si="2"/>
        <v>2240</v>
      </c>
    </row>
    <row r="27" spans="1:27" x14ac:dyDescent="0.25">
      <c r="A27" t="s">
        <v>58</v>
      </c>
      <c r="B27" s="2" t="s">
        <v>59</v>
      </c>
      <c r="C27" s="2" t="s">
        <v>60</v>
      </c>
      <c r="D27" s="2" t="s">
        <v>61</v>
      </c>
      <c r="E27" s="2" t="s">
        <v>62</v>
      </c>
      <c r="F27" s="2" t="s">
        <v>63</v>
      </c>
      <c r="G27" s="2" t="s">
        <v>71</v>
      </c>
      <c r="H27" s="2" t="s">
        <v>72</v>
      </c>
      <c r="I27" s="2" t="s">
        <v>73</v>
      </c>
      <c r="J27" t="s">
        <v>75</v>
      </c>
      <c r="R27" s="38">
        <v>56</v>
      </c>
      <c r="S27" s="39" t="s">
        <v>37</v>
      </c>
      <c r="T27" s="38">
        <v>40</v>
      </c>
      <c r="U27" s="39" t="s">
        <v>97</v>
      </c>
      <c r="V27" s="39">
        <v>3</v>
      </c>
      <c r="W27" s="39">
        <v>-2</v>
      </c>
      <c r="X27" s="39">
        <v>56</v>
      </c>
      <c r="Y27" s="33">
        <f t="shared" si="0"/>
        <v>120</v>
      </c>
      <c r="Z27" s="33">
        <f t="shared" si="1"/>
        <v>-80</v>
      </c>
      <c r="AA27" s="33">
        <f t="shared" si="2"/>
        <v>2240</v>
      </c>
    </row>
    <row r="28" spans="1:27" ht="15.75" thickBot="1" x14ac:dyDescent="0.3">
      <c r="A28" s="2" t="s">
        <v>66</v>
      </c>
      <c r="C28" s="71"/>
      <c r="D28" s="11"/>
      <c r="E28" s="43"/>
      <c r="F28" s="71"/>
      <c r="G28" s="43"/>
      <c r="H28" s="41" t="s">
        <v>260</v>
      </c>
      <c r="I28" s="43"/>
      <c r="J28" s="4">
        <v>-5</v>
      </c>
      <c r="K28" t="s">
        <v>64</v>
      </c>
      <c r="R28" s="38">
        <v>57</v>
      </c>
      <c r="S28" s="39" t="s">
        <v>38</v>
      </c>
      <c r="T28" s="38">
        <v>40</v>
      </c>
      <c r="U28" s="39" t="s">
        <v>97</v>
      </c>
      <c r="V28" s="39">
        <v>3</v>
      </c>
      <c r="W28" s="39">
        <v>-5</v>
      </c>
      <c r="X28" s="39">
        <v>56</v>
      </c>
      <c r="Y28" s="33">
        <f t="shared" si="0"/>
        <v>120</v>
      </c>
      <c r="Z28" s="33">
        <f t="shared" si="1"/>
        <v>-200</v>
      </c>
      <c r="AA28" s="33">
        <f t="shared" si="2"/>
        <v>2240</v>
      </c>
    </row>
    <row r="29" spans="1:27" ht="16.5" thickTop="1" thickBot="1" x14ac:dyDescent="0.3">
      <c r="A29" s="2" t="s">
        <v>67</v>
      </c>
      <c r="B29" s="39" t="s">
        <v>194</v>
      </c>
      <c r="C29" s="43"/>
      <c r="D29" s="41" t="s">
        <v>249</v>
      </c>
      <c r="E29" s="71"/>
      <c r="F29" s="43"/>
      <c r="G29" s="71"/>
      <c r="H29" s="9"/>
      <c r="J29" s="4">
        <v>-2</v>
      </c>
      <c r="R29" s="38">
        <v>58</v>
      </c>
      <c r="S29" s="39" t="s">
        <v>39</v>
      </c>
      <c r="T29" s="38">
        <v>40</v>
      </c>
      <c r="U29" s="39" t="s">
        <v>97</v>
      </c>
      <c r="V29" s="39">
        <v>3</v>
      </c>
      <c r="W29" s="39">
        <v>5</v>
      </c>
      <c r="X29" s="39">
        <v>49</v>
      </c>
      <c r="Y29" s="33">
        <f t="shared" si="0"/>
        <v>120</v>
      </c>
      <c r="Z29" s="33">
        <f t="shared" si="1"/>
        <v>200</v>
      </c>
      <c r="AA29" s="33">
        <f t="shared" si="2"/>
        <v>1960</v>
      </c>
    </row>
    <row r="30" spans="1:27" ht="15.75" thickTop="1" x14ac:dyDescent="0.25">
      <c r="A30" s="2" t="s">
        <v>68</v>
      </c>
      <c r="B30" s="41" t="s">
        <v>262</v>
      </c>
      <c r="C30" s="43"/>
      <c r="E30" s="43"/>
      <c r="I30" s="39" t="s">
        <v>195</v>
      </c>
      <c r="J30" s="4">
        <v>2</v>
      </c>
      <c r="R30" s="38">
        <v>59</v>
      </c>
      <c r="S30" s="39" t="s">
        <v>40</v>
      </c>
      <c r="T30" s="38">
        <v>40</v>
      </c>
      <c r="U30" s="39" t="s">
        <v>97</v>
      </c>
      <c r="V30" s="39">
        <v>3</v>
      </c>
      <c r="W30" s="39">
        <v>2</v>
      </c>
      <c r="X30" s="39">
        <v>49</v>
      </c>
      <c r="Y30" s="33">
        <f t="shared" si="0"/>
        <v>120</v>
      </c>
      <c r="Z30" s="33">
        <f t="shared" si="1"/>
        <v>80</v>
      </c>
      <c r="AA30" s="33">
        <f t="shared" si="2"/>
        <v>1960</v>
      </c>
    </row>
    <row r="31" spans="1:27" x14ac:dyDescent="0.25">
      <c r="A31" s="2" t="s">
        <v>69</v>
      </c>
      <c r="B31" s="43"/>
      <c r="C31" s="71"/>
      <c r="F31" s="41" t="s">
        <v>250</v>
      </c>
      <c r="H31" s="43"/>
      <c r="I31" s="43"/>
      <c r="J31" s="4">
        <v>5</v>
      </c>
      <c r="R31" s="38">
        <v>60</v>
      </c>
      <c r="S31" s="39" t="s">
        <v>41</v>
      </c>
      <c r="T31" s="38">
        <v>40</v>
      </c>
      <c r="U31" s="39" t="s">
        <v>97</v>
      </c>
      <c r="V31" s="39">
        <v>3</v>
      </c>
      <c r="W31" s="39">
        <v>-2</v>
      </c>
      <c r="X31" s="39">
        <v>49</v>
      </c>
      <c r="Y31" s="33">
        <f t="shared" si="0"/>
        <v>120</v>
      </c>
      <c r="Z31" s="33">
        <f t="shared" si="1"/>
        <v>-80</v>
      </c>
      <c r="AA31" s="33">
        <f t="shared" si="2"/>
        <v>1960</v>
      </c>
    </row>
    <row r="32" spans="1:27" x14ac:dyDescent="0.25">
      <c r="J32" t="s">
        <v>74</v>
      </c>
      <c r="R32" s="38">
        <v>61</v>
      </c>
      <c r="S32" s="39" t="s">
        <v>42</v>
      </c>
      <c r="T32" s="38">
        <v>40</v>
      </c>
      <c r="U32" s="39" t="s">
        <v>97</v>
      </c>
      <c r="V32" s="39">
        <v>3</v>
      </c>
      <c r="W32" s="39">
        <v>-5</v>
      </c>
      <c r="X32" s="39">
        <v>49</v>
      </c>
      <c r="Y32" s="33">
        <f t="shared" si="0"/>
        <v>120</v>
      </c>
      <c r="Z32" s="33">
        <f t="shared" si="1"/>
        <v>-200</v>
      </c>
      <c r="AA32" s="33">
        <f t="shared" si="2"/>
        <v>1960</v>
      </c>
    </row>
    <row r="33" spans="1:27" x14ac:dyDescent="0.25">
      <c r="R33" s="38">
        <v>62</v>
      </c>
      <c r="S33" s="39" t="s">
        <v>43</v>
      </c>
      <c r="T33" s="38">
        <v>40</v>
      </c>
      <c r="U33" s="39" t="s">
        <v>97</v>
      </c>
      <c r="V33" s="39">
        <v>3</v>
      </c>
      <c r="W33" s="39">
        <v>5</v>
      </c>
      <c r="X33" s="39">
        <v>42</v>
      </c>
      <c r="Y33" s="33">
        <f t="shared" si="0"/>
        <v>120</v>
      </c>
      <c r="Z33" s="33">
        <f t="shared" si="1"/>
        <v>200</v>
      </c>
      <c r="AA33" s="33">
        <f t="shared" si="2"/>
        <v>1680</v>
      </c>
    </row>
    <row r="34" spans="1:27" x14ac:dyDescent="0.25">
      <c r="C34" t="s">
        <v>175</v>
      </c>
      <c r="D34" t="s">
        <v>176</v>
      </c>
      <c r="R34" s="38">
        <v>63</v>
      </c>
      <c r="S34" s="39" t="s">
        <v>44</v>
      </c>
      <c r="T34" s="38">
        <v>40</v>
      </c>
      <c r="U34" s="39" t="s">
        <v>97</v>
      </c>
      <c r="V34" s="39">
        <v>3</v>
      </c>
      <c r="W34" s="39">
        <v>2</v>
      </c>
      <c r="X34" s="39">
        <v>42</v>
      </c>
      <c r="Y34" s="33">
        <f t="shared" si="0"/>
        <v>120</v>
      </c>
      <c r="Z34" s="33">
        <f t="shared" si="1"/>
        <v>80</v>
      </c>
      <c r="AA34" s="33">
        <f t="shared" si="2"/>
        <v>1680</v>
      </c>
    </row>
    <row r="35" spans="1:27" x14ac:dyDescent="0.25">
      <c r="A35" t="s">
        <v>58</v>
      </c>
      <c r="B35" s="2" t="s">
        <v>59</v>
      </c>
      <c r="C35" s="2" t="s">
        <v>60</v>
      </c>
      <c r="D35" s="2" t="s">
        <v>61</v>
      </c>
      <c r="E35" s="2" t="s">
        <v>62</v>
      </c>
      <c r="F35" s="2" t="s">
        <v>63</v>
      </c>
      <c r="G35" s="2" t="s">
        <v>71</v>
      </c>
      <c r="H35" s="2" t="s">
        <v>72</v>
      </c>
      <c r="I35" s="2" t="s">
        <v>73</v>
      </c>
      <c r="J35" t="s">
        <v>75</v>
      </c>
      <c r="R35" s="38">
        <v>64</v>
      </c>
      <c r="S35" s="39" t="s">
        <v>45</v>
      </c>
      <c r="T35" s="38">
        <v>40</v>
      </c>
      <c r="U35" s="39" t="s">
        <v>97</v>
      </c>
      <c r="V35" s="39">
        <v>3</v>
      </c>
      <c r="W35" s="39">
        <v>-2</v>
      </c>
      <c r="X35" s="39">
        <v>42</v>
      </c>
      <c r="Y35" s="33">
        <f t="shared" si="0"/>
        <v>120</v>
      </c>
      <c r="Z35" s="33">
        <f t="shared" si="1"/>
        <v>-80</v>
      </c>
      <c r="AA35" s="33">
        <f t="shared" si="2"/>
        <v>1680</v>
      </c>
    </row>
    <row r="36" spans="1:27" x14ac:dyDescent="0.25">
      <c r="A36" s="2" t="s">
        <v>66</v>
      </c>
      <c r="B36" s="39" t="s">
        <v>192</v>
      </c>
      <c r="C36" s="41" t="s">
        <v>211</v>
      </c>
      <c r="D36" s="41" t="s">
        <v>245</v>
      </c>
      <c r="E36" s="41" t="s">
        <v>247</v>
      </c>
      <c r="F36" s="41" t="s">
        <v>205</v>
      </c>
      <c r="G36" s="39" t="s">
        <v>189</v>
      </c>
      <c r="H36" s="41" t="s">
        <v>214</v>
      </c>
      <c r="I36" s="39" t="s">
        <v>191</v>
      </c>
      <c r="J36" s="4">
        <v>-5</v>
      </c>
      <c r="K36" t="s">
        <v>64</v>
      </c>
      <c r="R36" s="38">
        <v>65</v>
      </c>
      <c r="S36" s="39" t="s">
        <v>76</v>
      </c>
      <c r="T36" s="38">
        <v>40</v>
      </c>
      <c r="U36" s="39" t="s">
        <v>97</v>
      </c>
      <c r="V36" s="39">
        <v>3</v>
      </c>
      <c r="W36" s="39">
        <v>-5</v>
      </c>
      <c r="X36" s="39">
        <v>42</v>
      </c>
      <c r="Y36" s="33">
        <f t="shared" si="0"/>
        <v>120</v>
      </c>
      <c r="Z36" s="33">
        <f t="shared" si="1"/>
        <v>-200</v>
      </c>
      <c r="AA36" s="33">
        <f t="shared" si="2"/>
        <v>1680</v>
      </c>
    </row>
    <row r="37" spans="1:27" x14ac:dyDescent="0.25">
      <c r="A37" s="2" t="s">
        <v>67</v>
      </c>
      <c r="B37" s="39" t="s">
        <v>196</v>
      </c>
      <c r="C37" s="41" t="s">
        <v>200</v>
      </c>
      <c r="D37" s="41" t="s">
        <v>208</v>
      </c>
      <c r="E37" s="41" t="s">
        <v>210</v>
      </c>
      <c r="F37" s="41" t="s">
        <v>204</v>
      </c>
      <c r="G37" s="41" t="s">
        <v>206</v>
      </c>
      <c r="H37" s="41" t="s">
        <v>199</v>
      </c>
      <c r="J37" s="4">
        <v>-2</v>
      </c>
      <c r="R37" s="38">
        <v>66</v>
      </c>
      <c r="S37" s="39" t="s">
        <v>77</v>
      </c>
      <c r="T37" s="38">
        <v>40</v>
      </c>
      <c r="U37" s="39" t="s">
        <v>97</v>
      </c>
      <c r="V37" s="39">
        <v>3</v>
      </c>
      <c r="W37" s="39">
        <v>5</v>
      </c>
      <c r="X37" s="39">
        <v>35</v>
      </c>
      <c r="Y37" s="33">
        <f t="shared" ref="Y37:Y91" si="3">T37*V37</f>
        <v>120</v>
      </c>
      <c r="Z37" s="33">
        <f t="shared" ref="Z37:Z91" si="4">T37*W37</f>
        <v>200</v>
      </c>
      <c r="AA37" s="33">
        <f t="shared" ref="AA37:AA91" si="5">T37*X37</f>
        <v>1400</v>
      </c>
    </row>
    <row r="38" spans="1:27" x14ac:dyDescent="0.25">
      <c r="A38" s="2" t="s">
        <v>68</v>
      </c>
      <c r="C38" s="41" t="s">
        <v>198</v>
      </c>
      <c r="D38" s="41" t="s">
        <v>207</v>
      </c>
      <c r="E38" s="41" t="s">
        <v>202</v>
      </c>
      <c r="F38" s="39" t="s">
        <v>309</v>
      </c>
      <c r="G38" s="41" t="s">
        <v>209</v>
      </c>
      <c r="H38" s="41" t="s">
        <v>201</v>
      </c>
      <c r="I38" s="39" t="s">
        <v>197</v>
      </c>
      <c r="J38" s="4">
        <v>2</v>
      </c>
      <c r="R38" s="38">
        <v>67</v>
      </c>
      <c r="S38" s="39" t="s">
        <v>78</v>
      </c>
      <c r="T38" s="38">
        <v>40</v>
      </c>
      <c r="U38" s="39" t="s">
        <v>97</v>
      </c>
      <c r="V38" s="39">
        <v>3</v>
      </c>
      <c r="W38" s="39">
        <v>2</v>
      </c>
      <c r="X38" s="39">
        <v>35</v>
      </c>
      <c r="Y38" s="33">
        <f t="shared" si="3"/>
        <v>120</v>
      </c>
      <c r="Z38" s="33">
        <f t="shared" si="4"/>
        <v>80</v>
      </c>
      <c r="AA38" s="33">
        <f t="shared" si="5"/>
        <v>1400</v>
      </c>
    </row>
    <row r="39" spans="1:27" x14ac:dyDescent="0.25">
      <c r="A39" s="2" t="s">
        <v>69</v>
      </c>
      <c r="B39" s="39" t="s">
        <v>190</v>
      </c>
      <c r="C39" s="41" t="s">
        <v>213</v>
      </c>
      <c r="D39" s="39" t="s">
        <v>188</v>
      </c>
      <c r="E39" s="41" t="s">
        <v>203</v>
      </c>
      <c r="F39" s="41" t="s">
        <v>248</v>
      </c>
      <c r="G39" s="41" t="s">
        <v>246</v>
      </c>
      <c r="H39" s="39" t="s">
        <v>212</v>
      </c>
      <c r="I39" s="39" t="s">
        <v>193</v>
      </c>
      <c r="J39" s="4">
        <v>5</v>
      </c>
      <c r="R39" s="38">
        <v>68</v>
      </c>
      <c r="S39" s="39" t="s">
        <v>79</v>
      </c>
      <c r="T39" s="38">
        <v>40</v>
      </c>
      <c r="U39" s="39" t="s">
        <v>97</v>
      </c>
      <c r="V39" s="39">
        <v>3</v>
      </c>
      <c r="W39" s="39">
        <v>-2</v>
      </c>
      <c r="X39" s="39">
        <v>35</v>
      </c>
      <c r="Y39" s="33">
        <f t="shared" si="3"/>
        <v>120</v>
      </c>
      <c r="Z39" s="33">
        <f t="shared" si="4"/>
        <v>-80</v>
      </c>
      <c r="AA39" s="33">
        <f t="shared" si="5"/>
        <v>1400</v>
      </c>
    </row>
    <row r="40" spans="1:27" x14ac:dyDescent="0.25">
      <c r="J40" t="s">
        <v>74</v>
      </c>
      <c r="R40" s="38">
        <v>69</v>
      </c>
      <c r="S40" s="39" t="s">
        <v>126</v>
      </c>
      <c r="T40" s="38">
        <v>40</v>
      </c>
      <c r="U40" s="39" t="s">
        <v>97</v>
      </c>
      <c r="V40" s="39">
        <v>3</v>
      </c>
      <c r="W40" s="39">
        <v>-2</v>
      </c>
      <c r="X40" s="39">
        <v>35</v>
      </c>
      <c r="Y40" s="33">
        <f t="shared" si="3"/>
        <v>120</v>
      </c>
      <c r="Z40" s="33">
        <f t="shared" si="4"/>
        <v>-80</v>
      </c>
      <c r="AA40" s="33">
        <f t="shared" si="5"/>
        <v>1400</v>
      </c>
    </row>
    <row r="41" spans="1:27" x14ac:dyDescent="0.25">
      <c r="R41" s="38">
        <v>70</v>
      </c>
      <c r="S41" s="39" t="s">
        <v>127</v>
      </c>
      <c r="T41" s="38">
        <v>40</v>
      </c>
      <c r="U41" s="39" t="s">
        <v>97</v>
      </c>
      <c r="V41" s="39">
        <v>3</v>
      </c>
      <c r="W41" s="39">
        <v>5</v>
      </c>
      <c r="X41" s="39">
        <v>28</v>
      </c>
      <c r="Y41" s="33">
        <f t="shared" si="3"/>
        <v>120</v>
      </c>
      <c r="Z41" s="33">
        <f t="shared" si="4"/>
        <v>200</v>
      </c>
      <c r="AA41" s="33">
        <f t="shared" si="5"/>
        <v>1120</v>
      </c>
    </row>
    <row r="42" spans="1:27" x14ac:dyDescent="0.25">
      <c r="C42" t="s">
        <v>173</v>
      </c>
      <c r="D42" t="s">
        <v>174</v>
      </c>
      <c r="R42" s="38">
        <v>71</v>
      </c>
      <c r="S42" s="39" t="s">
        <v>128</v>
      </c>
      <c r="T42" s="38">
        <v>40</v>
      </c>
      <c r="U42" s="39" t="s">
        <v>97</v>
      </c>
      <c r="V42" s="39">
        <v>3</v>
      </c>
      <c r="W42" s="39">
        <v>2</v>
      </c>
      <c r="X42" s="39">
        <v>28</v>
      </c>
      <c r="Y42" s="33">
        <f t="shared" si="3"/>
        <v>120</v>
      </c>
      <c r="Z42" s="33">
        <f t="shared" si="4"/>
        <v>80</v>
      </c>
      <c r="AA42" s="33">
        <f t="shared" si="5"/>
        <v>1120</v>
      </c>
    </row>
    <row r="43" spans="1:27" x14ac:dyDescent="0.25">
      <c r="A43" t="s">
        <v>58</v>
      </c>
      <c r="B43" s="2" t="s">
        <v>59</v>
      </c>
      <c r="C43" s="2" t="s">
        <v>60</v>
      </c>
      <c r="D43" s="2" t="s">
        <v>61</v>
      </c>
      <c r="E43" s="2" t="s">
        <v>62</v>
      </c>
      <c r="F43" s="2" t="s">
        <v>63</v>
      </c>
      <c r="G43" s="2" t="s">
        <v>71</v>
      </c>
      <c r="H43" s="2" t="s">
        <v>72</v>
      </c>
      <c r="I43" s="2" t="s">
        <v>73</v>
      </c>
      <c r="J43" t="s">
        <v>75</v>
      </c>
      <c r="R43" s="38">
        <v>72</v>
      </c>
      <c r="S43" s="39" t="s">
        <v>129</v>
      </c>
      <c r="T43" s="38">
        <v>40</v>
      </c>
      <c r="U43" s="39" t="s">
        <v>97</v>
      </c>
      <c r="V43" s="39">
        <v>3</v>
      </c>
      <c r="W43" s="39">
        <v>-2</v>
      </c>
      <c r="X43" s="39">
        <v>28</v>
      </c>
      <c r="Y43" s="33">
        <f t="shared" si="3"/>
        <v>120</v>
      </c>
      <c r="Z43" s="33">
        <f t="shared" si="4"/>
        <v>-80</v>
      </c>
      <c r="AA43" s="33">
        <f t="shared" si="5"/>
        <v>1120</v>
      </c>
    </row>
    <row r="44" spans="1:27" x14ac:dyDescent="0.25">
      <c r="A44" s="2" t="s">
        <v>66</v>
      </c>
      <c r="B44" s="39" t="s">
        <v>216</v>
      </c>
      <c r="C44" s="39" t="s">
        <v>220</v>
      </c>
      <c r="D44" s="39" t="s">
        <v>224</v>
      </c>
      <c r="E44" s="39" t="s">
        <v>228</v>
      </c>
      <c r="F44" s="39" t="s">
        <v>232</v>
      </c>
      <c r="G44" s="39" t="s">
        <v>236</v>
      </c>
      <c r="H44" s="39" t="s">
        <v>240</v>
      </c>
      <c r="I44" s="39" t="s">
        <v>243</v>
      </c>
      <c r="J44" s="4">
        <v>-5</v>
      </c>
      <c r="K44" t="s">
        <v>64</v>
      </c>
      <c r="R44" s="38">
        <v>73</v>
      </c>
      <c r="S44" s="39" t="s">
        <v>130</v>
      </c>
      <c r="T44" s="38">
        <v>40</v>
      </c>
      <c r="U44" s="39" t="s">
        <v>97</v>
      </c>
      <c r="V44" s="39">
        <v>3</v>
      </c>
      <c r="W44" s="39">
        <v>-5</v>
      </c>
      <c r="X44" s="39">
        <v>28</v>
      </c>
      <c r="Y44" s="33">
        <f t="shared" si="3"/>
        <v>120</v>
      </c>
      <c r="Z44" s="33">
        <f t="shared" si="4"/>
        <v>-200</v>
      </c>
      <c r="AA44" s="33">
        <f t="shared" si="5"/>
        <v>1120</v>
      </c>
    </row>
    <row r="45" spans="1:27" x14ac:dyDescent="0.25">
      <c r="A45" s="2" t="s">
        <v>67</v>
      </c>
      <c r="B45" s="39" t="s">
        <v>217</v>
      </c>
      <c r="C45" s="39" t="s">
        <v>221</v>
      </c>
      <c r="D45" s="39" t="s">
        <v>225</v>
      </c>
      <c r="E45" s="39" t="s">
        <v>229</v>
      </c>
      <c r="F45" s="39" t="s">
        <v>233</v>
      </c>
      <c r="G45" s="39" t="s">
        <v>237</v>
      </c>
      <c r="H45" s="39" t="s">
        <v>241</v>
      </c>
      <c r="J45" s="4">
        <v>-2</v>
      </c>
      <c r="R45" s="38">
        <v>74</v>
      </c>
      <c r="S45" s="39" t="s">
        <v>131</v>
      </c>
      <c r="T45" s="38">
        <v>40</v>
      </c>
      <c r="U45" s="39" t="s">
        <v>97</v>
      </c>
      <c r="V45" s="39">
        <v>3</v>
      </c>
      <c r="W45" s="39">
        <v>5</v>
      </c>
      <c r="X45" s="39">
        <v>21</v>
      </c>
      <c r="Y45" s="33">
        <f t="shared" si="3"/>
        <v>120</v>
      </c>
      <c r="Z45" s="33">
        <f t="shared" si="4"/>
        <v>200</v>
      </c>
      <c r="AA45" s="33">
        <f t="shared" si="5"/>
        <v>840</v>
      </c>
    </row>
    <row r="46" spans="1:27" x14ac:dyDescent="0.25">
      <c r="A46" s="2" t="s">
        <v>68</v>
      </c>
      <c r="C46" s="39" t="s">
        <v>222</v>
      </c>
      <c r="D46" s="39" t="s">
        <v>226</v>
      </c>
      <c r="E46" s="39" t="s">
        <v>230</v>
      </c>
      <c r="F46" s="39" t="s">
        <v>234</v>
      </c>
      <c r="G46" s="39" t="s">
        <v>238</v>
      </c>
      <c r="H46" s="39" t="s">
        <v>242</v>
      </c>
      <c r="I46" s="39" t="s">
        <v>244</v>
      </c>
      <c r="J46" s="4">
        <v>2</v>
      </c>
      <c r="R46" s="38">
        <v>75</v>
      </c>
      <c r="S46" s="39" t="s">
        <v>132</v>
      </c>
      <c r="T46" s="38">
        <v>40</v>
      </c>
      <c r="U46" s="39" t="s">
        <v>97</v>
      </c>
      <c r="V46" s="39">
        <v>3</v>
      </c>
      <c r="W46" s="39">
        <v>2</v>
      </c>
      <c r="X46" s="39">
        <v>21</v>
      </c>
      <c r="Y46" s="33">
        <f t="shared" si="3"/>
        <v>120</v>
      </c>
      <c r="Z46" s="33">
        <f t="shared" si="4"/>
        <v>80</v>
      </c>
      <c r="AA46" s="33">
        <f t="shared" si="5"/>
        <v>840</v>
      </c>
    </row>
    <row r="47" spans="1:27" x14ac:dyDescent="0.25">
      <c r="A47" s="2" t="s">
        <v>69</v>
      </c>
      <c r="B47" s="39" t="s">
        <v>218</v>
      </c>
      <c r="C47" s="39" t="s">
        <v>215</v>
      </c>
      <c r="D47" s="39" t="s">
        <v>219</v>
      </c>
      <c r="E47" s="39" t="s">
        <v>223</v>
      </c>
      <c r="F47" s="39" t="s">
        <v>227</v>
      </c>
      <c r="G47" s="39" t="s">
        <v>231</v>
      </c>
      <c r="H47" s="39" t="s">
        <v>235</v>
      </c>
      <c r="I47" s="39" t="s">
        <v>239</v>
      </c>
      <c r="J47" s="4">
        <v>5</v>
      </c>
      <c r="R47" s="38">
        <v>76</v>
      </c>
      <c r="S47" s="39" t="s">
        <v>133</v>
      </c>
      <c r="T47" s="38">
        <v>40</v>
      </c>
      <c r="U47" s="39" t="s">
        <v>97</v>
      </c>
      <c r="V47" s="39">
        <v>3</v>
      </c>
      <c r="W47" s="39">
        <v>-2</v>
      </c>
      <c r="X47" s="39">
        <v>21</v>
      </c>
      <c r="Y47" s="33">
        <f t="shared" si="3"/>
        <v>120</v>
      </c>
      <c r="Z47" s="33">
        <f t="shared" si="4"/>
        <v>-80</v>
      </c>
      <c r="AA47" s="33">
        <f t="shared" si="5"/>
        <v>840</v>
      </c>
    </row>
    <row r="48" spans="1:27" x14ac:dyDescent="0.25">
      <c r="J48" t="s">
        <v>74</v>
      </c>
      <c r="R48" s="38">
        <v>77</v>
      </c>
      <c r="S48" s="39" t="s">
        <v>134</v>
      </c>
      <c r="T48" s="38">
        <v>40</v>
      </c>
      <c r="U48" s="39" t="s">
        <v>97</v>
      </c>
      <c r="V48" s="39">
        <v>3</v>
      </c>
      <c r="W48" s="39">
        <v>-5</v>
      </c>
      <c r="X48" s="39">
        <v>21</v>
      </c>
      <c r="Y48" s="33">
        <f t="shared" si="3"/>
        <v>120</v>
      </c>
      <c r="Z48" s="33">
        <f t="shared" si="4"/>
        <v>-200</v>
      </c>
      <c r="AA48" s="33">
        <f t="shared" si="5"/>
        <v>840</v>
      </c>
    </row>
    <row r="49" spans="1:27" x14ac:dyDescent="0.25">
      <c r="R49" s="38">
        <v>78</v>
      </c>
      <c r="S49" s="39" t="s">
        <v>135</v>
      </c>
      <c r="T49" s="38">
        <v>40</v>
      </c>
      <c r="U49" s="39" t="s">
        <v>97</v>
      </c>
      <c r="V49" s="39">
        <v>3</v>
      </c>
      <c r="W49" s="39">
        <v>5</v>
      </c>
      <c r="X49" s="39">
        <v>14</v>
      </c>
      <c r="Y49" s="33">
        <f t="shared" si="3"/>
        <v>120</v>
      </c>
      <c r="Z49" s="33">
        <f t="shared" si="4"/>
        <v>200</v>
      </c>
      <c r="AA49" s="33">
        <f t="shared" si="5"/>
        <v>560</v>
      </c>
    </row>
    <row r="50" spans="1:27" x14ac:dyDescent="0.25">
      <c r="R50" s="38">
        <v>79</v>
      </c>
      <c r="S50" s="39" t="s">
        <v>136</v>
      </c>
      <c r="T50" s="38">
        <v>40</v>
      </c>
      <c r="U50" s="39" t="s">
        <v>97</v>
      </c>
      <c r="V50" s="39">
        <v>3</v>
      </c>
      <c r="W50" s="39">
        <v>2</v>
      </c>
      <c r="X50" s="39">
        <v>14</v>
      </c>
      <c r="Y50" s="33">
        <f t="shared" si="3"/>
        <v>120</v>
      </c>
      <c r="Z50" s="33">
        <f t="shared" si="4"/>
        <v>80</v>
      </c>
      <c r="AA50" s="33">
        <f t="shared" si="5"/>
        <v>560</v>
      </c>
    </row>
    <row r="51" spans="1:27" x14ac:dyDescent="0.25">
      <c r="I51" s="45"/>
      <c r="K51" s="44"/>
      <c r="L51" s="45"/>
      <c r="R51" s="38">
        <v>80</v>
      </c>
      <c r="S51" s="39" t="s">
        <v>137</v>
      </c>
      <c r="T51" s="38">
        <v>40</v>
      </c>
      <c r="U51" s="39" t="s">
        <v>97</v>
      </c>
      <c r="V51" s="39">
        <v>3</v>
      </c>
      <c r="W51" s="39">
        <v>-2</v>
      </c>
      <c r="X51" s="39">
        <v>14</v>
      </c>
      <c r="Y51" s="33">
        <f t="shared" si="3"/>
        <v>120</v>
      </c>
      <c r="Z51" s="33">
        <f t="shared" si="4"/>
        <v>-80</v>
      </c>
      <c r="AA51" s="33">
        <f t="shared" si="5"/>
        <v>560</v>
      </c>
    </row>
    <row r="52" spans="1:27" x14ac:dyDescent="0.25">
      <c r="A52" s="44"/>
      <c r="B52" s="45"/>
      <c r="C52" s="80"/>
      <c r="D52" s="45"/>
      <c r="E52" s="45"/>
      <c r="F52" s="45"/>
      <c r="G52" s="45"/>
      <c r="H52" s="45"/>
      <c r="I52" s="45"/>
      <c r="J52" s="45"/>
      <c r="K52" s="44"/>
      <c r="L52" s="45"/>
      <c r="R52" s="38">
        <v>81</v>
      </c>
      <c r="S52" s="39" t="s">
        <v>138</v>
      </c>
      <c r="T52" s="38">
        <v>40</v>
      </c>
      <c r="U52" s="39" t="s">
        <v>97</v>
      </c>
      <c r="V52" s="39">
        <v>3</v>
      </c>
      <c r="W52" s="39">
        <v>-5</v>
      </c>
      <c r="X52" s="39">
        <v>14</v>
      </c>
      <c r="Y52" s="33">
        <f t="shared" si="3"/>
        <v>120</v>
      </c>
      <c r="Z52" s="33">
        <f t="shared" si="4"/>
        <v>-200</v>
      </c>
      <c r="AA52" s="33">
        <f t="shared" si="5"/>
        <v>560</v>
      </c>
    </row>
    <row r="53" spans="1:27" x14ac:dyDescent="0.25">
      <c r="A53" s="44"/>
      <c r="B53" s="45"/>
      <c r="C53" s="80"/>
      <c r="D53" s="45"/>
      <c r="E53" s="45"/>
      <c r="F53" s="45"/>
      <c r="G53" s="45"/>
      <c r="H53" s="45"/>
      <c r="I53" s="45"/>
      <c r="J53" s="45"/>
      <c r="K53" s="44"/>
      <c r="L53" s="45"/>
      <c r="R53" s="38">
        <v>82</v>
      </c>
      <c r="S53" s="39" t="s">
        <v>139</v>
      </c>
      <c r="T53" s="38">
        <v>40</v>
      </c>
      <c r="U53" s="39" t="s">
        <v>97</v>
      </c>
      <c r="V53" s="39">
        <v>3</v>
      </c>
      <c r="W53" s="39">
        <v>5</v>
      </c>
      <c r="X53" s="39">
        <v>7</v>
      </c>
      <c r="Y53" s="33">
        <f t="shared" si="3"/>
        <v>120</v>
      </c>
      <c r="Z53" s="33">
        <f t="shared" si="4"/>
        <v>200</v>
      </c>
      <c r="AA53" s="33">
        <f t="shared" si="5"/>
        <v>280</v>
      </c>
    </row>
    <row r="54" spans="1:27" x14ac:dyDescent="0.25">
      <c r="A54" s="44"/>
      <c r="B54" s="45"/>
      <c r="C54" s="80"/>
      <c r="D54" s="45"/>
      <c r="E54" s="45"/>
      <c r="F54" s="45"/>
      <c r="G54" s="45"/>
      <c r="H54" s="45"/>
      <c r="I54" s="45"/>
      <c r="J54" s="45"/>
      <c r="K54" s="44"/>
      <c r="L54" s="45"/>
      <c r="R54" s="38">
        <v>83</v>
      </c>
      <c r="S54" s="39" t="s">
        <v>140</v>
      </c>
      <c r="T54" s="38">
        <v>40</v>
      </c>
      <c r="U54" s="39" t="s">
        <v>97</v>
      </c>
      <c r="V54" s="39">
        <v>3</v>
      </c>
      <c r="W54" s="39">
        <v>2</v>
      </c>
      <c r="X54" s="39">
        <v>7</v>
      </c>
      <c r="Y54" s="33">
        <f t="shared" si="3"/>
        <v>120</v>
      </c>
      <c r="Z54" s="33">
        <f t="shared" si="4"/>
        <v>80</v>
      </c>
      <c r="AA54" s="33">
        <f t="shared" si="5"/>
        <v>280</v>
      </c>
    </row>
    <row r="55" spans="1:27" x14ac:dyDescent="0.25">
      <c r="A55" s="53"/>
      <c r="B55" s="43"/>
      <c r="C55" s="59"/>
      <c r="D55" s="43"/>
      <c r="E55" s="43"/>
      <c r="F55" s="43"/>
      <c r="G55" s="45"/>
      <c r="H55" s="43"/>
      <c r="I55" s="45"/>
      <c r="K55" s="44"/>
      <c r="L55" s="45"/>
      <c r="R55" s="38">
        <v>84</v>
      </c>
      <c r="S55" s="39" t="s">
        <v>141</v>
      </c>
      <c r="T55" s="38">
        <v>40</v>
      </c>
      <c r="U55" s="39" t="s">
        <v>97</v>
      </c>
      <c r="V55" s="39">
        <v>3</v>
      </c>
      <c r="W55" s="39">
        <v>-5</v>
      </c>
      <c r="X55" s="39">
        <v>7</v>
      </c>
      <c r="Y55" s="33">
        <f t="shared" si="3"/>
        <v>120</v>
      </c>
      <c r="Z55" s="33">
        <f t="shared" si="4"/>
        <v>-200</v>
      </c>
      <c r="AA55" s="33">
        <f t="shared" si="5"/>
        <v>280</v>
      </c>
    </row>
    <row r="56" spans="1:27" x14ac:dyDescent="0.25">
      <c r="A56" s="53"/>
      <c r="B56" s="43"/>
      <c r="C56" s="59"/>
      <c r="D56" s="43"/>
      <c r="E56" s="43"/>
      <c r="F56" s="43"/>
      <c r="G56" s="45"/>
      <c r="H56" s="43"/>
      <c r="I56" s="45"/>
      <c r="K56" s="44"/>
      <c r="L56" s="45"/>
      <c r="R56" s="40">
        <v>85</v>
      </c>
      <c r="S56" s="41" t="s">
        <v>90</v>
      </c>
      <c r="T56" s="40">
        <v>26</v>
      </c>
      <c r="U56" s="41" t="s">
        <v>49</v>
      </c>
      <c r="V56" s="41">
        <v>6</v>
      </c>
      <c r="W56" s="41">
        <v>5</v>
      </c>
      <c r="X56" s="41"/>
      <c r="Y56" s="33">
        <f t="shared" si="3"/>
        <v>156</v>
      </c>
      <c r="Z56" s="33">
        <f t="shared" si="4"/>
        <v>130</v>
      </c>
      <c r="AA56" s="33">
        <f t="shared" si="5"/>
        <v>0</v>
      </c>
    </row>
    <row r="57" spans="1:27" x14ac:dyDescent="0.25">
      <c r="A57" s="53"/>
      <c r="B57" s="43"/>
      <c r="C57" s="59"/>
      <c r="D57" s="43"/>
      <c r="E57" s="43"/>
      <c r="F57" s="43"/>
      <c r="G57" s="45"/>
      <c r="H57" s="43"/>
      <c r="I57" s="45"/>
      <c r="K57" s="44"/>
      <c r="L57" s="45"/>
      <c r="R57" s="40">
        <v>86</v>
      </c>
      <c r="S57" s="41" t="s">
        <v>91</v>
      </c>
      <c r="T57" s="40">
        <v>15</v>
      </c>
      <c r="U57" s="41" t="s">
        <v>49</v>
      </c>
      <c r="V57" s="41">
        <v>9</v>
      </c>
      <c r="W57" s="41">
        <v>2</v>
      </c>
      <c r="X57" s="41">
        <v>56</v>
      </c>
      <c r="Y57" s="33">
        <f t="shared" si="3"/>
        <v>135</v>
      </c>
      <c r="Z57" s="33">
        <f t="shared" si="4"/>
        <v>30</v>
      </c>
      <c r="AA57" s="33">
        <f t="shared" si="5"/>
        <v>840</v>
      </c>
    </row>
    <row r="58" spans="1:27" x14ac:dyDescent="0.25">
      <c r="A58" s="53"/>
      <c r="B58" s="43"/>
      <c r="C58" s="59"/>
      <c r="D58" s="43"/>
      <c r="E58" s="43"/>
      <c r="F58" s="43"/>
      <c r="G58" s="45"/>
      <c r="H58" s="43"/>
      <c r="K58" s="44"/>
      <c r="L58" s="45"/>
      <c r="R58" s="40">
        <v>87</v>
      </c>
      <c r="S58" s="41" t="s">
        <v>92</v>
      </c>
      <c r="T58" s="40">
        <v>18</v>
      </c>
      <c r="U58" s="41" t="s">
        <v>49</v>
      </c>
      <c r="V58" s="41">
        <v>6</v>
      </c>
      <c r="W58" s="41">
        <v>5</v>
      </c>
      <c r="X58" s="41">
        <v>21</v>
      </c>
      <c r="Y58" s="33">
        <f t="shared" si="3"/>
        <v>108</v>
      </c>
      <c r="Z58" s="33">
        <f t="shared" si="4"/>
        <v>90</v>
      </c>
      <c r="AA58" s="33">
        <f t="shared" si="5"/>
        <v>378</v>
      </c>
    </row>
    <row r="59" spans="1:27" x14ac:dyDescent="0.25">
      <c r="A59" s="44"/>
      <c r="K59" s="44"/>
      <c r="L59" s="45"/>
      <c r="R59" s="40">
        <v>88</v>
      </c>
      <c r="S59" s="41" t="s">
        <v>93</v>
      </c>
      <c r="T59" s="40">
        <v>19</v>
      </c>
      <c r="U59" s="41" t="s">
        <v>49</v>
      </c>
      <c r="V59" s="41">
        <v>9</v>
      </c>
      <c r="W59" s="41">
        <v>-5</v>
      </c>
      <c r="X59" s="41">
        <v>14</v>
      </c>
      <c r="Y59" s="33">
        <f t="shared" si="3"/>
        <v>171</v>
      </c>
      <c r="Z59" s="33">
        <f t="shared" si="4"/>
        <v>-95</v>
      </c>
      <c r="AA59" s="33">
        <f t="shared" si="5"/>
        <v>266</v>
      </c>
    </row>
    <row r="60" spans="1:27" x14ac:dyDescent="0.25">
      <c r="A60" s="44"/>
      <c r="B60" s="41">
        <v>26</v>
      </c>
      <c r="C60" s="50">
        <v>26</v>
      </c>
      <c r="D60" s="43"/>
      <c r="F60" s="43"/>
      <c r="G60" s="43"/>
      <c r="H60" s="35">
        <v>26</v>
      </c>
      <c r="I60" s="41">
        <v>26</v>
      </c>
      <c r="K60" s="44"/>
      <c r="L60" s="45"/>
      <c r="R60" s="40">
        <v>89</v>
      </c>
      <c r="S60" s="41" t="s">
        <v>94</v>
      </c>
      <c r="T60" s="40">
        <v>24</v>
      </c>
      <c r="U60" s="41" t="s">
        <v>49</v>
      </c>
      <c r="V60" s="41">
        <v>9</v>
      </c>
      <c r="W60" s="41">
        <v>5</v>
      </c>
      <c r="X60" s="41">
        <v>28</v>
      </c>
      <c r="Y60" s="33">
        <f t="shared" si="3"/>
        <v>216</v>
      </c>
      <c r="Z60" s="33">
        <f t="shared" si="4"/>
        <v>120</v>
      </c>
      <c r="AA60" s="33">
        <f t="shared" si="5"/>
        <v>672</v>
      </c>
    </row>
    <row r="61" spans="1:27" x14ac:dyDescent="0.25">
      <c r="A61" s="44"/>
      <c r="B61" s="41">
        <v>26</v>
      </c>
      <c r="C61" s="50">
        <v>26</v>
      </c>
      <c r="D61" s="43"/>
      <c r="E61" s="41">
        <v>29</v>
      </c>
      <c r="F61" s="41">
        <v>20</v>
      </c>
      <c r="G61" s="43"/>
      <c r="H61" s="35">
        <v>26</v>
      </c>
      <c r="I61" s="41">
        <v>26</v>
      </c>
      <c r="K61" s="44"/>
      <c r="L61" s="45"/>
      <c r="R61" s="40">
        <v>90</v>
      </c>
      <c r="S61" s="41" t="s">
        <v>95</v>
      </c>
      <c r="T61" s="40">
        <v>25</v>
      </c>
      <c r="U61" s="41" t="s">
        <v>49</v>
      </c>
      <c r="V61" s="41">
        <v>9</v>
      </c>
      <c r="W61" s="41">
        <v>-2</v>
      </c>
      <c r="X61" s="41">
        <v>42</v>
      </c>
      <c r="Y61" s="33">
        <f t="shared" si="3"/>
        <v>225</v>
      </c>
      <c r="Z61" s="33">
        <f t="shared" si="4"/>
        <v>-50</v>
      </c>
      <c r="AA61" s="33">
        <f t="shared" si="5"/>
        <v>1050</v>
      </c>
    </row>
    <row r="62" spans="1:27" x14ac:dyDescent="0.25">
      <c r="A62" s="44"/>
      <c r="B62" s="41">
        <v>26</v>
      </c>
      <c r="C62" s="50">
        <v>26</v>
      </c>
      <c r="D62" s="43"/>
      <c r="E62" s="41">
        <v>22</v>
      </c>
      <c r="F62" s="41">
        <v>30</v>
      </c>
      <c r="G62" s="43"/>
      <c r="H62" s="35">
        <v>26</v>
      </c>
      <c r="I62" s="41">
        <v>26</v>
      </c>
      <c r="K62" s="44"/>
      <c r="L62" s="45"/>
      <c r="R62" s="40">
        <v>91</v>
      </c>
      <c r="S62" s="41" t="s">
        <v>98</v>
      </c>
      <c r="T62" s="40">
        <v>26</v>
      </c>
      <c r="U62" s="41" t="s">
        <v>49</v>
      </c>
      <c r="V62" s="41">
        <v>13</v>
      </c>
      <c r="W62" s="41">
        <v>-5</v>
      </c>
      <c r="X62" s="41">
        <v>7</v>
      </c>
      <c r="Y62" s="33">
        <f t="shared" si="3"/>
        <v>338</v>
      </c>
      <c r="Z62" s="33">
        <f t="shared" si="4"/>
        <v>-130</v>
      </c>
      <c r="AA62" s="33">
        <f t="shared" si="5"/>
        <v>182</v>
      </c>
    </row>
    <row r="63" spans="1:27" x14ac:dyDescent="0.25">
      <c r="B63" s="41">
        <v>26</v>
      </c>
      <c r="C63" s="50">
        <v>26</v>
      </c>
      <c r="D63" s="43"/>
      <c r="G63" s="43"/>
      <c r="H63" s="35">
        <v>26</v>
      </c>
      <c r="I63" s="41">
        <v>26</v>
      </c>
      <c r="K63" s="44"/>
      <c r="L63" s="45"/>
      <c r="R63" s="40">
        <v>92</v>
      </c>
      <c r="S63" s="41" t="s">
        <v>99</v>
      </c>
      <c r="T63" s="40">
        <v>26</v>
      </c>
      <c r="U63" s="41" t="s">
        <v>49</v>
      </c>
      <c r="V63" s="41">
        <v>13</v>
      </c>
      <c r="W63" s="41">
        <v>-2</v>
      </c>
      <c r="X63" s="41">
        <v>7</v>
      </c>
      <c r="Y63" s="33">
        <f t="shared" si="3"/>
        <v>338</v>
      </c>
      <c r="Z63" s="33">
        <f t="shared" si="4"/>
        <v>-52</v>
      </c>
      <c r="AA63" s="33">
        <f t="shared" si="5"/>
        <v>182</v>
      </c>
    </row>
    <row r="64" spans="1:27" x14ac:dyDescent="0.25">
      <c r="E64" s="71"/>
      <c r="F64" s="71"/>
      <c r="K64" s="44"/>
      <c r="L64" s="45"/>
      <c r="R64" s="40">
        <v>93</v>
      </c>
      <c r="S64" s="41" t="s">
        <v>100</v>
      </c>
      <c r="T64" s="40">
        <v>26</v>
      </c>
      <c r="U64" s="41" t="s">
        <v>49</v>
      </c>
      <c r="V64" s="41">
        <v>13</v>
      </c>
      <c r="W64" s="41">
        <v>2</v>
      </c>
      <c r="X64" s="41">
        <v>7</v>
      </c>
      <c r="Y64" s="33">
        <f t="shared" si="3"/>
        <v>338</v>
      </c>
      <c r="Z64" s="33">
        <f t="shared" si="4"/>
        <v>52</v>
      </c>
      <c r="AA64" s="33">
        <f t="shared" si="5"/>
        <v>182</v>
      </c>
    </row>
    <row r="65" spans="1:27" x14ac:dyDescent="0.25">
      <c r="A65" s="54"/>
      <c r="D65" s="1"/>
      <c r="E65" s="43"/>
      <c r="F65" s="71"/>
      <c r="G65" s="43"/>
      <c r="H65" s="41">
        <v>19</v>
      </c>
      <c r="I65" s="43"/>
      <c r="R65" s="40">
        <v>94</v>
      </c>
      <c r="S65" s="41" t="s">
        <v>101</v>
      </c>
      <c r="T65" s="40">
        <v>26</v>
      </c>
      <c r="U65" s="41" t="s">
        <v>49</v>
      </c>
      <c r="V65" s="41">
        <v>13</v>
      </c>
      <c r="W65" s="41">
        <v>5</v>
      </c>
      <c r="X65" s="41">
        <v>7</v>
      </c>
      <c r="Y65" s="33">
        <f t="shared" si="3"/>
        <v>338</v>
      </c>
      <c r="Z65" s="33">
        <f t="shared" si="4"/>
        <v>130</v>
      </c>
      <c r="AA65" s="33">
        <f t="shared" si="5"/>
        <v>182</v>
      </c>
    </row>
    <row r="66" spans="1:27" x14ac:dyDescent="0.25">
      <c r="A66" s="54"/>
      <c r="B66" s="39">
        <v>18</v>
      </c>
      <c r="C66" s="43"/>
      <c r="D66" s="41">
        <v>25</v>
      </c>
      <c r="E66" s="71"/>
      <c r="F66" s="43"/>
      <c r="G66" s="43"/>
      <c r="R66" s="40">
        <v>95</v>
      </c>
      <c r="S66" s="41" t="s">
        <v>102</v>
      </c>
      <c r="T66" s="40">
        <v>26</v>
      </c>
      <c r="U66" s="41" t="s">
        <v>49</v>
      </c>
      <c r="V66" s="41">
        <v>13</v>
      </c>
      <c r="W66" s="41">
        <v>-5</v>
      </c>
      <c r="X66" s="41">
        <v>56</v>
      </c>
      <c r="Y66" s="33">
        <f t="shared" si="3"/>
        <v>338</v>
      </c>
      <c r="Z66" s="33">
        <f t="shared" si="4"/>
        <v>-130</v>
      </c>
      <c r="AA66" s="33">
        <f t="shared" si="5"/>
        <v>1456</v>
      </c>
    </row>
    <row r="67" spans="1:27" x14ac:dyDescent="0.25">
      <c r="A67" s="54"/>
      <c r="B67" s="41">
        <v>15</v>
      </c>
      <c r="C67" s="43"/>
      <c r="E67" s="43"/>
      <c r="F67" s="71"/>
      <c r="G67" s="71"/>
      <c r="I67" s="39">
        <v>18</v>
      </c>
      <c r="R67" s="40">
        <v>96</v>
      </c>
      <c r="S67" s="41" t="s">
        <v>103</v>
      </c>
      <c r="T67" s="40">
        <v>26</v>
      </c>
      <c r="U67" s="41" t="s">
        <v>49</v>
      </c>
      <c r="V67" s="41">
        <v>13</v>
      </c>
      <c r="W67" s="41">
        <v>-2</v>
      </c>
      <c r="X67" s="41">
        <v>56</v>
      </c>
      <c r="Y67" s="33">
        <f t="shared" si="3"/>
        <v>338</v>
      </c>
      <c r="Z67" s="33">
        <f t="shared" si="4"/>
        <v>-52</v>
      </c>
      <c r="AA67" s="33">
        <f t="shared" si="5"/>
        <v>1456</v>
      </c>
    </row>
    <row r="68" spans="1:27" x14ac:dyDescent="0.25">
      <c r="A68" s="54"/>
      <c r="B68" s="43"/>
      <c r="C68" s="71"/>
      <c r="F68" s="41">
        <v>24</v>
      </c>
      <c r="H68" s="43"/>
      <c r="I68" s="43"/>
      <c r="R68" s="40">
        <v>97</v>
      </c>
      <c r="S68" s="41" t="s">
        <v>104</v>
      </c>
      <c r="T68" s="40">
        <v>26</v>
      </c>
      <c r="U68" s="41" t="s">
        <v>49</v>
      </c>
      <c r="V68" s="41">
        <v>13</v>
      </c>
      <c r="W68" s="41">
        <v>2</v>
      </c>
      <c r="X68" s="41">
        <v>56</v>
      </c>
      <c r="Y68" s="33">
        <f t="shared" si="3"/>
        <v>338</v>
      </c>
      <c r="Z68" s="33">
        <f t="shared" si="4"/>
        <v>52</v>
      </c>
      <c r="AA68" s="33">
        <f t="shared" si="5"/>
        <v>1456</v>
      </c>
    </row>
    <row r="69" spans="1:27" x14ac:dyDescent="0.25">
      <c r="R69" s="40">
        <v>98</v>
      </c>
      <c r="S69" s="41" t="s">
        <v>105</v>
      </c>
      <c r="T69" s="40">
        <v>26</v>
      </c>
      <c r="U69" s="41" t="s">
        <v>49</v>
      </c>
      <c r="V69" s="41">
        <v>13</v>
      </c>
      <c r="W69" s="41">
        <v>5</v>
      </c>
      <c r="X69" s="41">
        <v>56</v>
      </c>
      <c r="Y69" s="33">
        <f t="shared" si="3"/>
        <v>338</v>
      </c>
      <c r="Z69" s="33">
        <f t="shared" si="4"/>
        <v>130</v>
      </c>
      <c r="AA69" s="33">
        <f t="shared" si="5"/>
        <v>1456</v>
      </c>
    </row>
    <row r="70" spans="1:27" x14ac:dyDescent="0.25">
      <c r="B70" s="39">
        <v>23</v>
      </c>
      <c r="C70" s="41">
        <v>16</v>
      </c>
      <c r="D70" s="41">
        <v>18</v>
      </c>
      <c r="E70" s="41">
        <v>27</v>
      </c>
      <c r="F70" s="41">
        <v>14</v>
      </c>
      <c r="G70" s="56">
        <v>19</v>
      </c>
      <c r="H70" s="41">
        <v>15</v>
      </c>
      <c r="I70" s="39">
        <v>22</v>
      </c>
      <c r="R70" s="40">
        <v>99</v>
      </c>
      <c r="S70" s="41" t="s">
        <v>84</v>
      </c>
      <c r="T70" s="40">
        <v>29</v>
      </c>
      <c r="U70" s="41" t="s">
        <v>49</v>
      </c>
      <c r="V70" s="41">
        <v>13</v>
      </c>
      <c r="W70" s="41">
        <v>-2</v>
      </c>
      <c r="X70" s="41">
        <v>35</v>
      </c>
      <c r="Y70" s="33">
        <f t="shared" si="3"/>
        <v>377</v>
      </c>
      <c r="Z70" s="33">
        <f t="shared" si="4"/>
        <v>-58</v>
      </c>
      <c r="AA70" s="33">
        <f t="shared" si="5"/>
        <v>1015</v>
      </c>
    </row>
    <row r="71" spans="1:27" x14ac:dyDescent="0.25">
      <c r="B71" s="39">
        <v>15</v>
      </c>
      <c r="C71" s="41">
        <v>20</v>
      </c>
      <c r="D71" s="41">
        <v>15</v>
      </c>
      <c r="E71" s="41">
        <v>20</v>
      </c>
      <c r="F71" s="41">
        <v>29</v>
      </c>
      <c r="G71" s="41">
        <v>23</v>
      </c>
      <c r="H71" s="41">
        <v>22</v>
      </c>
      <c r="L71" s="52">
        <f>SUM(B55:H55,B60:I60,B65:I65,B70:I70,B75:I75)</f>
        <v>597</v>
      </c>
      <c r="R71" s="40">
        <v>100</v>
      </c>
      <c r="S71" s="41" t="s">
        <v>85</v>
      </c>
      <c r="T71" s="40">
        <v>20</v>
      </c>
      <c r="U71" s="41" t="s">
        <v>49</v>
      </c>
      <c r="V71" s="41">
        <v>13</v>
      </c>
      <c r="W71" s="41">
        <v>-2</v>
      </c>
      <c r="X71" s="41">
        <v>28</v>
      </c>
      <c r="Y71" s="33">
        <f t="shared" si="3"/>
        <v>260</v>
      </c>
      <c r="Z71" s="33">
        <f t="shared" si="4"/>
        <v>-40</v>
      </c>
      <c r="AA71" s="33">
        <f t="shared" si="5"/>
        <v>560</v>
      </c>
    </row>
    <row r="72" spans="1:27" x14ac:dyDescent="0.25">
      <c r="C72" s="41">
        <v>22</v>
      </c>
      <c r="D72" s="41">
        <v>24</v>
      </c>
      <c r="E72" s="41">
        <v>33</v>
      </c>
      <c r="F72" s="39">
        <v>19.737200000000001</v>
      </c>
      <c r="G72" s="41">
        <v>16</v>
      </c>
      <c r="H72" s="41">
        <v>20</v>
      </c>
      <c r="I72" s="39">
        <v>15</v>
      </c>
      <c r="L72" s="52">
        <f>SUM(B76:I76,B71:I71,B66:I66,B61:I61,B56:I56)</f>
        <v>620</v>
      </c>
      <c r="R72" s="40">
        <v>101</v>
      </c>
      <c r="S72" s="41" t="s">
        <v>86</v>
      </c>
      <c r="T72" s="40">
        <v>30</v>
      </c>
      <c r="U72" s="41" t="s">
        <v>49</v>
      </c>
      <c r="V72" s="41">
        <v>13</v>
      </c>
      <c r="W72" s="41">
        <v>2</v>
      </c>
      <c r="X72" s="41">
        <v>28</v>
      </c>
      <c r="Y72" s="33">
        <f t="shared" si="3"/>
        <v>390</v>
      </c>
      <c r="Z72" s="33">
        <f t="shared" si="4"/>
        <v>60</v>
      </c>
      <c r="AA72" s="33">
        <f t="shared" si="5"/>
        <v>840</v>
      </c>
    </row>
    <row r="73" spans="1:27" x14ac:dyDescent="0.25">
      <c r="B73" s="39">
        <v>21</v>
      </c>
      <c r="C73" s="41">
        <v>15</v>
      </c>
      <c r="D73" s="47">
        <v>19</v>
      </c>
      <c r="E73" s="41">
        <v>10</v>
      </c>
      <c r="F73" s="41">
        <v>26</v>
      </c>
      <c r="G73" s="41">
        <v>18</v>
      </c>
      <c r="H73" s="39">
        <v>17</v>
      </c>
      <c r="I73" s="39">
        <v>24</v>
      </c>
      <c r="L73" s="52">
        <f>SUM(B57:I57,B62:I62,B67:I67,B72:I72,B77:I77)</f>
        <v>618.73720000000003</v>
      </c>
      <c r="R73" s="40">
        <v>102</v>
      </c>
      <c r="S73" s="41" t="s">
        <v>87</v>
      </c>
      <c r="T73" s="40">
        <v>22</v>
      </c>
      <c r="U73" s="41" t="s">
        <v>49</v>
      </c>
      <c r="V73" s="41">
        <v>13</v>
      </c>
      <c r="W73" s="41">
        <v>2</v>
      </c>
      <c r="X73" s="41">
        <v>35</v>
      </c>
      <c r="Y73" s="33">
        <f t="shared" si="3"/>
        <v>286</v>
      </c>
      <c r="Z73" s="33">
        <f t="shared" si="4"/>
        <v>44</v>
      </c>
      <c r="AA73" s="33">
        <f t="shared" si="5"/>
        <v>770</v>
      </c>
    </row>
    <row r="74" spans="1:27" x14ac:dyDescent="0.25">
      <c r="L74" s="52">
        <f>SUM(B78:I78,B73:I73,B68:I68,B63:I63,B58:I58)</f>
        <v>598</v>
      </c>
      <c r="R74" s="40">
        <v>103</v>
      </c>
      <c r="S74" s="41" t="s">
        <v>50</v>
      </c>
      <c r="T74" s="40">
        <v>14</v>
      </c>
      <c r="U74" s="41" t="s">
        <v>49</v>
      </c>
      <c r="V74" s="41">
        <v>6</v>
      </c>
      <c r="W74" s="41">
        <v>-5</v>
      </c>
      <c r="X74" s="41">
        <v>28</v>
      </c>
      <c r="Y74" s="33">
        <f t="shared" si="3"/>
        <v>84</v>
      </c>
      <c r="Z74" s="33">
        <f t="shared" si="4"/>
        <v>-70</v>
      </c>
      <c r="AA74" s="33">
        <f t="shared" si="5"/>
        <v>392</v>
      </c>
    </row>
    <row r="75" spans="1:27" x14ac:dyDescent="0.25">
      <c r="A75" s="54"/>
      <c r="B75" s="47">
        <v>40</v>
      </c>
      <c r="C75" s="47">
        <v>40</v>
      </c>
      <c r="D75" s="47">
        <v>40</v>
      </c>
      <c r="E75" s="47">
        <v>40</v>
      </c>
      <c r="F75" s="47">
        <v>40</v>
      </c>
      <c r="G75" s="47">
        <v>40</v>
      </c>
      <c r="H75" s="47">
        <v>40</v>
      </c>
      <c r="I75" s="47">
        <v>40</v>
      </c>
      <c r="R75" s="40">
        <v>104</v>
      </c>
      <c r="S75" s="41" t="s">
        <v>51</v>
      </c>
      <c r="T75" s="40">
        <v>16</v>
      </c>
      <c r="U75" s="41" t="s">
        <v>49</v>
      </c>
      <c r="V75" s="41">
        <v>6</v>
      </c>
      <c r="W75" s="41">
        <v>2</v>
      </c>
      <c r="X75" s="41">
        <v>21</v>
      </c>
      <c r="Y75" s="33">
        <f t="shared" si="3"/>
        <v>96</v>
      </c>
      <c r="Z75" s="33">
        <f t="shared" si="4"/>
        <v>32</v>
      </c>
      <c r="AA75" s="33">
        <f t="shared" si="5"/>
        <v>336</v>
      </c>
    </row>
    <row r="76" spans="1:27" x14ac:dyDescent="0.25">
      <c r="A76" s="54"/>
      <c r="B76" s="47">
        <v>40</v>
      </c>
      <c r="C76" s="47">
        <v>40</v>
      </c>
      <c r="D76" s="47">
        <v>40</v>
      </c>
      <c r="E76" s="47">
        <v>40</v>
      </c>
      <c r="F76" s="47">
        <v>40</v>
      </c>
      <c r="G76" s="47">
        <v>40</v>
      </c>
      <c r="H76" s="47">
        <v>40</v>
      </c>
      <c r="R76" s="40">
        <v>105</v>
      </c>
      <c r="S76" s="41" t="s">
        <v>52</v>
      </c>
      <c r="T76" s="40">
        <v>22</v>
      </c>
      <c r="U76" s="41" t="s">
        <v>49</v>
      </c>
      <c r="V76" s="41">
        <v>6</v>
      </c>
      <c r="W76" s="41">
        <v>-2</v>
      </c>
      <c r="X76" s="41">
        <v>14</v>
      </c>
      <c r="Y76" s="33">
        <f t="shared" si="3"/>
        <v>132</v>
      </c>
      <c r="Z76" s="33">
        <f t="shared" si="4"/>
        <v>-44</v>
      </c>
      <c r="AA76" s="33">
        <f t="shared" si="5"/>
        <v>308</v>
      </c>
    </row>
    <row r="77" spans="1:27" x14ac:dyDescent="0.25">
      <c r="A77" s="54"/>
      <c r="C77" s="47">
        <v>40</v>
      </c>
      <c r="D77" s="47">
        <v>40</v>
      </c>
      <c r="E77" s="47">
        <v>40</v>
      </c>
      <c r="F77" s="47">
        <v>40</v>
      </c>
      <c r="G77" s="47">
        <v>40</v>
      </c>
      <c r="H77" s="47">
        <v>40</v>
      </c>
      <c r="I77" s="47">
        <v>40</v>
      </c>
      <c r="R77" s="40">
        <v>106</v>
      </c>
      <c r="S77" s="41" t="s">
        <v>53</v>
      </c>
      <c r="T77" s="40">
        <v>15</v>
      </c>
      <c r="U77" s="41" t="s">
        <v>49</v>
      </c>
      <c r="V77" s="41">
        <v>6</v>
      </c>
      <c r="W77" s="41">
        <v>-5</v>
      </c>
      <c r="X77" s="41">
        <v>14</v>
      </c>
      <c r="Y77" s="33">
        <f t="shared" si="3"/>
        <v>90</v>
      </c>
      <c r="Z77" s="33">
        <f t="shared" si="4"/>
        <v>-75</v>
      </c>
      <c r="AA77" s="33">
        <f t="shared" si="5"/>
        <v>210</v>
      </c>
    </row>
    <row r="78" spans="1:27" x14ac:dyDescent="0.25">
      <c r="A78" s="54"/>
      <c r="B78" s="47">
        <v>40</v>
      </c>
      <c r="C78" s="47">
        <v>40</v>
      </c>
      <c r="D78" s="47">
        <v>40</v>
      </c>
      <c r="E78" s="47">
        <v>40</v>
      </c>
      <c r="F78" s="47">
        <v>40</v>
      </c>
      <c r="G78" s="47">
        <v>40</v>
      </c>
      <c r="H78" s="47">
        <v>40</v>
      </c>
      <c r="I78" s="47">
        <v>40</v>
      </c>
      <c r="R78" s="40">
        <v>107</v>
      </c>
      <c r="S78" s="41" t="s">
        <v>54</v>
      </c>
      <c r="T78" s="40">
        <v>16</v>
      </c>
      <c r="U78" s="41" t="s">
        <v>49</v>
      </c>
      <c r="V78" s="41">
        <v>6</v>
      </c>
      <c r="W78" s="41">
        <v>-5</v>
      </c>
      <c r="X78" s="41">
        <v>49</v>
      </c>
      <c r="Y78" s="33">
        <f t="shared" si="3"/>
        <v>96</v>
      </c>
      <c r="Z78" s="33">
        <f t="shared" si="4"/>
        <v>-80</v>
      </c>
      <c r="AA78" s="33">
        <f t="shared" si="5"/>
        <v>784</v>
      </c>
    </row>
    <row r="79" spans="1:27" x14ac:dyDescent="0.25">
      <c r="R79" s="40">
        <v>108</v>
      </c>
      <c r="S79" s="41" t="s">
        <v>55</v>
      </c>
      <c r="T79" s="40">
        <v>18</v>
      </c>
      <c r="U79" s="41" t="s">
        <v>49</v>
      </c>
      <c r="V79" s="41">
        <v>6</v>
      </c>
      <c r="W79" s="41">
        <v>-5</v>
      </c>
      <c r="X79" s="41">
        <v>42</v>
      </c>
      <c r="Y79" s="33">
        <f t="shared" si="3"/>
        <v>108</v>
      </c>
      <c r="Z79" s="33">
        <f t="shared" si="4"/>
        <v>-90</v>
      </c>
      <c r="AA79" s="33">
        <f t="shared" si="5"/>
        <v>756</v>
      </c>
    </row>
    <row r="80" spans="1:27" x14ac:dyDescent="0.25">
      <c r="R80" s="40">
        <v>109</v>
      </c>
      <c r="S80" s="41" t="s">
        <v>56</v>
      </c>
      <c r="T80" s="40">
        <v>23</v>
      </c>
      <c r="U80" s="41" t="s">
        <v>49</v>
      </c>
      <c r="V80" s="41">
        <v>6</v>
      </c>
      <c r="W80" s="41">
        <v>-2</v>
      </c>
      <c r="X80" s="41">
        <v>21</v>
      </c>
      <c r="Y80" s="33">
        <f t="shared" si="3"/>
        <v>138</v>
      </c>
      <c r="Z80" s="33">
        <f t="shared" si="4"/>
        <v>-46</v>
      </c>
      <c r="AA80" s="33">
        <f t="shared" si="5"/>
        <v>483</v>
      </c>
    </row>
    <row r="81" spans="2:27" x14ac:dyDescent="0.25">
      <c r="B81" s="33">
        <f>SUM(B60:B78)</f>
        <v>316</v>
      </c>
      <c r="C81" s="33">
        <f t="shared" ref="C81:H81" si="6">SUM(C55:C78)</f>
        <v>337</v>
      </c>
      <c r="D81" s="33">
        <f t="shared" si="6"/>
        <v>261</v>
      </c>
      <c r="E81" s="33">
        <f t="shared" si="6"/>
        <v>301</v>
      </c>
      <c r="F81" s="33">
        <f t="shared" si="6"/>
        <v>322.73720000000003</v>
      </c>
      <c r="G81" s="33">
        <f t="shared" si="6"/>
        <v>236</v>
      </c>
      <c r="H81" s="33">
        <f t="shared" si="6"/>
        <v>357</v>
      </c>
      <c r="I81" s="33">
        <f>SUM(I54:I78)</f>
        <v>303</v>
      </c>
      <c r="R81" s="40">
        <v>110</v>
      </c>
      <c r="S81" s="41" t="s">
        <v>57</v>
      </c>
      <c r="T81" s="40">
        <v>29</v>
      </c>
      <c r="U81" s="41" t="s">
        <v>49</v>
      </c>
      <c r="V81" s="41">
        <v>6</v>
      </c>
      <c r="W81" s="41">
        <v>-2</v>
      </c>
      <c r="X81" s="41">
        <v>28</v>
      </c>
      <c r="Y81" s="33">
        <f t="shared" si="3"/>
        <v>174</v>
      </c>
      <c r="Z81" s="33">
        <f t="shared" si="4"/>
        <v>-58</v>
      </c>
      <c r="AA81" s="33">
        <f t="shared" si="5"/>
        <v>812</v>
      </c>
    </row>
    <row r="82" spans="2:27" x14ac:dyDescent="0.25">
      <c r="R82" s="40">
        <v>111</v>
      </c>
      <c r="S82" s="41" t="s">
        <v>106</v>
      </c>
      <c r="T82" s="40">
        <v>10</v>
      </c>
      <c r="U82" s="41" t="s">
        <v>49</v>
      </c>
      <c r="V82" s="41">
        <v>6</v>
      </c>
      <c r="W82" s="41">
        <v>5</v>
      </c>
      <c r="X82" s="41">
        <v>35</v>
      </c>
      <c r="Y82" s="33">
        <f t="shared" si="3"/>
        <v>60</v>
      </c>
      <c r="Z82" s="33">
        <f t="shared" si="4"/>
        <v>50</v>
      </c>
      <c r="AA82" s="33">
        <f t="shared" si="5"/>
        <v>350</v>
      </c>
    </row>
    <row r="83" spans="2:27" x14ac:dyDescent="0.25">
      <c r="L83">
        <f>SUM(L71:L74)</f>
        <v>2433.7372</v>
      </c>
      <c r="R83" s="40">
        <v>112</v>
      </c>
      <c r="S83" s="41" t="s">
        <v>107</v>
      </c>
      <c r="T83" s="40">
        <v>15</v>
      </c>
      <c r="U83" s="41" t="s">
        <v>49</v>
      </c>
      <c r="V83" s="41">
        <v>6</v>
      </c>
      <c r="W83" s="41">
        <v>-2</v>
      </c>
      <c r="X83" s="41">
        <v>42</v>
      </c>
      <c r="Y83" s="33">
        <f t="shared" si="3"/>
        <v>90</v>
      </c>
      <c r="Z83" s="33">
        <f t="shared" si="4"/>
        <v>-30</v>
      </c>
      <c r="AA83" s="33">
        <f t="shared" si="5"/>
        <v>630</v>
      </c>
    </row>
    <row r="84" spans="2:27" x14ac:dyDescent="0.25">
      <c r="R84" s="40">
        <v>113</v>
      </c>
      <c r="S84" s="41" t="s">
        <v>108</v>
      </c>
      <c r="T84" s="40">
        <v>24</v>
      </c>
      <c r="U84" s="41" t="s">
        <v>49</v>
      </c>
      <c r="V84" s="41">
        <v>6</v>
      </c>
      <c r="W84" s="41">
        <v>2</v>
      </c>
      <c r="X84" s="41">
        <v>42</v>
      </c>
      <c r="Y84" s="33">
        <f t="shared" si="3"/>
        <v>144</v>
      </c>
      <c r="Z84" s="33">
        <f t="shared" si="4"/>
        <v>48</v>
      </c>
      <c r="AA84" s="33">
        <f t="shared" si="5"/>
        <v>1008</v>
      </c>
    </row>
    <row r="85" spans="2:27" x14ac:dyDescent="0.25">
      <c r="R85" s="40">
        <v>114</v>
      </c>
      <c r="S85" s="41" t="s">
        <v>109</v>
      </c>
      <c r="T85" s="40">
        <v>20</v>
      </c>
      <c r="U85" s="41" t="s">
        <v>49</v>
      </c>
      <c r="V85" s="41">
        <v>6</v>
      </c>
      <c r="W85" s="41">
        <v>-2</v>
      </c>
      <c r="X85" s="41">
        <v>49</v>
      </c>
      <c r="Y85" s="33">
        <f t="shared" si="3"/>
        <v>120</v>
      </c>
      <c r="Z85" s="33">
        <f t="shared" si="4"/>
        <v>-40</v>
      </c>
      <c r="AA85" s="33">
        <f t="shared" si="5"/>
        <v>980</v>
      </c>
    </row>
    <row r="86" spans="2:27" x14ac:dyDescent="0.25">
      <c r="R86" s="40">
        <v>115</v>
      </c>
      <c r="S86" s="41" t="s">
        <v>110</v>
      </c>
      <c r="T86" s="40">
        <v>33</v>
      </c>
      <c r="U86" s="41" t="s">
        <v>49</v>
      </c>
      <c r="V86" s="41">
        <v>6</v>
      </c>
      <c r="W86" s="41">
        <v>2</v>
      </c>
      <c r="X86" s="41">
        <v>35</v>
      </c>
      <c r="Y86" s="33">
        <f t="shared" si="3"/>
        <v>198</v>
      </c>
      <c r="Z86" s="33">
        <f t="shared" si="4"/>
        <v>66</v>
      </c>
      <c r="AA86" s="33">
        <f t="shared" si="5"/>
        <v>1155</v>
      </c>
    </row>
    <row r="87" spans="2:27" x14ac:dyDescent="0.25">
      <c r="G87" s="46">
        <f>SUM(B81:I81)</f>
        <v>2433.7372</v>
      </c>
      <c r="H87" s="46" t="s">
        <v>308</v>
      </c>
      <c r="R87" s="40">
        <v>116</v>
      </c>
      <c r="S87" s="41" t="s">
        <v>111</v>
      </c>
      <c r="T87" s="40">
        <v>15</v>
      </c>
      <c r="U87" s="41" t="s">
        <v>49</v>
      </c>
      <c r="V87" s="41">
        <v>6</v>
      </c>
      <c r="W87" s="41">
        <v>5</v>
      </c>
      <c r="X87" s="41">
        <v>49</v>
      </c>
      <c r="Y87" s="33">
        <f t="shared" si="3"/>
        <v>90</v>
      </c>
      <c r="Z87" s="33">
        <f t="shared" si="4"/>
        <v>75</v>
      </c>
      <c r="AA87" s="33">
        <f t="shared" si="5"/>
        <v>735</v>
      </c>
    </row>
    <row r="88" spans="2:27" x14ac:dyDescent="0.25">
      <c r="G88">
        <v>20</v>
      </c>
      <c r="H88" t="s">
        <v>310</v>
      </c>
      <c r="R88" s="40">
        <v>117</v>
      </c>
      <c r="S88" s="41" t="s">
        <v>112</v>
      </c>
      <c r="T88" s="40">
        <v>27</v>
      </c>
      <c r="U88" s="41" t="s">
        <v>49</v>
      </c>
      <c r="V88" s="41">
        <v>6</v>
      </c>
      <c r="W88" s="41">
        <v>-5</v>
      </c>
      <c r="X88" s="41">
        <v>35</v>
      </c>
      <c r="Y88" s="33">
        <f t="shared" si="3"/>
        <v>162</v>
      </c>
      <c r="Z88" s="33">
        <f t="shared" si="4"/>
        <v>-135</v>
      </c>
      <c r="AA88" s="33">
        <f t="shared" si="5"/>
        <v>945</v>
      </c>
    </row>
    <row r="89" spans="2:27" x14ac:dyDescent="0.25">
      <c r="G89" s="57">
        <f>G87+G88</f>
        <v>2453.7372</v>
      </c>
      <c r="R89" s="40">
        <v>118</v>
      </c>
      <c r="S89" s="41" t="s">
        <v>113</v>
      </c>
      <c r="T89" s="40">
        <v>20</v>
      </c>
      <c r="U89" s="41" t="s">
        <v>49</v>
      </c>
      <c r="V89" s="41">
        <v>6</v>
      </c>
      <c r="W89" s="41">
        <v>2</v>
      </c>
      <c r="X89" s="41">
        <v>14</v>
      </c>
      <c r="Y89" s="33">
        <f t="shared" si="3"/>
        <v>120</v>
      </c>
      <c r="Z89" s="33">
        <f t="shared" si="4"/>
        <v>40</v>
      </c>
      <c r="AA89" s="33">
        <f t="shared" si="5"/>
        <v>280</v>
      </c>
    </row>
    <row r="90" spans="2:27" x14ac:dyDescent="0.25">
      <c r="R90" s="40">
        <v>119</v>
      </c>
      <c r="S90" s="41" t="s">
        <v>184</v>
      </c>
      <c r="T90" s="40">
        <v>22</v>
      </c>
      <c r="U90" s="41" t="s">
        <v>49</v>
      </c>
      <c r="V90" s="41">
        <v>6</v>
      </c>
      <c r="W90" s="41">
        <v>2</v>
      </c>
      <c r="X90" s="41">
        <v>49</v>
      </c>
      <c r="Y90" s="33">
        <f t="shared" si="3"/>
        <v>132</v>
      </c>
      <c r="Z90" s="33">
        <f t="shared" si="4"/>
        <v>44</v>
      </c>
      <c r="AA90" s="33">
        <f t="shared" si="5"/>
        <v>1078</v>
      </c>
    </row>
    <row r="91" spans="2:27" x14ac:dyDescent="0.25">
      <c r="R91" s="40">
        <v>120</v>
      </c>
      <c r="S91" s="41" t="s">
        <v>185</v>
      </c>
      <c r="T91" s="42">
        <v>20</v>
      </c>
      <c r="U91" s="41" t="s">
        <v>49</v>
      </c>
      <c r="V91" s="41">
        <v>6</v>
      </c>
      <c r="W91" s="41">
        <v>-2</v>
      </c>
      <c r="X91" s="41">
        <v>35</v>
      </c>
      <c r="Y91" s="33">
        <f t="shared" si="3"/>
        <v>120</v>
      </c>
      <c r="Z91" s="33">
        <f t="shared" si="4"/>
        <v>-40</v>
      </c>
      <c r="AA91" s="33">
        <f t="shared" si="5"/>
        <v>700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CB47E-8B23-4BB9-813A-CDE743DEE64F}">
  <dimension ref="A1:AA92"/>
  <sheetViews>
    <sheetView topLeftCell="A52" zoomScale="70" zoomScaleNormal="70" workbookViewId="0">
      <selection activeCell="L74" sqref="L73:L74"/>
    </sheetView>
  </sheetViews>
  <sheetFormatPr baseColWidth="10" defaultRowHeight="15" x14ac:dyDescent="0.25"/>
  <cols>
    <col min="2" max="2" width="19.42578125" customWidth="1"/>
    <col min="3" max="3" width="20" customWidth="1"/>
    <col min="4" max="4" width="21" customWidth="1"/>
    <col min="6" max="7" width="19.85546875" customWidth="1"/>
    <col min="8" max="8" width="20.5703125" customWidth="1"/>
    <col min="19" max="19" width="18.5703125" customWidth="1"/>
  </cols>
  <sheetData>
    <row r="1" spans="1:27" x14ac:dyDescent="0.25">
      <c r="C1" t="s">
        <v>182</v>
      </c>
      <c r="D1" t="s">
        <v>186</v>
      </c>
    </row>
    <row r="2" spans="1:27" x14ac:dyDescent="0.25">
      <c r="A2" t="s">
        <v>58</v>
      </c>
      <c r="B2" s="2" t="s">
        <v>59</v>
      </c>
      <c r="C2" s="2" t="s">
        <v>60</v>
      </c>
      <c r="D2" s="2" t="s">
        <v>61</v>
      </c>
      <c r="E2" s="2" t="s">
        <v>62</v>
      </c>
      <c r="F2" s="2" t="s">
        <v>63</v>
      </c>
      <c r="G2" s="2" t="s">
        <v>71</v>
      </c>
      <c r="H2" s="2" t="s">
        <v>72</v>
      </c>
      <c r="I2" s="2" t="s">
        <v>73</v>
      </c>
      <c r="J2" t="s">
        <v>75</v>
      </c>
      <c r="V2" t="s">
        <v>313</v>
      </c>
      <c r="W2" t="s">
        <v>314</v>
      </c>
    </row>
    <row r="3" spans="1:27" ht="15.75" thickBot="1" x14ac:dyDescent="0.3">
      <c r="A3" s="2" t="s">
        <v>66</v>
      </c>
      <c r="B3" s="10"/>
      <c r="C3" s="11"/>
      <c r="D3" s="11"/>
      <c r="E3" s="11"/>
      <c r="F3" s="11"/>
      <c r="G3" s="12"/>
      <c r="H3" s="30"/>
      <c r="I3" s="30"/>
      <c r="J3" s="4">
        <v>-5</v>
      </c>
      <c r="K3" t="s">
        <v>64</v>
      </c>
      <c r="S3" s="1"/>
      <c r="T3" s="1" t="s">
        <v>0</v>
      </c>
      <c r="U3" s="1" t="s">
        <v>46</v>
      </c>
      <c r="V3" s="1" t="s">
        <v>5</v>
      </c>
      <c r="W3" s="1" t="s">
        <v>3</v>
      </c>
      <c r="X3" s="1" t="s">
        <v>4</v>
      </c>
      <c r="Y3" s="1" t="s">
        <v>7</v>
      </c>
      <c r="Z3" s="1" t="s">
        <v>2</v>
      </c>
      <c r="AA3" s="1" t="s">
        <v>6</v>
      </c>
    </row>
    <row r="4" spans="1:27" ht="16.5" thickTop="1" thickBot="1" x14ac:dyDescent="0.3">
      <c r="A4" s="2" t="s">
        <v>67</v>
      </c>
      <c r="B4" s="17"/>
      <c r="C4" s="9"/>
      <c r="D4" s="9"/>
      <c r="E4" s="9"/>
      <c r="F4" s="9"/>
      <c r="G4" s="13"/>
      <c r="H4" s="30"/>
      <c r="I4" s="30"/>
      <c r="J4" s="4">
        <v>-2</v>
      </c>
      <c r="S4" s="8" t="s">
        <v>163</v>
      </c>
      <c r="T4" s="1">
        <f>SUM(T5:T92)</f>
        <v>5858.727272727273</v>
      </c>
      <c r="U4" s="1"/>
      <c r="V4" s="1"/>
      <c r="W4" s="1"/>
      <c r="X4" s="1"/>
      <c r="Y4" s="1">
        <f>SUM(Y5:Y90)</f>
        <v>7856.363636363636</v>
      </c>
      <c r="Z4" s="1">
        <f>SUM(Z5:Z90)</f>
        <v>244.45454545454538</v>
      </c>
      <c r="AA4" s="1">
        <f>SUM(AA5:AA90)</f>
        <v>51869.363636363632</v>
      </c>
    </row>
    <row r="5" spans="1:27" ht="16.5" thickTop="1" thickBot="1" x14ac:dyDescent="0.3">
      <c r="A5" s="2" t="s">
        <v>68</v>
      </c>
      <c r="B5" s="17"/>
      <c r="C5" s="9"/>
      <c r="D5" s="9"/>
      <c r="E5" s="9"/>
      <c r="F5" s="9"/>
      <c r="G5" s="13"/>
      <c r="H5" s="30"/>
      <c r="I5" s="30"/>
      <c r="J5" s="4">
        <v>2</v>
      </c>
      <c r="S5" s="1" t="s">
        <v>1</v>
      </c>
      <c r="T5" s="1">
        <v>4200</v>
      </c>
      <c r="U5" s="1"/>
      <c r="V5" s="1">
        <f>Y4/T4</f>
        <v>1.3409676318157837</v>
      </c>
      <c r="W5" s="1"/>
      <c r="X5" s="1"/>
      <c r="Y5" s="1"/>
      <c r="Z5" s="1"/>
      <c r="AA5" s="1"/>
    </row>
    <row r="6" spans="1:27" ht="15.75" thickTop="1" x14ac:dyDescent="0.25">
      <c r="A6" s="2" t="s">
        <v>69</v>
      </c>
      <c r="B6" s="18"/>
      <c r="C6" s="14"/>
      <c r="D6" s="14"/>
      <c r="E6" s="14"/>
      <c r="F6" s="14"/>
      <c r="G6" s="15"/>
      <c r="H6" s="30"/>
      <c r="I6" s="30"/>
      <c r="J6" s="4">
        <v>5</v>
      </c>
      <c r="R6" t="s">
        <v>171</v>
      </c>
      <c r="S6" s="1" t="s">
        <v>155</v>
      </c>
      <c r="T6" s="7">
        <f>20</f>
        <v>20</v>
      </c>
      <c r="U6" s="1"/>
      <c r="V6" s="1">
        <v>3</v>
      </c>
      <c r="W6" s="1"/>
      <c r="X6" s="1"/>
      <c r="Y6" s="1">
        <f t="shared" ref="Y6:Y37" si="0">T6*V6</f>
        <v>60</v>
      </c>
      <c r="Z6" s="1"/>
      <c r="AA6" s="1"/>
    </row>
    <row r="7" spans="1:27" x14ac:dyDescent="0.25">
      <c r="J7" t="s">
        <v>74</v>
      </c>
      <c r="R7" s="34">
        <v>19</v>
      </c>
      <c r="S7" s="35" t="s">
        <v>20</v>
      </c>
      <c r="T7" s="34">
        <v>26</v>
      </c>
      <c r="U7" s="35" t="s">
        <v>96</v>
      </c>
      <c r="V7" s="35">
        <v>13</v>
      </c>
      <c r="W7" s="35">
        <v>-5</v>
      </c>
      <c r="X7" s="35">
        <v>14</v>
      </c>
      <c r="Y7" s="33">
        <f t="shared" si="0"/>
        <v>338</v>
      </c>
      <c r="Z7" s="33">
        <f t="shared" ref="Z7:Z37" si="1">T7*W7</f>
        <v>-130</v>
      </c>
      <c r="AA7" s="33">
        <f t="shared" ref="AA7:AA37" si="2">T7*X7</f>
        <v>364</v>
      </c>
    </row>
    <row r="8" spans="1:27" x14ac:dyDescent="0.25">
      <c r="R8" s="34">
        <v>20</v>
      </c>
      <c r="S8" s="35" t="s">
        <v>21</v>
      </c>
      <c r="T8" s="34">
        <v>26</v>
      </c>
      <c r="U8" s="35" t="s">
        <v>96</v>
      </c>
      <c r="V8" s="35">
        <v>13</v>
      </c>
      <c r="W8" s="35">
        <v>-2</v>
      </c>
      <c r="X8" s="35">
        <v>14</v>
      </c>
      <c r="Y8" s="33">
        <f t="shared" si="0"/>
        <v>338</v>
      </c>
      <c r="Z8" s="33">
        <f t="shared" si="1"/>
        <v>-52</v>
      </c>
      <c r="AA8" s="33">
        <f t="shared" si="2"/>
        <v>364</v>
      </c>
    </row>
    <row r="9" spans="1:27" x14ac:dyDescent="0.25">
      <c r="C9" t="s">
        <v>181</v>
      </c>
      <c r="D9" t="s">
        <v>183</v>
      </c>
      <c r="R9" s="34">
        <v>21</v>
      </c>
      <c r="S9" s="35" t="s">
        <v>22</v>
      </c>
      <c r="T9" s="34">
        <v>26</v>
      </c>
      <c r="U9" s="35" t="s">
        <v>96</v>
      </c>
      <c r="V9" s="35">
        <v>13</v>
      </c>
      <c r="W9" s="35">
        <v>2</v>
      </c>
      <c r="X9" s="35">
        <v>14</v>
      </c>
      <c r="Y9" s="33">
        <f t="shared" si="0"/>
        <v>338</v>
      </c>
      <c r="Z9" s="33">
        <f t="shared" si="1"/>
        <v>52</v>
      </c>
      <c r="AA9" s="33">
        <f t="shared" si="2"/>
        <v>364</v>
      </c>
    </row>
    <row r="10" spans="1:27" x14ac:dyDescent="0.25">
      <c r="A10" t="s">
        <v>58</v>
      </c>
      <c r="B10" s="2" t="s">
        <v>59</v>
      </c>
      <c r="C10" s="2" t="s">
        <v>60</v>
      </c>
      <c r="D10" s="2" t="s">
        <v>61</v>
      </c>
      <c r="E10" s="2" t="s">
        <v>62</v>
      </c>
      <c r="F10" s="2" t="s">
        <v>63</v>
      </c>
      <c r="G10" s="2" t="s">
        <v>71</v>
      </c>
      <c r="H10" s="2" t="s">
        <v>72</v>
      </c>
      <c r="I10" s="2" t="s">
        <v>73</v>
      </c>
      <c r="J10" t="s">
        <v>75</v>
      </c>
      <c r="R10" s="34">
        <v>22</v>
      </c>
      <c r="S10" s="35" t="s">
        <v>23</v>
      </c>
      <c r="T10" s="34">
        <v>26</v>
      </c>
      <c r="U10" s="35" t="s">
        <v>96</v>
      </c>
      <c r="V10" s="35">
        <v>13</v>
      </c>
      <c r="W10" s="35">
        <v>5</v>
      </c>
      <c r="X10" s="35">
        <v>14</v>
      </c>
      <c r="Y10" s="33">
        <f t="shared" si="0"/>
        <v>338</v>
      </c>
      <c r="Z10" s="33">
        <f t="shared" si="1"/>
        <v>130</v>
      </c>
      <c r="AA10" s="33">
        <f t="shared" si="2"/>
        <v>364</v>
      </c>
    </row>
    <row r="11" spans="1:27" ht="15.75" thickBot="1" x14ac:dyDescent="0.3">
      <c r="A11" s="2" t="s">
        <v>66</v>
      </c>
      <c r="B11" s="75"/>
      <c r="C11" s="43"/>
      <c r="D11" s="77"/>
      <c r="E11" s="43"/>
      <c r="F11" s="43"/>
      <c r="G11" s="11"/>
      <c r="H11" s="43"/>
      <c r="I11" s="12"/>
      <c r="J11" s="4">
        <v>-5</v>
      </c>
      <c r="K11" t="s">
        <v>64</v>
      </c>
      <c r="R11" s="34">
        <v>23</v>
      </c>
      <c r="S11" s="35" t="s">
        <v>24</v>
      </c>
      <c r="T11" s="34">
        <v>26</v>
      </c>
      <c r="U11" s="35" t="s">
        <v>96</v>
      </c>
      <c r="V11" s="35">
        <v>13</v>
      </c>
      <c r="W11" s="35">
        <v>-5</v>
      </c>
      <c r="X11" s="35">
        <v>49</v>
      </c>
      <c r="Y11" s="33">
        <f t="shared" si="0"/>
        <v>338</v>
      </c>
      <c r="Z11" s="33">
        <f t="shared" si="1"/>
        <v>-130</v>
      </c>
      <c r="AA11" s="33">
        <f t="shared" si="2"/>
        <v>1274</v>
      </c>
    </row>
    <row r="12" spans="1:27" ht="16.5" thickTop="1" thickBot="1" x14ac:dyDescent="0.3">
      <c r="A12" s="2" t="s">
        <v>67</v>
      </c>
      <c r="B12" s="19"/>
      <c r="C12" s="43"/>
      <c r="E12" s="43"/>
      <c r="F12" s="43"/>
      <c r="H12" s="43"/>
      <c r="I12" s="13"/>
      <c r="J12" s="4">
        <v>-2</v>
      </c>
      <c r="R12" s="34">
        <v>24</v>
      </c>
      <c r="S12" s="35" t="s">
        <v>25</v>
      </c>
      <c r="T12" s="34">
        <v>26</v>
      </c>
      <c r="U12" s="35" t="s">
        <v>96</v>
      </c>
      <c r="V12" s="35">
        <v>13</v>
      </c>
      <c r="W12" s="35">
        <v>-2</v>
      </c>
      <c r="X12" s="35">
        <v>49</v>
      </c>
      <c r="Y12" s="33">
        <f t="shared" si="0"/>
        <v>338</v>
      </c>
      <c r="Z12" s="33">
        <f t="shared" si="1"/>
        <v>-52</v>
      </c>
      <c r="AA12" s="33">
        <f t="shared" si="2"/>
        <v>1274</v>
      </c>
    </row>
    <row r="13" spans="1:27" ht="16.5" thickTop="1" thickBot="1" x14ac:dyDescent="0.3">
      <c r="A13" s="2" t="s">
        <v>68</v>
      </c>
      <c r="B13" s="19"/>
      <c r="C13" s="43"/>
      <c r="D13" s="78"/>
      <c r="E13" s="43"/>
      <c r="F13" s="43"/>
      <c r="H13" s="43"/>
      <c r="I13" s="13"/>
      <c r="J13" s="4">
        <v>2</v>
      </c>
      <c r="R13" s="34">
        <v>25</v>
      </c>
      <c r="S13" s="35" t="s">
        <v>26</v>
      </c>
      <c r="T13" s="34">
        <v>26</v>
      </c>
      <c r="U13" s="35" t="s">
        <v>96</v>
      </c>
      <c r="V13" s="35">
        <v>13</v>
      </c>
      <c r="W13" s="35">
        <v>2</v>
      </c>
      <c r="X13" s="35">
        <v>49</v>
      </c>
      <c r="Y13" s="33">
        <f t="shared" si="0"/>
        <v>338</v>
      </c>
      <c r="Z13" s="33">
        <f t="shared" si="1"/>
        <v>52</v>
      </c>
      <c r="AA13" s="33">
        <f t="shared" si="2"/>
        <v>1274</v>
      </c>
    </row>
    <row r="14" spans="1:27" ht="15.75" thickTop="1" x14ac:dyDescent="0.25">
      <c r="A14" s="2" t="s">
        <v>69</v>
      </c>
      <c r="B14" s="76"/>
      <c r="C14" s="43"/>
      <c r="D14" s="79"/>
      <c r="E14" s="43"/>
      <c r="F14" s="43"/>
      <c r="G14" s="14"/>
      <c r="H14" s="43"/>
      <c r="I14" s="15"/>
      <c r="J14" s="4">
        <v>5</v>
      </c>
      <c r="R14" s="34">
        <v>26</v>
      </c>
      <c r="S14" s="35" t="s">
        <v>27</v>
      </c>
      <c r="T14" s="34">
        <v>26</v>
      </c>
      <c r="U14" s="35" t="s">
        <v>96</v>
      </c>
      <c r="V14" s="35">
        <v>13</v>
      </c>
      <c r="W14" s="35">
        <v>5</v>
      </c>
      <c r="X14" s="35">
        <v>49</v>
      </c>
      <c r="Y14" s="33">
        <f t="shared" si="0"/>
        <v>338</v>
      </c>
      <c r="Z14" s="33">
        <f t="shared" si="1"/>
        <v>130</v>
      </c>
      <c r="AA14" s="33">
        <f t="shared" si="2"/>
        <v>1274</v>
      </c>
    </row>
    <row r="15" spans="1:27" x14ac:dyDescent="0.25">
      <c r="J15" t="s">
        <v>74</v>
      </c>
      <c r="R15" s="38">
        <v>43</v>
      </c>
      <c r="S15" s="39" t="s">
        <v>114</v>
      </c>
      <c r="T15" s="38">
        <v>21</v>
      </c>
      <c r="U15" s="39" t="s">
        <v>97</v>
      </c>
      <c r="V15" s="39">
        <v>6</v>
      </c>
      <c r="W15" s="39">
        <v>5</v>
      </c>
      <c r="X15" s="39">
        <v>56</v>
      </c>
      <c r="Y15" s="33">
        <f t="shared" si="0"/>
        <v>126</v>
      </c>
      <c r="Z15" s="33">
        <f t="shared" si="1"/>
        <v>105</v>
      </c>
      <c r="AA15" s="33">
        <f t="shared" si="2"/>
        <v>1176</v>
      </c>
    </row>
    <row r="16" spans="1:27" x14ac:dyDescent="0.25">
      <c r="R16" s="38">
        <v>44</v>
      </c>
      <c r="S16" s="39" t="s">
        <v>115</v>
      </c>
      <c r="T16" s="38">
        <v>18</v>
      </c>
      <c r="U16" s="39" t="s">
        <v>97</v>
      </c>
      <c r="V16" s="39">
        <v>9</v>
      </c>
      <c r="W16" s="39">
        <v>2</v>
      </c>
      <c r="X16" s="39">
        <v>7</v>
      </c>
      <c r="Y16" s="33">
        <f t="shared" si="0"/>
        <v>162</v>
      </c>
      <c r="Z16" s="33">
        <f t="shared" si="1"/>
        <v>36</v>
      </c>
      <c r="AA16" s="33">
        <f t="shared" si="2"/>
        <v>126</v>
      </c>
    </row>
    <row r="17" spans="1:27" x14ac:dyDescent="0.25">
      <c r="C17" t="s">
        <v>179</v>
      </c>
      <c r="D17" t="s">
        <v>180</v>
      </c>
      <c r="R17" s="38">
        <v>45</v>
      </c>
      <c r="S17" s="39" t="s">
        <v>116</v>
      </c>
      <c r="T17" s="38">
        <v>17</v>
      </c>
      <c r="U17" s="39" t="s">
        <v>97</v>
      </c>
      <c r="V17" s="39">
        <v>6</v>
      </c>
      <c r="W17" s="39">
        <v>5</v>
      </c>
      <c r="X17" s="39">
        <v>14</v>
      </c>
      <c r="Y17" s="33">
        <f t="shared" si="0"/>
        <v>102</v>
      </c>
      <c r="Z17" s="33">
        <f t="shared" si="1"/>
        <v>85</v>
      </c>
      <c r="AA17" s="33">
        <f t="shared" si="2"/>
        <v>238</v>
      </c>
    </row>
    <row r="18" spans="1:27" x14ac:dyDescent="0.25">
      <c r="A18" t="s">
        <v>58</v>
      </c>
      <c r="B18" s="2" t="s">
        <v>59</v>
      </c>
      <c r="C18" s="2" t="s">
        <v>60</v>
      </c>
      <c r="D18" s="2" t="s">
        <v>61</v>
      </c>
      <c r="E18" s="2" t="s">
        <v>62</v>
      </c>
      <c r="F18" s="2" t="s">
        <v>63</v>
      </c>
      <c r="G18" s="2" t="s">
        <v>71</v>
      </c>
      <c r="H18" s="2" t="s">
        <v>72</v>
      </c>
      <c r="I18" s="2" t="s">
        <v>73</v>
      </c>
      <c r="J18" t="s">
        <v>75</v>
      </c>
      <c r="R18" s="38">
        <v>46</v>
      </c>
      <c r="S18" s="39" t="s">
        <v>117</v>
      </c>
      <c r="T18" s="38">
        <v>24</v>
      </c>
      <c r="U18" s="39" t="s">
        <v>97</v>
      </c>
      <c r="V18" s="39">
        <v>6</v>
      </c>
      <c r="W18" s="39">
        <v>5</v>
      </c>
      <c r="X18" s="39">
        <v>7</v>
      </c>
      <c r="Y18" s="33">
        <f t="shared" si="0"/>
        <v>144</v>
      </c>
      <c r="Z18" s="33">
        <f t="shared" si="1"/>
        <v>120</v>
      </c>
      <c r="AA18" s="33">
        <f t="shared" si="2"/>
        <v>168</v>
      </c>
    </row>
    <row r="19" spans="1:27" x14ac:dyDescent="0.25">
      <c r="A19" s="2" t="s">
        <v>66</v>
      </c>
      <c r="B19" s="43"/>
      <c r="C19" s="35" t="s">
        <v>264</v>
      </c>
      <c r="D19" s="43"/>
      <c r="E19" s="43"/>
      <c r="F19" s="43"/>
      <c r="G19" s="43"/>
      <c r="H19" s="35" t="s">
        <v>265</v>
      </c>
      <c r="I19" s="43"/>
      <c r="J19" s="4">
        <v>-5</v>
      </c>
      <c r="K19" t="s">
        <v>64</v>
      </c>
      <c r="R19" s="38">
        <v>47</v>
      </c>
      <c r="S19" s="39" t="s">
        <v>118</v>
      </c>
      <c r="T19" s="38">
        <v>15</v>
      </c>
      <c r="U19" s="39" t="s">
        <v>97</v>
      </c>
      <c r="V19" s="39">
        <v>6</v>
      </c>
      <c r="W19" s="39">
        <v>-2</v>
      </c>
      <c r="X19" s="39">
        <v>56</v>
      </c>
      <c r="Y19" s="33">
        <f t="shared" si="0"/>
        <v>90</v>
      </c>
      <c r="Z19" s="33">
        <f t="shared" si="1"/>
        <v>-30</v>
      </c>
      <c r="AA19" s="33">
        <f t="shared" si="2"/>
        <v>840</v>
      </c>
    </row>
    <row r="20" spans="1:27" x14ac:dyDescent="0.25">
      <c r="A20" s="2" t="s">
        <v>67</v>
      </c>
      <c r="B20" s="43"/>
      <c r="C20" s="35" t="s">
        <v>268</v>
      </c>
      <c r="E20" s="43"/>
      <c r="F20" s="43"/>
      <c r="H20" s="35" t="s">
        <v>263</v>
      </c>
      <c r="I20" s="43"/>
      <c r="J20" s="4">
        <v>-2</v>
      </c>
      <c r="R20" s="38">
        <v>48</v>
      </c>
      <c r="S20" s="39" t="s">
        <v>119</v>
      </c>
      <c r="T20" s="38">
        <v>19</v>
      </c>
      <c r="U20" s="39" t="s">
        <v>97</v>
      </c>
      <c r="V20" s="39">
        <v>6</v>
      </c>
      <c r="W20" s="39">
        <v>5</v>
      </c>
      <c r="X20" s="39">
        <v>42</v>
      </c>
      <c r="Y20" s="33">
        <f t="shared" si="0"/>
        <v>114</v>
      </c>
      <c r="Z20" s="33">
        <f t="shared" si="1"/>
        <v>95</v>
      </c>
      <c r="AA20" s="33">
        <f t="shared" si="2"/>
        <v>798</v>
      </c>
    </row>
    <row r="21" spans="1:27" x14ac:dyDescent="0.25">
      <c r="A21" s="2" t="s">
        <v>68</v>
      </c>
      <c r="B21" s="43"/>
      <c r="C21" s="35" t="s">
        <v>269</v>
      </c>
      <c r="E21" s="43"/>
      <c r="F21" s="43"/>
      <c r="G21" s="43"/>
      <c r="H21" s="35" t="s">
        <v>266</v>
      </c>
      <c r="I21" s="43"/>
      <c r="J21" s="4">
        <v>2</v>
      </c>
      <c r="R21" s="38">
        <v>49</v>
      </c>
      <c r="S21" s="39" t="s">
        <v>120</v>
      </c>
      <c r="T21" s="38">
        <v>15</v>
      </c>
      <c r="U21" s="39" t="s">
        <v>97</v>
      </c>
      <c r="V21" s="39">
        <v>6</v>
      </c>
      <c r="W21" s="39">
        <v>2</v>
      </c>
      <c r="X21" s="39">
        <v>7</v>
      </c>
      <c r="Y21" s="33">
        <f t="shared" si="0"/>
        <v>90</v>
      </c>
      <c r="Z21" s="33">
        <f t="shared" si="1"/>
        <v>30</v>
      </c>
      <c r="AA21" s="33">
        <f t="shared" si="2"/>
        <v>105</v>
      </c>
    </row>
    <row r="22" spans="1:27" x14ac:dyDescent="0.25">
      <c r="A22" s="2" t="s">
        <v>69</v>
      </c>
      <c r="B22" s="43"/>
      <c r="C22" s="35" t="s">
        <v>270</v>
      </c>
      <c r="D22" s="43"/>
      <c r="E22" s="43"/>
      <c r="F22" s="43"/>
      <c r="H22" s="35" t="s">
        <v>267</v>
      </c>
      <c r="I22" s="43"/>
      <c r="J22" s="4">
        <v>5</v>
      </c>
      <c r="R22" s="38">
        <v>50</v>
      </c>
      <c r="S22" s="39" t="s">
        <v>121</v>
      </c>
      <c r="T22" s="38">
        <v>23</v>
      </c>
      <c r="U22" s="39" t="s">
        <v>97</v>
      </c>
      <c r="V22" s="39">
        <v>6</v>
      </c>
      <c r="W22" s="39">
        <v>-5</v>
      </c>
      <c r="X22" s="39">
        <v>56</v>
      </c>
      <c r="Y22" s="33">
        <f t="shared" si="0"/>
        <v>138</v>
      </c>
      <c r="Z22" s="33">
        <f t="shared" si="1"/>
        <v>-115</v>
      </c>
      <c r="AA22" s="33">
        <f t="shared" si="2"/>
        <v>1288</v>
      </c>
    </row>
    <row r="23" spans="1:27" x14ac:dyDescent="0.25">
      <c r="I23" s="71"/>
      <c r="J23" t="s">
        <v>74</v>
      </c>
      <c r="R23" s="38">
        <v>51</v>
      </c>
      <c r="S23" s="39" t="s">
        <v>122</v>
      </c>
      <c r="T23" s="38">
        <v>18</v>
      </c>
      <c r="U23" s="39" t="s">
        <v>97</v>
      </c>
      <c r="V23" s="39">
        <v>9</v>
      </c>
      <c r="W23" s="39">
        <v>-2</v>
      </c>
      <c r="X23" s="39">
        <v>56</v>
      </c>
      <c r="Y23" s="33">
        <f t="shared" si="0"/>
        <v>162</v>
      </c>
      <c r="Z23" s="33">
        <f t="shared" si="1"/>
        <v>-36</v>
      </c>
      <c r="AA23" s="33">
        <f t="shared" si="2"/>
        <v>1008</v>
      </c>
    </row>
    <row r="24" spans="1:27" x14ac:dyDescent="0.25">
      <c r="R24" s="38">
        <v>52</v>
      </c>
      <c r="S24" s="39" t="s">
        <v>123</v>
      </c>
      <c r="T24" s="38">
        <v>19</v>
      </c>
      <c r="U24" s="39" t="s">
        <v>97</v>
      </c>
      <c r="V24" s="39">
        <v>6</v>
      </c>
      <c r="W24" s="39">
        <v>-5</v>
      </c>
      <c r="X24" s="39">
        <v>56</v>
      </c>
      <c r="Y24" s="33">
        <f t="shared" si="0"/>
        <v>114</v>
      </c>
      <c r="Z24" s="33">
        <f t="shared" si="1"/>
        <v>-95</v>
      </c>
      <c r="AA24" s="33">
        <f t="shared" si="2"/>
        <v>1064</v>
      </c>
    </row>
    <row r="25" spans="1:27" x14ac:dyDescent="0.25">
      <c r="C25" t="s">
        <v>177</v>
      </c>
      <c r="D25" t="s">
        <v>178</v>
      </c>
      <c r="R25" s="38">
        <v>53</v>
      </c>
      <c r="S25" s="39" t="s">
        <v>124</v>
      </c>
      <c r="T25" s="38">
        <v>22</v>
      </c>
      <c r="U25" s="39" t="s">
        <v>97</v>
      </c>
      <c r="V25" s="39">
        <v>6</v>
      </c>
      <c r="W25" s="39">
        <v>-5</v>
      </c>
      <c r="X25" s="39">
        <v>7</v>
      </c>
      <c r="Y25" s="33">
        <f t="shared" si="0"/>
        <v>132</v>
      </c>
      <c r="Z25" s="33">
        <f t="shared" si="1"/>
        <v>-110</v>
      </c>
      <c r="AA25" s="33">
        <f t="shared" si="2"/>
        <v>154</v>
      </c>
    </row>
    <row r="26" spans="1:27" x14ac:dyDescent="0.25">
      <c r="A26" t="s">
        <v>58</v>
      </c>
      <c r="B26" s="2" t="s">
        <v>59</v>
      </c>
      <c r="C26" s="2" t="s">
        <v>60</v>
      </c>
      <c r="D26" s="2" t="s">
        <v>61</v>
      </c>
      <c r="E26" s="2" t="s">
        <v>62</v>
      </c>
      <c r="F26" s="2" t="s">
        <v>63</v>
      </c>
      <c r="G26" s="2" t="s">
        <v>71</v>
      </c>
      <c r="H26" s="2" t="s">
        <v>72</v>
      </c>
      <c r="I26" s="2" t="s">
        <v>73</v>
      </c>
      <c r="J26" t="s">
        <v>75</v>
      </c>
      <c r="R26" s="38">
        <v>54</v>
      </c>
      <c r="S26" s="39" t="s">
        <v>125</v>
      </c>
      <c r="T26" s="38">
        <v>19.727272727272702</v>
      </c>
      <c r="U26" s="39" t="s">
        <v>97</v>
      </c>
      <c r="V26" s="39">
        <v>6</v>
      </c>
      <c r="W26" s="39">
        <v>2</v>
      </c>
      <c r="X26" s="39">
        <v>28</v>
      </c>
      <c r="Y26" s="33">
        <f t="shared" si="0"/>
        <v>118.3636363636362</v>
      </c>
      <c r="Z26" s="33">
        <f t="shared" si="1"/>
        <v>39.454545454545404</v>
      </c>
      <c r="AA26" s="33">
        <f t="shared" si="2"/>
        <v>552.36363636363569</v>
      </c>
    </row>
    <row r="27" spans="1:27" x14ac:dyDescent="0.25">
      <c r="A27" s="2" t="s">
        <v>66</v>
      </c>
      <c r="C27" s="71"/>
      <c r="D27" s="84"/>
      <c r="E27" s="85"/>
      <c r="F27" s="71"/>
      <c r="G27" s="85"/>
      <c r="H27" s="85"/>
      <c r="I27" s="43"/>
      <c r="J27" s="4">
        <v>-5</v>
      </c>
      <c r="K27" t="s">
        <v>64</v>
      </c>
      <c r="R27" s="38">
        <v>55</v>
      </c>
      <c r="S27" s="39" t="s">
        <v>36</v>
      </c>
      <c r="T27" s="38">
        <v>40</v>
      </c>
      <c r="U27" s="39" t="s">
        <v>97</v>
      </c>
      <c r="V27" s="39">
        <v>3</v>
      </c>
      <c r="W27" s="39">
        <v>5</v>
      </c>
      <c r="X27" s="39">
        <v>56</v>
      </c>
      <c r="Y27" s="33">
        <f t="shared" si="0"/>
        <v>120</v>
      </c>
      <c r="Z27" s="33">
        <f t="shared" si="1"/>
        <v>200</v>
      </c>
      <c r="AA27" s="33">
        <f t="shared" si="2"/>
        <v>2240</v>
      </c>
    </row>
    <row r="28" spans="1:27" x14ac:dyDescent="0.25">
      <c r="A28" s="2" t="s">
        <v>67</v>
      </c>
      <c r="B28" s="39" t="s">
        <v>194</v>
      </c>
      <c r="C28" s="82"/>
      <c r="D28" s="43"/>
      <c r="E28" s="43"/>
      <c r="F28" s="43"/>
      <c r="G28" s="43"/>
      <c r="H28" s="43"/>
      <c r="J28" s="4">
        <v>-2</v>
      </c>
      <c r="R28" s="38">
        <v>56</v>
      </c>
      <c r="S28" s="39" t="s">
        <v>37</v>
      </c>
      <c r="T28" s="38">
        <v>40</v>
      </c>
      <c r="U28" s="39" t="s">
        <v>97</v>
      </c>
      <c r="V28" s="39">
        <v>3</v>
      </c>
      <c r="W28" s="39">
        <v>-2</v>
      </c>
      <c r="X28" s="39">
        <v>56</v>
      </c>
      <c r="Y28" s="33">
        <f t="shared" si="0"/>
        <v>120</v>
      </c>
      <c r="Z28" s="33">
        <f t="shared" si="1"/>
        <v>-80</v>
      </c>
      <c r="AA28" s="33">
        <f t="shared" si="2"/>
        <v>2240</v>
      </c>
    </row>
    <row r="29" spans="1:27" x14ac:dyDescent="0.25">
      <c r="A29" s="2" t="s">
        <v>68</v>
      </c>
      <c r="B29" s="43"/>
      <c r="C29" s="82"/>
      <c r="D29" s="43"/>
      <c r="E29" s="43"/>
      <c r="F29" s="43"/>
      <c r="G29" s="43"/>
      <c r="H29" s="43"/>
      <c r="I29" s="83" t="s">
        <v>195</v>
      </c>
      <c r="J29" s="4">
        <v>2</v>
      </c>
      <c r="R29" s="38">
        <v>57</v>
      </c>
      <c r="S29" s="39" t="s">
        <v>38</v>
      </c>
      <c r="T29" s="38">
        <v>40</v>
      </c>
      <c r="U29" s="39" t="s">
        <v>97</v>
      </c>
      <c r="V29" s="39">
        <v>3</v>
      </c>
      <c r="W29" s="39">
        <v>-5</v>
      </c>
      <c r="X29" s="39">
        <v>56</v>
      </c>
      <c r="Y29" s="33">
        <f t="shared" si="0"/>
        <v>120</v>
      </c>
      <c r="Z29" s="33">
        <f t="shared" si="1"/>
        <v>-200</v>
      </c>
      <c r="AA29" s="33">
        <f t="shared" si="2"/>
        <v>2240</v>
      </c>
    </row>
    <row r="30" spans="1:27" x14ac:dyDescent="0.25">
      <c r="A30" s="2" t="s">
        <v>69</v>
      </c>
      <c r="B30" s="43"/>
      <c r="C30" s="71"/>
      <c r="D30" s="43"/>
      <c r="E30" s="43"/>
      <c r="F30" s="43"/>
      <c r="G30" s="43"/>
      <c r="H30" s="43"/>
      <c r="I30" s="81"/>
      <c r="J30" s="4">
        <v>5</v>
      </c>
      <c r="R30" s="38">
        <v>58</v>
      </c>
      <c r="S30" s="39" t="s">
        <v>39</v>
      </c>
      <c r="T30" s="38">
        <v>40</v>
      </c>
      <c r="U30" s="39" t="s">
        <v>97</v>
      </c>
      <c r="V30" s="39">
        <v>3</v>
      </c>
      <c r="W30" s="39">
        <v>5</v>
      </c>
      <c r="X30" s="39">
        <v>49</v>
      </c>
      <c r="Y30" s="33">
        <f t="shared" si="0"/>
        <v>120</v>
      </c>
      <c r="Z30" s="33">
        <f t="shared" si="1"/>
        <v>200</v>
      </c>
      <c r="AA30" s="33">
        <f t="shared" si="2"/>
        <v>1960</v>
      </c>
    </row>
    <row r="31" spans="1:27" x14ac:dyDescent="0.25">
      <c r="J31" t="s">
        <v>74</v>
      </c>
      <c r="R31" s="38">
        <v>59</v>
      </c>
      <c r="S31" s="39" t="s">
        <v>40</v>
      </c>
      <c r="T31" s="38">
        <v>40</v>
      </c>
      <c r="U31" s="39" t="s">
        <v>97</v>
      </c>
      <c r="V31" s="39">
        <v>3</v>
      </c>
      <c r="W31" s="39">
        <v>2</v>
      </c>
      <c r="X31" s="39">
        <v>49</v>
      </c>
      <c r="Y31" s="33">
        <f t="shared" si="0"/>
        <v>120</v>
      </c>
      <c r="Z31" s="33">
        <f t="shared" si="1"/>
        <v>80</v>
      </c>
      <c r="AA31" s="33">
        <f t="shared" si="2"/>
        <v>1960</v>
      </c>
    </row>
    <row r="32" spans="1:27" x14ac:dyDescent="0.25">
      <c r="R32" s="38">
        <v>60</v>
      </c>
      <c r="S32" s="39" t="s">
        <v>41</v>
      </c>
      <c r="T32" s="38">
        <v>40</v>
      </c>
      <c r="U32" s="39" t="s">
        <v>97</v>
      </c>
      <c r="V32" s="39">
        <v>3</v>
      </c>
      <c r="W32" s="39">
        <v>-2</v>
      </c>
      <c r="X32" s="39">
        <v>49</v>
      </c>
      <c r="Y32" s="33">
        <f t="shared" si="0"/>
        <v>120</v>
      </c>
      <c r="Z32" s="33">
        <f t="shared" si="1"/>
        <v>-80</v>
      </c>
      <c r="AA32" s="33">
        <f t="shared" si="2"/>
        <v>1960</v>
      </c>
    </row>
    <row r="33" spans="1:27" x14ac:dyDescent="0.25">
      <c r="C33" t="s">
        <v>175</v>
      </c>
      <c r="D33" t="s">
        <v>176</v>
      </c>
      <c r="R33" s="38">
        <v>61</v>
      </c>
      <c r="S33" s="39" t="s">
        <v>42</v>
      </c>
      <c r="T33" s="38">
        <v>40</v>
      </c>
      <c r="U33" s="39" t="s">
        <v>97</v>
      </c>
      <c r="V33" s="39">
        <v>3</v>
      </c>
      <c r="W33" s="39">
        <v>-5</v>
      </c>
      <c r="X33" s="39">
        <v>49</v>
      </c>
      <c r="Y33" s="33">
        <f t="shared" si="0"/>
        <v>120</v>
      </c>
      <c r="Z33" s="33">
        <f t="shared" si="1"/>
        <v>-200</v>
      </c>
      <c r="AA33" s="33">
        <f t="shared" si="2"/>
        <v>1960</v>
      </c>
    </row>
    <row r="34" spans="1:27" x14ac:dyDescent="0.25">
      <c r="A34" t="s">
        <v>58</v>
      </c>
      <c r="B34" s="2" t="s">
        <v>59</v>
      </c>
      <c r="C34" s="2" t="s">
        <v>60</v>
      </c>
      <c r="D34" s="2" t="s">
        <v>61</v>
      </c>
      <c r="E34" s="2" t="s">
        <v>62</v>
      </c>
      <c r="F34" s="2" t="s">
        <v>63</v>
      </c>
      <c r="G34" s="2" t="s">
        <v>71</v>
      </c>
      <c r="H34" s="2" t="s">
        <v>72</v>
      </c>
      <c r="I34" s="2" t="s">
        <v>73</v>
      </c>
      <c r="J34" t="s">
        <v>75</v>
      </c>
      <c r="R34" s="38">
        <v>62</v>
      </c>
      <c r="S34" s="39" t="s">
        <v>43</v>
      </c>
      <c r="T34" s="38">
        <v>40</v>
      </c>
      <c r="U34" s="39" t="s">
        <v>97</v>
      </c>
      <c r="V34" s="39">
        <v>3</v>
      </c>
      <c r="W34" s="39">
        <v>5</v>
      </c>
      <c r="X34" s="39">
        <v>42</v>
      </c>
      <c r="Y34" s="33">
        <f t="shared" si="0"/>
        <v>120</v>
      </c>
      <c r="Z34" s="33">
        <f t="shared" si="1"/>
        <v>200</v>
      </c>
      <c r="AA34" s="33">
        <f t="shared" si="2"/>
        <v>1680</v>
      </c>
    </row>
    <row r="35" spans="1:27" x14ac:dyDescent="0.25">
      <c r="A35" s="2" t="s">
        <v>66</v>
      </c>
      <c r="B35" s="39" t="s">
        <v>192</v>
      </c>
      <c r="C35" s="43"/>
      <c r="D35" s="43"/>
      <c r="E35" s="43"/>
      <c r="F35" s="43"/>
      <c r="G35" s="39" t="s">
        <v>189</v>
      </c>
      <c r="H35" s="43"/>
      <c r="I35" s="39" t="s">
        <v>191</v>
      </c>
      <c r="J35" s="4">
        <v>-5</v>
      </c>
      <c r="K35" t="s">
        <v>64</v>
      </c>
      <c r="R35" s="38">
        <v>63</v>
      </c>
      <c r="S35" s="39" t="s">
        <v>44</v>
      </c>
      <c r="T35" s="38">
        <v>40</v>
      </c>
      <c r="U35" s="39" t="s">
        <v>97</v>
      </c>
      <c r="V35" s="39">
        <v>3</v>
      </c>
      <c r="W35" s="39">
        <v>2</v>
      </c>
      <c r="X35" s="39">
        <v>42</v>
      </c>
      <c r="Y35" s="33">
        <f t="shared" si="0"/>
        <v>120</v>
      </c>
      <c r="Z35" s="33">
        <f t="shared" si="1"/>
        <v>80</v>
      </c>
      <c r="AA35" s="33">
        <f t="shared" si="2"/>
        <v>1680</v>
      </c>
    </row>
    <row r="36" spans="1:27" x14ac:dyDescent="0.25">
      <c r="A36" s="2" t="s">
        <v>67</v>
      </c>
      <c r="B36" s="39" t="s">
        <v>196</v>
      </c>
      <c r="C36" s="43"/>
      <c r="D36" s="43"/>
      <c r="E36" s="43"/>
      <c r="F36" s="43"/>
      <c r="G36" s="43"/>
      <c r="H36" s="43"/>
      <c r="J36" s="4">
        <v>-2</v>
      </c>
      <c r="R36" s="38">
        <v>64</v>
      </c>
      <c r="S36" s="39" t="s">
        <v>45</v>
      </c>
      <c r="T36" s="38">
        <v>40</v>
      </c>
      <c r="U36" s="39" t="s">
        <v>97</v>
      </c>
      <c r="V36" s="39">
        <v>3</v>
      </c>
      <c r="W36" s="39">
        <v>-2</v>
      </c>
      <c r="X36" s="39">
        <v>42</v>
      </c>
      <c r="Y36" s="33">
        <f t="shared" si="0"/>
        <v>120</v>
      </c>
      <c r="Z36" s="33">
        <f t="shared" si="1"/>
        <v>-80</v>
      </c>
      <c r="AA36" s="33">
        <f t="shared" si="2"/>
        <v>1680</v>
      </c>
    </row>
    <row r="37" spans="1:27" x14ac:dyDescent="0.25">
      <c r="A37" s="2" t="s">
        <v>68</v>
      </c>
      <c r="C37" s="43"/>
      <c r="D37" s="43"/>
      <c r="E37" s="43"/>
      <c r="F37" s="39" t="s">
        <v>309</v>
      </c>
      <c r="G37" s="43"/>
      <c r="H37" s="43"/>
      <c r="I37" s="39" t="s">
        <v>197</v>
      </c>
      <c r="J37" s="4">
        <v>2</v>
      </c>
      <c r="R37" s="38">
        <v>65</v>
      </c>
      <c r="S37" s="39" t="s">
        <v>76</v>
      </c>
      <c r="T37" s="38">
        <v>40</v>
      </c>
      <c r="U37" s="39" t="s">
        <v>97</v>
      </c>
      <c r="V37" s="39">
        <v>3</v>
      </c>
      <c r="W37" s="39">
        <v>-5</v>
      </c>
      <c r="X37" s="39">
        <v>42</v>
      </c>
      <c r="Y37" s="33">
        <f t="shared" si="0"/>
        <v>120</v>
      </c>
      <c r="Z37" s="33">
        <f t="shared" si="1"/>
        <v>-200</v>
      </c>
      <c r="AA37" s="33">
        <f t="shared" si="2"/>
        <v>1680</v>
      </c>
    </row>
    <row r="38" spans="1:27" x14ac:dyDescent="0.25">
      <c r="A38" s="2" t="s">
        <v>69</v>
      </c>
      <c r="B38" s="39" t="s">
        <v>190</v>
      </c>
      <c r="C38" s="43"/>
      <c r="D38" s="39" t="s">
        <v>188</v>
      </c>
      <c r="E38" s="43"/>
      <c r="F38" s="43"/>
      <c r="G38" s="43"/>
      <c r="H38" s="39" t="s">
        <v>212</v>
      </c>
      <c r="I38" s="39" t="s">
        <v>193</v>
      </c>
      <c r="J38" s="4">
        <v>5</v>
      </c>
      <c r="R38" s="38">
        <v>66</v>
      </c>
      <c r="S38" s="39" t="s">
        <v>77</v>
      </c>
      <c r="T38" s="38">
        <v>40</v>
      </c>
      <c r="U38" s="39" t="s">
        <v>97</v>
      </c>
      <c r="V38" s="39">
        <v>3</v>
      </c>
      <c r="W38" s="39">
        <v>5</v>
      </c>
      <c r="X38" s="39">
        <v>35</v>
      </c>
      <c r="Y38" s="33">
        <f t="shared" ref="Y38:Y56" si="3">T38*V38</f>
        <v>120</v>
      </c>
      <c r="Z38" s="33">
        <f t="shared" ref="Z38:Z56" si="4">T38*W38</f>
        <v>200</v>
      </c>
      <c r="AA38" s="33">
        <f t="shared" ref="AA38:AA56" si="5">T38*X38</f>
        <v>1400</v>
      </c>
    </row>
    <row r="39" spans="1:27" x14ac:dyDescent="0.25">
      <c r="J39" t="s">
        <v>74</v>
      </c>
      <c r="R39" s="38">
        <v>67</v>
      </c>
      <c r="S39" s="39" t="s">
        <v>78</v>
      </c>
      <c r="T39" s="38">
        <v>40</v>
      </c>
      <c r="U39" s="39" t="s">
        <v>97</v>
      </c>
      <c r="V39" s="39">
        <v>3</v>
      </c>
      <c r="W39" s="39">
        <v>2</v>
      </c>
      <c r="X39" s="39">
        <v>35</v>
      </c>
      <c r="Y39" s="33">
        <f t="shared" si="3"/>
        <v>120</v>
      </c>
      <c r="Z39" s="33">
        <f t="shared" si="4"/>
        <v>80</v>
      </c>
      <c r="AA39" s="33">
        <f t="shared" si="5"/>
        <v>1400</v>
      </c>
    </row>
    <row r="40" spans="1:27" x14ac:dyDescent="0.25">
      <c r="R40" s="38">
        <v>68</v>
      </c>
      <c r="S40" s="39" t="s">
        <v>79</v>
      </c>
      <c r="T40" s="38">
        <v>40</v>
      </c>
      <c r="U40" s="39" t="s">
        <v>97</v>
      </c>
      <c r="V40" s="39">
        <v>3</v>
      </c>
      <c r="W40" s="39">
        <v>-2</v>
      </c>
      <c r="X40" s="39">
        <v>35</v>
      </c>
      <c r="Y40" s="33">
        <f t="shared" si="3"/>
        <v>120</v>
      </c>
      <c r="Z40" s="33">
        <f t="shared" si="4"/>
        <v>-80</v>
      </c>
      <c r="AA40" s="33">
        <f t="shared" si="5"/>
        <v>1400</v>
      </c>
    </row>
    <row r="41" spans="1:27" x14ac:dyDescent="0.25">
      <c r="C41" t="s">
        <v>173</v>
      </c>
      <c r="D41" t="s">
        <v>174</v>
      </c>
      <c r="R41" s="38">
        <v>69</v>
      </c>
      <c r="S41" s="39" t="s">
        <v>126</v>
      </c>
      <c r="T41" s="38">
        <v>40</v>
      </c>
      <c r="U41" s="39" t="s">
        <v>97</v>
      </c>
      <c r="V41" s="39">
        <v>3</v>
      </c>
      <c r="W41" s="39">
        <v>-2</v>
      </c>
      <c r="X41" s="39">
        <v>35</v>
      </c>
      <c r="Y41" s="33">
        <f t="shared" si="3"/>
        <v>120</v>
      </c>
      <c r="Z41" s="33">
        <f t="shared" si="4"/>
        <v>-80</v>
      </c>
      <c r="AA41" s="33">
        <f t="shared" si="5"/>
        <v>1400</v>
      </c>
    </row>
    <row r="42" spans="1:27" x14ac:dyDescent="0.25">
      <c r="A42" t="s">
        <v>58</v>
      </c>
      <c r="B42" s="2" t="s">
        <v>59</v>
      </c>
      <c r="C42" s="2" t="s">
        <v>60</v>
      </c>
      <c r="D42" s="2" t="s">
        <v>61</v>
      </c>
      <c r="E42" s="2" t="s">
        <v>62</v>
      </c>
      <c r="F42" s="2" t="s">
        <v>63</v>
      </c>
      <c r="G42" s="2" t="s">
        <v>71</v>
      </c>
      <c r="H42" s="2" t="s">
        <v>72</v>
      </c>
      <c r="I42" s="2" t="s">
        <v>73</v>
      </c>
      <c r="J42" t="s">
        <v>75</v>
      </c>
      <c r="R42" s="38">
        <v>70</v>
      </c>
      <c r="S42" s="39" t="s">
        <v>127</v>
      </c>
      <c r="T42" s="38">
        <v>40</v>
      </c>
      <c r="U42" s="39" t="s">
        <v>97</v>
      </c>
      <c r="V42" s="39">
        <v>3</v>
      </c>
      <c r="W42" s="39">
        <v>5</v>
      </c>
      <c r="X42" s="39">
        <v>28</v>
      </c>
      <c r="Y42" s="33">
        <f t="shared" si="3"/>
        <v>120</v>
      </c>
      <c r="Z42" s="33">
        <f t="shared" si="4"/>
        <v>200</v>
      </c>
      <c r="AA42" s="33">
        <f t="shared" si="5"/>
        <v>1120</v>
      </c>
    </row>
    <row r="43" spans="1:27" x14ac:dyDescent="0.25">
      <c r="A43" s="2" t="s">
        <v>66</v>
      </c>
      <c r="B43" s="39" t="s">
        <v>216</v>
      </c>
      <c r="C43" s="39" t="s">
        <v>220</v>
      </c>
      <c r="D43" s="39" t="s">
        <v>224</v>
      </c>
      <c r="E43" s="39" t="s">
        <v>228</v>
      </c>
      <c r="F43" s="39" t="s">
        <v>232</v>
      </c>
      <c r="G43" s="39" t="s">
        <v>236</v>
      </c>
      <c r="H43" s="39" t="s">
        <v>240</v>
      </c>
      <c r="I43" s="39" t="s">
        <v>243</v>
      </c>
      <c r="J43" s="4">
        <v>-5</v>
      </c>
      <c r="K43" t="s">
        <v>64</v>
      </c>
      <c r="R43" s="38">
        <v>71</v>
      </c>
      <c r="S43" s="39" t="s">
        <v>128</v>
      </c>
      <c r="T43" s="38">
        <v>40</v>
      </c>
      <c r="U43" s="39" t="s">
        <v>97</v>
      </c>
      <c r="V43" s="39">
        <v>3</v>
      </c>
      <c r="W43" s="39">
        <v>2</v>
      </c>
      <c r="X43" s="39">
        <v>28</v>
      </c>
      <c r="Y43" s="33">
        <f t="shared" si="3"/>
        <v>120</v>
      </c>
      <c r="Z43" s="33">
        <f t="shared" si="4"/>
        <v>80</v>
      </c>
      <c r="AA43" s="33">
        <f t="shared" si="5"/>
        <v>1120</v>
      </c>
    </row>
    <row r="44" spans="1:27" x14ac:dyDescent="0.25">
      <c r="A44" s="2" t="s">
        <v>67</v>
      </c>
      <c r="B44" s="39" t="s">
        <v>217</v>
      </c>
      <c r="C44" s="39" t="s">
        <v>221</v>
      </c>
      <c r="D44" s="39" t="s">
        <v>225</v>
      </c>
      <c r="E44" s="39" t="s">
        <v>229</v>
      </c>
      <c r="F44" s="39" t="s">
        <v>233</v>
      </c>
      <c r="G44" s="39" t="s">
        <v>237</v>
      </c>
      <c r="H44" s="39" t="s">
        <v>241</v>
      </c>
      <c r="J44" s="4">
        <v>-2</v>
      </c>
      <c r="R44" s="38">
        <v>72</v>
      </c>
      <c r="S44" s="39" t="s">
        <v>129</v>
      </c>
      <c r="T44" s="38">
        <v>40</v>
      </c>
      <c r="U44" s="39" t="s">
        <v>97</v>
      </c>
      <c r="V44" s="39">
        <v>3</v>
      </c>
      <c r="W44" s="39">
        <v>-2</v>
      </c>
      <c r="X44" s="39">
        <v>28</v>
      </c>
      <c r="Y44" s="33">
        <f t="shared" si="3"/>
        <v>120</v>
      </c>
      <c r="Z44" s="33">
        <f t="shared" si="4"/>
        <v>-80</v>
      </c>
      <c r="AA44" s="33">
        <f t="shared" si="5"/>
        <v>1120</v>
      </c>
    </row>
    <row r="45" spans="1:27" x14ac:dyDescent="0.25">
      <c r="A45" s="2" t="s">
        <v>68</v>
      </c>
      <c r="C45" s="39" t="s">
        <v>222</v>
      </c>
      <c r="D45" s="39" t="s">
        <v>226</v>
      </c>
      <c r="E45" s="39" t="s">
        <v>230</v>
      </c>
      <c r="F45" s="39" t="s">
        <v>234</v>
      </c>
      <c r="G45" s="39" t="s">
        <v>238</v>
      </c>
      <c r="H45" s="39" t="s">
        <v>242</v>
      </c>
      <c r="I45" s="39" t="s">
        <v>244</v>
      </c>
      <c r="J45" s="4">
        <v>2</v>
      </c>
      <c r="R45" s="38">
        <v>73</v>
      </c>
      <c r="S45" s="39" t="s">
        <v>130</v>
      </c>
      <c r="T45" s="38">
        <v>40</v>
      </c>
      <c r="U45" s="39" t="s">
        <v>97</v>
      </c>
      <c r="V45" s="39">
        <v>3</v>
      </c>
      <c r="W45" s="39">
        <v>-5</v>
      </c>
      <c r="X45" s="39">
        <v>28</v>
      </c>
      <c r="Y45" s="33">
        <f t="shared" si="3"/>
        <v>120</v>
      </c>
      <c r="Z45" s="33">
        <f t="shared" si="4"/>
        <v>-200</v>
      </c>
      <c r="AA45" s="33">
        <f t="shared" si="5"/>
        <v>1120</v>
      </c>
    </row>
    <row r="46" spans="1:27" x14ac:dyDescent="0.25">
      <c r="A46" s="2" t="s">
        <v>69</v>
      </c>
      <c r="B46" s="39" t="s">
        <v>218</v>
      </c>
      <c r="C46" s="39" t="s">
        <v>215</v>
      </c>
      <c r="D46" s="39" t="s">
        <v>219</v>
      </c>
      <c r="E46" s="39" t="s">
        <v>223</v>
      </c>
      <c r="F46" s="39" t="s">
        <v>227</v>
      </c>
      <c r="G46" s="39" t="s">
        <v>231</v>
      </c>
      <c r="H46" s="39" t="s">
        <v>235</v>
      </c>
      <c r="I46" s="39" t="s">
        <v>239</v>
      </c>
      <c r="J46" s="4">
        <v>5</v>
      </c>
      <c r="R46" s="38">
        <v>74</v>
      </c>
      <c r="S46" s="39" t="s">
        <v>131</v>
      </c>
      <c r="T46" s="38">
        <v>40</v>
      </c>
      <c r="U46" s="39" t="s">
        <v>97</v>
      </c>
      <c r="V46" s="39">
        <v>3</v>
      </c>
      <c r="W46" s="39">
        <v>5</v>
      </c>
      <c r="X46" s="39">
        <v>21</v>
      </c>
      <c r="Y46" s="33">
        <f t="shared" si="3"/>
        <v>120</v>
      </c>
      <c r="Z46" s="33">
        <f t="shared" si="4"/>
        <v>200</v>
      </c>
      <c r="AA46" s="33">
        <f t="shared" si="5"/>
        <v>840</v>
      </c>
    </row>
    <row r="47" spans="1:27" x14ac:dyDescent="0.25">
      <c r="J47" t="s">
        <v>74</v>
      </c>
      <c r="R47" s="38">
        <v>75</v>
      </c>
      <c r="S47" s="39" t="s">
        <v>132</v>
      </c>
      <c r="T47" s="38">
        <v>40</v>
      </c>
      <c r="U47" s="39" t="s">
        <v>97</v>
      </c>
      <c r="V47" s="39">
        <v>3</v>
      </c>
      <c r="W47" s="39">
        <v>2</v>
      </c>
      <c r="X47" s="39">
        <v>21</v>
      </c>
      <c r="Y47" s="33">
        <f t="shared" si="3"/>
        <v>120</v>
      </c>
      <c r="Z47" s="33">
        <f t="shared" si="4"/>
        <v>80</v>
      </c>
      <c r="AA47" s="33">
        <f t="shared" si="5"/>
        <v>840</v>
      </c>
    </row>
    <row r="48" spans="1:27" x14ac:dyDescent="0.25">
      <c r="R48" s="38">
        <v>76</v>
      </c>
      <c r="S48" s="39" t="s">
        <v>133</v>
      </c>
      <c r="T48" s="38">
        <v>40</v>
      </c>
      <c r="U48" s="39" t="s">
        <v>97</v>
      </c>
      <c r="V48" s="39">
        <v>3</v>
      </c>
      <c r="W48" s="39">
        <v>-2</v>
      </c>
      <c r="X48" s="39">
        <v>21</v>
      </c>
      <c r="Y48" s="33">
        <f t="shared" si="3"/>
        <v>120</v>
      </c>
      <c r="Z48" s="33">
        <f t="shared" si="4"/>
        <v>-80</v>
      </c>
      <c r="AA48" s="33">
        <f t="shared" si="5"/>
        <v>840</v>
      </c>
    </row>
    <row r="49" spans="1:27" x14ac:dyDescent="0.25">
      <c r="R49" s="38">
        <v>77</v>
      </c>
      <c r="S49" s="39" t="s">
        <v>134</v>
      </c>
      <c r="T49" s="38">
        <v>40</v>
      </c>
      <c r="U49" s="39" t="s">
        <v>97</v>
      </c>
      <c r="V49" s="39">
        <v>3</v>
      </c>
      <c r="W49" s="39">
        <v>-5</v>
      </c>
      <c r="X49" s="39">
        <v>21</v>
      </c>
      <c r="Y49" s="33">
        <f t="shared" si="3"/>
        <v>120</v>
      </c>
      <c r="Z49" s="33">
        <f t="shared" si="4"/>
        <v>-200</v>
      </c>
      <c r="AA49" s="33">
        <f t="shared" si="5"/>
        <v>840</v>
      </c>
    </row>
    <row r="50" spans="1:27" x14ac:dyDescent="0.25">
      <c r="R50" s="38">
        <v>78</v>
      </c>
      <c r="S50" s="39" t="s">
        <v>135</v>
      </c>
      <c r="T50" s="38">
        <v>40</v>
      </c>
      <c r="U50" s="39" t="s">
        <v>97</v>
      </c>
      <c r="V50" s="39">
        <v>3</v>
      </c>
      <c r="W50" s="39">
        <v>5</v>
      </c>
      <c r="X50" s="39">
        <v>14</v>
      </c>
      <c r="Y50" s="33">
        <f t="shared" si="3"/>
        <v>120</v>
      </c>
      <c r="Z50" s="33">
        <f t="shared" si="4"/>
        <v>200</v>
      </c>
      <c r="AA50" s="33">
        <f t="shared" si="5"/>
        <v>560</v>
      </c>
    </row>
    <row r="51" spans="1:27" x14ac:dyDescent="0.25">
      <c r="A51" s="53"/>
      <c r="B51" s="43"/>
      <c r="C51" s="59"/>
      <c r="D51" s="43"/>
      <c r="E51" s="43"/>
      <c r="F51" s="43"/>
      <c r="G51" s="45"/>
      <c r="H51" s="43"/>
      <c r="I51" s="45"/>
      <c r="K51" s="44"/>
      <c r="L51" s="45"/>
      <c r="R51" s="38">
        <v>79</v>
      </c>
      <c r="S51" s="39" t="s">
        <v>136</v>
      </c>
      <c r="T51" s="38">
        <v>40</v>
      </c>
      <c r="U51" s="39" t="s">
        <v>97</v>
      </c>
      <c r="V51" s="39">
        <v>3</v>
      </c>
      <c r="W51" s="39">
        <v>2</v>
      </c>
      <c r="X51" s="39">
        <v>14</v>
      </c>
      <c r="Y51" s="33">
        <f t="shared" si="3"/>
        <v>120</v>
      </c>
      <c r="Z51" s="33">
        <f t="shared" si="4"/>
        <v>80</v>
      </c>
      <c r="AA51" s="33">
        <f t="shared" si="5"/>
        <v>560</v>
      </c>
    </row>
    <row r="52" spans="1:27" x14ac:dyDescent="0.25">
      <c r="A52" s="53"/>
      <c r="B52" s="43"/>
      <c r="C52" s="59"/>
      <c r="D52" s="43"/>
      <c r="E52" s="43"/>
      <c r="F52" s="43"/>
      <c r="G52" s="45"/>
      <c r="H52" s="43"/>
      <c r="I52" s="45"/>
      <c r="K52" s="44"/>
      <c r="L52" s="45"/>
      <c r="R52" s="38">
        <v>80</v>
      </c>
      <c r="S52" s="39" t="s">
        <v>137</v>
      </c>
      <c r="T52" s="38">
        <v>40</v>
      </c>
      <c r="U52" s="39" t="s">
        <v>97</v>
      </c>
      <c r="V52" s="39">
        <v>3</v>
      </c>
      <c r="W52" s="39">
        <v>-2</v>
      </c>
      <c r="X52" s="39">
        <v>14</v>
      </c>
      <c r="Y52" s="33">
        <f t="shared" si="3"/>
        <v>120</v>
      </c>
      <c r="Z52" s="33">
        <f t="shared" si="4"/>
        <v>-80</v>
      </c>
      <c r="AA52" s="33">
        <f t="shared" si="5"/>
        <v>560</v>
      </c>
    </row>
    <row r="53" spans="1:27" x14ac:dyDescent="0.25">
      <c r="A53" s="53"/>
      <c r="B53" s="43"/>
      <c r="C53" s="59"/>
      <c r="D53" s="43"/>
      <c r="E53" s="43"/>
      <c r="F53" s="43"/>
      <c r="G53" s="45"/>
      <c r="H53" s="43"/>
      <c r="I53" s="45"/>
      <c r="K53" s="44"/>
      <c r="L53" s="45"/>
      <c r="R53" s="38">
        <v>81</v>
      </c>
      <c r="S53" s="39" t="s">
        <v>138</v>
      </c>
      <c r="T53" s="38">
        <v>40</v>
      </c>
      <c r="U53" s="39" t="s">
        <v>97</v>
      </c>
      <c r="V53" s="39">
        <v>3</v>
      </c>
      <c r="W53" s="39">
        <v>-5</v>
      </c>
      <c r="X53" s="39">
        <v>14</v>
      </c>
      <c r="Y53" s="33">
        <f t="shared" si="3"/>
        <v>120</v>
      </c>
      <c r="Z53" s="33">
        <f t="shared" si="4"/>
        <v>-200</v>
      </c>
      <c r="AA53" s="33">
        <f t="shared" si="5"/>
        <v>560</v>
      </c>
    </row>
    <row r="54" spans="1:27" x14ac:dyDescent="0.25">
      <c r="A54" s="53"/>
      <c r="B54" s="43"/>
      <c r="C54" s="59"/>
      <c r="D54" s="43"/>
      <c r="E54" s="43"/>
      <c r="F54" s="43"/>
      <c r="G54" s="45"/>
      <c r="H54" s="43"/>
      <c r="K54" s="44"/>
      <c r="L54" s="45"/>
      <c r="R54" s="38">
        <v>82</v>
      </c>
      <c r="S54" s="39" t="s">
        <v>139</v>
      </c>
      <c r="T54" s="38">
        <v>40</v>
      </c>
      <c r="U54" s="39" t="s">
        <v>97</v>
      </c>
      <c r="V54" s="39">
        <v>3</v>
      </c>
      <c r="W54" s="39">
        <v>5</v>
      </c>
      <c r="X54" s="39">
        <v>7</v>
      </c>
      <c r="Y54" s="33">
        <f t="shared" si="3"/>
        <v>120</v>
      </c>
      <c r="Z54" s="33">
        <f t="shared" si="4"/>
        <v>200</v>
      </c>
      <c r="AA54" s="33">
        <f t="shared" si="5"/>
        <v>280</v>
      </c>
    </row>
    <row r="55" spans="1:27" x14ac:dyDescent="0.25">
      <c r="A55" s="44"/>
      <c r="K55" s="44"/>
      <c r="L55" s="45"/>
      <c r="R55" s="38">
        <v>83</v>
      </c>
      <c r="S55" s="39" t="s">
        <v>140</v>
      </c>
      <c r="T55" s="38">
        <v>40</v>
      </c>
      <c r="U55" s="39" t="s">
        <v>97</v>
      </c>
      <c r="V55" s="39">
        <v>3</v>
      </c>
      <c r="W55" s="39">
        <v>2</v>
      </c>
      <c r="X55" s="39">
        <v>7</v>
      </c>
      <c r="Y55" s="33">
        <f t="shared" si="3"/>
        <v>120</v>
      </c>
      <c r="Z55" s="33">
        <f t="shared" si="4"/>
        <v>80</v>
      </c>
      <c r="AA55" s="33">
        <f t="shared" si="5"/>
        <v>280</v>
      </c>
    </row>
    <row r="56" spans="1:27" x14ac:dyDescent="0.25">
      <c r="A56" s="44"/>
      <c r="B56" s="43"/>
      <c r="C56" s="50">
        <v>26</v>
      </c>
      <c r="D56" s="43"/>
      <c r="E56" s="43"/>
      <c r="F56" s="43"/>
      <c r="G56" s="43"/>
      <c r="H56" s="35">
        <v>26</v>
      </c>
      <c r="I56" s="43"/>
      <c r="K56" s="44"/>
      <c r="L56" s="45"/>
      <c r="R56" s="72">
        <v>84</v>
      </c>
      <c r="S56" s="73" t="s">
        <v>141</v>
      </c>
      <c r="T56" s="72">
        <v>40</v>
      </c>
      <c r="U56" s="73" t="s">
        <v>97</v>
      </c>
      <c r="V56" s="73">
        <v>3</v>
      </c>
      <c r="W56" s="73">
        <v>-5</v>
      </c>
      <c r="X56" s="73">
        <v>7</v>
      </c>
      <c r="Y56" s="74">
        <f t="shared" si="3"/>
        <v>120</v>
      </c>
      <c r="Z56" s="74">
        <f t="shared" si="4"/>
        <v>-200</v>
      </c>
      <c r="AA56" s="74">
        <f t="shared" si="5"/>
        <v>280</v>
      </c>
    </row>
    <row r="57" spans="1:27" x14ac:dyDescent="0.25">
      <c r="A57" s="44"/>
      <c r="B57" s="43"/>
      <c r="C57" s="50">
        <v>26</v>
      </c>
      <c r="E57" s="71"/>
      <c r="F57" s="43"/>
      <c r="H57" s="35">
        <v>26</v>
      </c>
      <c r="I57" s="43"/>
      <c r="K57" s="44"/>
      <c r="L57" s="45"/>
      <c r="R57" s="44"/>
      <c r="S57" s="45"/>
      <c r="T57" s="44"/>
      <c r="U57" s="45"/>
      <c r="V57" s="45"/>
      <c r="W57" s="45"/>
      <c r="X57" s="45"/>
      <c r="Y57" s="45"/>
      <c r="Z57" s="45"/>
      <c r="AA57" s="45"/>
    </row>
    <row r="58" spans="1:27" x14ac:dyDescent="0.25">
      <c r="A58" s="44"/>
      <c r="B58" s="43"/>
      <c r="C58" s="50">
        <v>26</v>
      </c>
      <c r="E58" s="71"/>
      <c r="F58" s="43"/>
      <c r="G58" s="43"/>
      <c r="H58" s="35">
        <v>26</v>
      </c>
      <c r="I58" s="43"/>
      <c r="K58" s="44"/>
      <c r="L58" s="45"/>
      <c r="R58" s="44"/>
      <c r="S58" s="45"/>
      <c r="T58" s="44"/>
      <c r="U58" s="45"/>
      <c r="V58" s="45"/>
      <c r="W58" s="45"/>
      <c r="X58" s="45"/>
      <c r="Y58" s="45"/>
      <c r="Z58" s="45"/>
      <c r="AA58" s="45"/>
    </row>
    <row r="59" spans="1:27" x14ac:dyDescent="0.25">
      <c r="B59" s="43"/>
      <c r="C59" s="50">
        <v>26</v>
      </c>
      <c r="D59" s="43"/>
      <c r="E59" s="43"/>
      <c r="F59" s="71"/>
      <c r="G59" s="43"/>
      <c r="H59" s="35">
        <v>26</v>
      </c>
      <c r="I59" s="43"/>
      <c r="K59" s="44"/>
      <c r="L59" s="45"/>
      <c r="R59" s="44"/>
      <c r="S59" s="45"/>
      <c r="T59" s="44"/>
      <c r="U59" s="45"/>
      <c r="V59" s="45"/>
      <c r="W59" s="45"/>
      <c r="X59" s="45"/>
      <c r="Y59" s="45"/>
      <c r="Z59" s="45"/>
      <c r="AA59" s="45"/>
    </row>
    <row r="60" spans="1:27" x14ac:dyDescent="0.25">
      <c r="E60" s="71"/>
      <c r="F60" s="71"/>
      <c r="K60" s="44"/>
      <c r="L60" s="45"/>
      <c r="R60" s="44"/>
      <c r="S60" s="45"/>
      <c r="T60" s="44"/>
      <c r="U60" s="45"/>
      <c r="V60" s="45"/>
      <c r="W60" s="45"/>
      <c r="X60" s="45"/>
      <c r="Y60" s="45"/>
      <c r="Z60" s="45"/>
      <c r="AA60" s="45"/>
    </row>
    <row r="61" spans="1:27" x14ac:dyDescent="0.25">
      <c r="A61" s="54"/>
      <c r="B61" s="1"/>
      <c r="C61" s="1"/>
      <c r="D61" s="43"/>
      <c r="E61" s="43"/>
      <c r="F61" s="43"/>
      <c r="G61" s="43"/>
      <c r="H61" s="43"/>
      <c r="I61" s="43"/>
      <c r="R61" s="44"/>
      <c r="S61" s="45"/>
      <c r="T61" s="44"/>
      <c r="U61" s="45"/>
      <c r="V61" s="45"/>
      <c r="W61" s="45"/>
      <c r="X61" s="45"/>
      <c r="Y61" s="45"/>
      <c r="Z61" s="45"/>
      <c r="AA61" s="45"/>
    </row>
    <row r="62" spans="1:27" x14ac:dyDescent="0.25">
      <c r="A62" s="54"/>
      <c r="B62" s="39">
        <v>18</v>
      </c>
      <c r="C62" s="43"/>
      <c r="D62" s="43"/>
      <c r="E62" s="43"/>
      <c r="F62" s="43"/>
      <c r="G62" s="43"/>
      <c r="H62" s="43"/>
      <c r="I62" s="1"/>
      <c r="R62" s="44"/>
      <c r="S62" s="45"/>
      <c r="T62" s="44"/>
      <c r="U62" s="45"/>
      <c r="V62" s="45"/>
      <c r="W62" s="45"/>
      <c r="X62" s="45"/>
      <c r="Y62" s="45"/>
      <c r="Z62" s="45"/>
      <c r="AA62" s="45"/>
    </row>
    <row r="63" spans="1:27" x14ac:dyDescent="0.25">
      <c r="A63" s="54"/>
      <c r="B63" s="43"/>
      <c r="C63" s="43"/>
      <c r="D63" s="43"/>
      <c r="E63" s="43"/>
      <c r="F63" s="43"/>
      <c r="G63" s="43"/>
      <c r="H63" s="43"/>
      <c r="I63" s="39">
        <v>18</v>
      </c>
      <c r="R63" s="44"/>
      <c r="S63" s="45"/>
      <c r="T63" s="44"/>
      <c r="U63" s="45"/>
      <c r="V63" s="45"/>
      <c r="W63" s="45"/>
      <c r="X63" s="45"/>
      <c r="Y63" s="45"/>
      <c r="Z63" s="45"/>
      <c r="AA63" s="45"/>
    </row>
    <row r="64" spans="1:27" x14ac:dyDescent="0.25">
      <c r="A64" s="54"/>
      <c r="B64" s="43"/>
      <c r="C64" s="43"/>
      <c r="D64" s="43"/>
      <c r="E64" s="43"/>
      <c r="F64" s="43"/>
      <c r="G64" s="43"/>
      <c r="H64" s="43"/>
      <c r="I64" s="43"/>
      <c r="R64" s="44"/>
      <c r="S64" s="45"/>
      <c r="T64" s="44"/>
      <c r="U64" s="45"/>
      <c r="V64" s="45"/>
      <c r="W64" s="45"/>
      <c r="X64" s="45"/>
      <c r="Y64" s="45"/>
      <c r="Z64" s="45"/>
      <c r="AA64" s="45"/>
    </row>
    <row r="65" spans="1:27" x14ac:dyDescent="0.25">
      <c r="R65" s="44"/>
      <c r="S65" s="45"/>
      <c r="T65" s="44"/>
      <c r="U65" s="45"/>
      <c r="V65" s="45"/>
      <c r="W65" s="45"/>
      <c r="X65" s="45"/>
      <c r="Y65" s="45"/>
      <c r="Z65" s="45"/>
      <c r="AA65" s="45"/>
    </row>
    <row r="66" spans="1:27" x14ac:dyDescent="0.25">
      <c r="B66" s="39">
        <v>23</v>
      </c>
      <c r="C66" s="43"/>
      <c r="D66" s="43"/>
      <c r="E66" s="43"/>
      <c r="F66" s="43"/>
      <c r="G66" s="56">
        <v>19</v>
      </c>
      <c r="H66" s="43"/>
      <c r="I66" s="39">
        <v>22</v>
      </c>
      <c r="R66" s="44"/>
      <c r="S66" s="45"/>
      <c r="T66" s="44"/>
      <c r="U66" s="45"/>
      <c r="V66" s="45"/>
      <c r="W66" s="45"/>
      <c r="X66" s="45"/>
      <c r="Y66" s="45"/>
      <c r="Z66" s="45"/>
      <c r="AA66" s="45"/>
    </row>
    <row r="67" spans="1:27" x14ac:dyDescent="0.25">
      <c r="B67" s="39">
        <v>15</v>
      </c>
      <c r="C67" s="43"/>
      <c r="D67" s="43"/>
      <c r="E67" s="43"/>
      <c r="F67" s="43"/>
      <c r="G67" s="43"/>
      <c r="H67" s="43"/>
      <c r="L67" s="52">
        <f>SUM(B51:H51,B56:I56,B61:I61,B66:I66,B71:I71)</f>
        <v>436</v>
      </c>
      <c r="R67" s="44"/>
      <c r="S67" s="45"/>
      <c r="T67" s="44"/>
      <c r="U67" s="45"/>
      <c r="V67" s="45"/>
      <c r="W67" s="45"/>
      <c r="X67" s="45"/>
      <c r="Y67" s="45"/>
      <c r="Z67" s="45"/>
      <c r="AA67" s="45"/>
    </row>
    <row r="68" spans="1:27" x14ac:dyDescent="0.25">
      <c r="C68" s="43"/>
      <c r="D68" s="43"/>
      <c r="E68" s="43"/>
      <c r="F68" s="39">
        <v>19.737200000000001</v>
      </c>
      <c r="G68" s="43"/>
      <c r="H68" s="43"/>
      <c r="I68" s="39">
        <v>15</v>
      </c>
      <c r="L68" s="52">
        <f>SUM(B72:I72,B67:I67,B62:I62,B57:I57,B52:I52)</f>
        <v>365</v>
      </c>
      <c r="R68" s="44"/>
      <c r="S68" s="45"/>
      <c r="T68" s="44"/>
      <c r="U68" s="45"/>
      <c r="V68" s="45"/>
      <c r="W68" s="45"/>
      <c r="X68" s="45"/>
      <c r="Y68" s="45"/>
      <c r="Z68" s="45"/>
      <c r="AA68" s="45"/>
    </row>
    <row r="69" spans="1:27" x14ac:dyDescent="0.25">
      <c r="B69" s="39">
        <v>21</v>
      </c>
      <c r="C69" s="43"/>
      <c r="D69" s="47">
        <v>19</v>
      </c>
      <c r="E69" s="43"/>
      <c r="F69" s="43"/>
      <c r="G69" s="43"/>
      <c r="H69" s="39">
        <v>17</v>
      </c>
      <c r="I69" s="39">
        <v>24</v>
      </c>
      <c r="L69" s="52">
        <f>SUM(B53:I53,B58:I58,B63:I63,B68:I68,B73:I73)</f>
        <v>384.73720000000003</v>
      </c>
      <c r="R69" s="44"/>
      <c r="S69" s="45"/>
      <c r="T69" s="44"/>
      <c r="U69" s="45"/>
      <c r="V69" s="45"/>
      <c r="W69" s="45"/>
      <c r="X69" s="45"/>
      <c r="Y69" s="45"/>
      <c r="Z69" s="45"/>
      <c r="AA69" s="45"/>
    </row>
    <row r="70" spans="1:27" x14ac:dyDescent="0.25">
      <c r="L70" s="52">
        <f>SUM(B74:I74,B69:I69,B64:I64,B59:I59,B54:I54)</f>
        <v>453</v>
      </c>
      <c r="R70" s="44"/>
      <c r="S70" s="45"/>
      <c r="T70" s="44"/>
      <c r="U70" s="45"/>
      <c r="V70" s="45"/>
      <c r="W70" s="45"/>
      <c r="X70" s="45"/>
      <c r="Y70" s="45"/>
      <c r="Z70" s="45"/>
      <c r="AA70" s="45"/>
    </row>
    <row r="71" spans="1:27" x14ac:dyDescent="0.25">
      <c r="A71" s="54"/>
      <c r="B71" s="47">
        <v>40</v>
      </c>
      <c r="C71" s="47">
        <v>40</v>
      </c>
      <c r="D71" s="47">
        <v>40</v>
      </c>
      <c r="E71" s="47">
        <v>40</v>
      </c>
      <c r="F71" s="47">
        <v>40</v>
      </c>
      <c r="G71" s="47">
        <v>40</v>
      </c>
      <c r="H71" s="47">
        <v>40</v>
      </c>
      <c r="I71" s="47">
        <v>40</v>
      </c>
      <c r="R71" s="44"/>
      <c r="S71" s="45"/>
      <c r="T71" s="44"/>
      <c r="U71" s="45"/>
      <c r="V71" s="45"/>
      <c r="W71" s="45"/>
      <c r="X71" s="45"/>
      <c r="Y71" s="45"/>
      <c r="Z71" s="45"/>
      <c r="AA71" s="45"/>
    </row>
    <row r="72" spans="1:27" x14ac:dyDescent="0.25">
      <c r="A72" s="54"/>
      <c r="B72" s="47">
        <v>40</v>
      </c>
      <c r="C72" s="47">
        <v>40</v>
      </c>
      <c r="D72" s="47">
        <v>40</v>
      </c>
      <c r="E72" s="47">
        <v>40</v>
      </c>
      <c r="F72" s="47">
        <v>40</v>
      </c>
      <c r="G72" s="47">
        <v>40</v>
      </c>
      <c r="H72" s="47">
        <v>40</v>
      </c>
      <c r="R72" s="44"/>
      <c r="S72" s="45"/>
      <c r="T72" s="44"/>
      <c r="U72" s="45"/>
      <c r="V72" s="45"/>
      <c r="W72" s="45"/>
      <c r="X72" s="45"/>
      <c r="Y72" s="45"/>
      <c r="Z72" s="45"/>
      <c r="AA72" s="45"/>
    </row>
    <row r="73" spans="1:27" x14ac:dyDescent="0.25">
      <c r="A73" s="54"/>
      <c r="C73" s="47">
        <v>40</v>
      </c>
      <c r="D73" s="47">
        <v>40</v>
      </c>
      <c r="E73" s="47">
        <v>40</v>
      </c>
      <c r="F73" s="47">
        <v>40</v>
      </c>
      <c r="G73" s="47">
        <v>40</v>
      </c>
      <c r="H73" s="47">
        <v>40</v>
      </c>
      <c r="I73" s="47">
        <v>40</v>
      </c>
      <c r="R73" s="44"/>
      <c r="S73" s="45"/>
      <c r="T73" s="44"/>
      <c r="U73" s="45"/>
      <c r="V73" s="45"/>
      <c r="W73" s="45"/>
      <c r="X73" s="45"/>
      <c r="Y73" s="45"/>
      <c r="Z73" s="45"/>
      <c r="AA73" s="45"/>
    </row>
    <row r="74" spans="1:27" x14ac:dyDescent="0.25">
      <c r="A74" s="54"/>
      <c r="B74" s="47">
        <v>40</v>
      </c>
      <c r="C74" s="47">
        <v>40</v>
      </c>
      <c r="D74" s="47">
        <v>40</v>
      </c>
      <c r="E74" s="47">
        <v>40</v>
      </c>
      <c r="F74" s="47">
        <v>40</v>
      </c>
      <c r="G74" s="47">
        <v>40</v>
      </c>
      <c r="H74" s="47">
        <v>40</v>
      </c>
      <c r="I74" s="47">
        <v>40</v>
      </c>
      <c r="R74" s="44"/>
      <c r="S74" s="45"/>
      <c r="T74" s="44"/>
      <c r="U74" s="45"/>
      <c r="V74" s="45"/>
      <c r="W74" s="45"/>
      <c r="X74" s="45"/>
      <c r="Y74" s="45"/>
      <c r="Z74" s="45"/>
      <c r="AA74" s="45"/>
    </row>
    <row r="75" spans="1:27" x14ac:dyDescent="0.25">
      <c r="R75" s="44"/>
      <c r="S75" s="45"/>
      <c r="T75" s="44"/>
      <c r="U75" s="45"/>
      <c r="V75" s="45"/>
      <c r="W75" s="45"/>
      <c r="X75" s="45"/>
      <c r="Y75" s="45"/>
      <c r="Z75" s="45"/>
      <c r="AA75" s="45"/>
    </row>
    <row r="76" spans="1:27" x14ac:dyDescent="0.25">
      <c r="R76" s="44"/>
      <c r="S76" s="45"/>
      <c r="T76" s="44"/>
      <c r="U76" s="45"/>
      <c r="V76" s="45"/>
      <c r="W76" s="45"/>
      <c r="X76" s="45"/>
      <c r="Y76" s="45"/>
      <c r="Z76" s="45"/>
      <c r="AA76" s="45"/>
    </row>
    <row r="77" spans="1:27" x14ac:dyDescent="0.25">
      <c r="B77" s="33">
        <f>SUM(B56:B74)</f>
        <v>197</v>
      </c>
      <c r="C77" s="33">
        <f t="shared" ref="C77:H77" si="6">SUM(C51:C74)</f>
        <v>264</v>
      </c>
      <c r="D77" s="33">
        <f t="shared" si="6"/>
        <v>179</v>
      </c>
      <c r="E77" s="33">
        <f t="shared" si="6"/>
        <v>160</v>
      </c>
      <c r="F77" s="33">
        <f t="shared" si="6"/>
        <v>179.7372</v>
      </c>
      <c r="G77" s="33">
        <f t="shared" si="6"/>
        <v>179</v>
      </c>
      <c r="H77" s="33">
        <f t="shared" si="6"/>
        <v>281</v>
      </c>
      <c r="I77" s="33">
        <f>SUM(I50:I74)</f>
        <v>199</v>
      </c>
      <c r="R77" s="44"/>
      <c r="S77" s="45"/>
      <c r="T77" s="44"/>
      <c r="U77" s="45"/>
      <c r="V77" s="45"/>
      <c r="W77" s="45"/>
      <c r="X77" s="45"/>
      <c r="Y77" s="45"/>
      <c r="Z77" s="45"/>
      <c r="AA77" s="45"/>
    </row>
    <row r="78" spans="1:27" x14ac:dyDescent="0.25">
      <c r="R78" s="44"/>
      <c r="S78" s="45"/>
      <c r="T78" s="44"/>
      <c r="U78" s="45"/>
      <c r="V78" s="45"/>
      <c r="W78" s="45"/>
      <c r="X78" s="45"/>
      <c r="Y78" s="45"/>
      <c r="Z78" s="45"/>
      <c r="AA78" s="45"/>
    </row>
    <row r="79" spans="1:27" x14ac:dyDescent="0.25">
      <c r="L79">
        <f>SUM(L67:L70)</f>
        <v>1638.7372</v>
      </c>
      <c r="R79" s="44"/>
      <c r="S79" s="45"/>
      <c r="T79" s="44"/>
      <c r="U79" s="45"/>
      <c r="V79" s="45"/>
      <c r="W79" s="45"/>
      <c r="X79" s="45"/>
      <c r="Y79" s="45"/>
      <c r="Z79" s="45"/>
      <c r="AA79" s="45"/>
    </row>
    <row r="80" spans="1:27" x14ac:dyDescent="0.25">
      <c r="R80" s="44"/>
      <c r="S80" s="45"/>
      <c r="T80" s="44"/>
      <c r="U80" s="45"/>
      <c r="V80" s="45"/>
      <c r="W80" s="45"/>
      <c r="X80" s="45"/>
      <c r="Y80" s="45"/>
      <c r="Z80" s="45"/>
      <c r="AA80" s="45"/>
    </row>
    <row r="81" spans="7:27" x14ac:dyDescent="0.25">
      <c r="R81" s="44"/>
      <c r="S81" s="45"/>
      <c r="T81" s="44"/>
      <c r="U81" s="45"/>
      <c r="V81" s="45"/>
      <c r="W81" s="45"/>
      <c r="X81" s="45"/>
      <c r="Y81" s="45"/>
      <c r="Z81" s="45"/>
      <c r="AA81" s="45"/>
    </row>
    <row r="82" spans="7:27" x14ac:dyDescent="0.25">
      <c r="R82" s="44"/>
      <c r="S82" s="45"/>
      <c r="T82" s="44"/>
      <c r="U82" s="45"/>
      <c r="V82" s="45"/>
      <c r="W82" s="45"/>
      <c r="X82" s="45"/>
      <c r="Y82" s="45"/>
      <c r="Z82" s="45"/>
      <c r="AA82" s="45"/>
    </row>
    <row r="83" spans="7:27" x14ac:dyDescent="0.25">
      <c r="G83" s="46">
        <f>SUM(B77:I77)</f>
        <v>1638.7372</v>
      </c>
      <c r="H83" s="46" t="s">
        <v>308</v>
      </c>
      <c r="R83" s="44"/>
      <c r="S83" s="45"/>
      <c r="T83" s="44"/>
      <c r="U83" s="45"/>
      <c r="V83" s="45"/>
      <c r="W83" s="45"/>
      <c r="X83" s="45"/>
      <c r="Y83" s="45"/>
      <c r="Z83" s="45"/>
      <c r="AA83" s="45"/>
    </row>
    <row r="84" spans="7:27" x14ac:dyDescent="0.25">
      <c r="G84">
        <v>20</v>
      </c>
      <c r="H84" t="s">
        <v>310</v>
      </c>
      <c r="R84" s="44"/>
      <c r="S84" s="45"/>
      <c r="T84" s="44"/>
      <c r="U84" s="45"/>
      <c r="V84" s="45"/>
      <c r="W84" s="45"/>
      <c r="X84" s="45"/>
      <c r="Y84" s="45"/>
      <c r="Z84" s="45"/>
      <c r="AA84" s="45"/>
    </row>
    <row r="85" spans="7:27" x14ac:dyDescent="0.25">
      <c r="G85" s="57">
        <f>G83+G84</f>
        <v>1658.7372</v>
      </c>
      <c r="R85" s="44"/>
      <c r="S85" s="45"/>
      <c r="T85" s="44"/>
      <c r="U85" s="45"/>
      <c r="V85" s="45"/>
      <c r="W85" s="45"/>
      <c r="X85" s="45"/>
      <c r="Y85" s="45"/>
      <c r="Z85" s="45"/>
      <c r="AA85" s="45"/>
    </row>
    <row r="86" spans="7:27" x14ac:dyDescent="0.25">
      <c r="R86" s="44"/>
      <c r="S86" s="45"/>
      <c r="T86" s="44"/>
      <c r="U86" s="45"/>
      <c r="V86" s="45"/>
      <c r="W86" s="45"/>
      <c r="X86" s="45"/>
      <c r="Y86" s="45"/>
      <c r="Z86" s="45"/>
      <c r="AA86" s="45"/>
    </row>
    <row r="87" spans="7:27" x14ac:dyDescent="0.25">
      <c r="R87" s="44"/>
      <c r="S87" s="45"/>
      <c r="T87" s="44"/>
      <c r="U87" s="45"/>
      <c r="V87" s="45"/>
      <c r="W87" s="45"/>
      <c r="X87" s="45"/>
      <c r="Y87" s="45"/>
      <c r="Z87" s="45"/>
      <c r="AA87" s="45"/>
    </row>
    <row r="88" spans="7:27" x14ac:dyDescent="0.25">
      <c r="R88" s="44"/>
      <c r="S88" s="45"/>
      <c r="T88" s="44"/>
      <c r="U88" s="45"/>
      <c r="V88" s="45"/>
      <c r="W88" s="45"/>
      <c r="X88" s="45"/>
      <c r="Y88" s="45"/>
      <c r="Z88" s="45"/>
      <c r="AA88" s="45"/>
    </row>
    <row r="89" spans="7:27" x14ac:dyDescent="0.25">
      <c r="R89" s="44"/>
      <c r="S89" s="45"/>
      <c r="T89" s="44"/>
      <c r="U89" s="45"/>
      <c r="V89" s="45"/>
      <c r="W89" s="45"/>
      <c r="X89" s="45"/>
      <c r="Y89" s="45"/>
      <c r="Z89" s="45"/>
      <c r="AA89" s="45"/>
    </row>
    <row r="90" spans="7:27" x14ac:dyDescent="0.25">
      <c r="R90" s="44"/>
      <c r="S90" s="45"/>
      <c r="T90" s="44"/>
      <c r="U90" s="45"/>
      <c r="V90" s="45"/>
      <c r="W90" s="45"/>
      <c r="X90" s="45"/>
      <c r="Y90" s="45"/>
      <c r="Z90" s="45"/>
      <c r="AA90" s="45"/>
    </row>
    <row r="91" spans="7:27" x14ac:dyDescent="0.25">
      <c r="R91" s="44"/>
      <c r="S91" s="45"/>
      <c r="T91" s="44"/>
      <c r="U91" s="45"/>
      <c r="V91" s="45"/>
      <c r="W91" s="45"/>
      <c r="X91" s="45"/>
      <c r="Y91" s="45"/>
      <c r="Z91" s="45"/>
      <c r="AA91" s="45"/>
    </row>
    <row r="92" spans="7:27" x14ac:dyDescent="0.25">
      <c r="R92" s="44"/>
      <c r="S92" s="45"/>
      <c r="T92" s="44"/>
      <c r="U92" s="45"/>
      <c r="V92" s="45"/>
      <c r="W92" s="45"/>
      <c r="X92" s="45"/>
      <c r="Y92" s="45"/>
      <c r="Z92" s="45"/>
      <c r="AA92" s="45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B883B-FC5D-4992-A716-47B632D3BEC2}">
  <dimension ref="A1:W84"/>
  <sheetViews>
    <sheetView topLeftCell="A59" zoomScale="80" zoomScaleNormal="80" workbookViewId="0">
      <selection activeCell="N64" sqref="N64"/>
    </sheetView>
  </sheetViews>
  <sheetFormatPr baseColWidth="10" defaultRowHeight="15" x14ac:dyDescent="0.25"/>
  <cols>
    <col min="8" max="8" width="22" customWidth="1"/>
  </cols>
  <sheetData>
    <row r="1" spans="1:23" x14ac:dyDescent="0.25">
      <c r="C1" t="s">
        <v>182</v>
      </c>
      <c r="D1" t="s">
        <v>186</v>
      </c>
    </row>
    <row r="2" spans="1:23" x14ac:dyDescent="0.25">
      <c r="A2" t="s">
        <v>58</v>
      </c>
      <c r="B2" s="2" t="s">
        <v>59</v>
      </c>
      <c r="C2" s="2" t="s">
        <v>60</v>
      </c>
      <c r="D2" s="2" t="s">
        <v>61</v>
      </c>
      <c r="E2" s="2" t="s">
        <v>62</v>
      </c>
      <c r="F2" s="2" t="s">
        <v>63</v>
      </c>
      <c r="G2" s="2" t="s">
        <v>71</v>
      </c>
      <c r="H2" s="2" t="s">
        <v>72</v>
      </c>
      <c r="I2" s="2" t="s">
        <v>73</v>
      </c>
      <c r="J2" t="s">
        <v>75</v>
      </c>
      <c r="R2" t="s">
        <v>313</v>
      </c>
      <c r="S2" t="s">
        <v>314</v>
      </c>
    </row>
    <row r="3" spans="1:23" ht="15.75" thickBot="1" x14ac:dyDescent="0.3">
      <c r="A3" s="2" t="s">
        <v>66</v>
      </c>
      <c r="B3" s="10"/>
      <c r="C3" s="11"/>
      <c r="D3" s="11"/>
      <c r="E3" s="11"/>
      <c r="F3" s="11"/>
      <c r="G3" s="12"/>
      <c r="H3" s="30"/>
      <c r="I3" s="30"/>
      <c r="J3" s="4">
        <v>-5</v>
      </c>
      <c r="K3" t="s">
        <v>64</v>
      </c>
      <c r="O3" s="1"/>
      <c r="P3" s="1" t="s">
        <v>0</v>
      </c>
      <c r="Q3" s="1" t="s">
        <v>46</v>
      </c>
      <c r="R3" s="1" t="s">
        <v>5</v>
      </c>
      <c r="S3" s="1" t="s">
        <v>3</v>
      </c>
      <c r="T3" s="1" t="s">
        <v>4</v>
      </c>
      <c r="U3" s="1" t="s">
        <v>7</v>
      </c>
      <c r="V3" s="1" t="s">
        <v>2</v>
      </c>
      <c r="W3" s="1" t="s">
        <v>6</v>
      </c>
    </row>
    <row r="4" spans="1:23" ht="16.5" thickTop="1" thickBot="1" x14ac:dyDescent="0.3">
      <c r="A4" s="2" t="s">
        <v>67</v>
      </c>
      <c r="B4" s="17"/>
      <c r="C4" s="9"/>
      <c r="D4" s="9"/>
      <c r="E4" s="9"/>
      <c r="F4" s="9"/>
      <c r="G4" s="13"/>
      <c r="H4" s="30"/>
      <c r="I4" s="30"/>
      <c r="J4" s="4">
        <v>-2</v>
      </c>
      <c r="O4" s="8" t="s">
        <v>163</v>
      </c>
      <c r="P4" s="1">
        <f>SUM(P5:P92)</f>
        <v>5650.727272727273</v>
      </c>
      <c r="Q4" s="1"/>
      <c r="R4" s="1"/>
      <c r="S4" s="1"/>
      <c r="T4" s="1"/>
      <c r="U4" s="1">
        <f>SUM(U5:U90)</f>
        <v>5152.363636363636</v>
      </c>
      <c r="V4" s="1">
        <f>SUM(V5:V90)</f>
        <v>244.45454545454538</v>
      </c>
      <c r="W4" s="1">
        <f>SUM(W5:W90)</f>
        <v>45317.363636363632</v>
      </c>
    </row>
    <row r="5" spans="1:23" ht="16.5" thickTop="1" thickBot="1" x14ac:dyDescent="0.3">
      <c r="A5" s="2" t="s">
        <v>68</v>
      </c>
      <c r="B5" s="17"/>
      <c r="C5" s="9"/>
      <c r="D5" s="9"/>
      <c r="E5" s="9"/>
      <c r="F5" s="9"/>
      <c r="G5" s="13"/>
      <c r="H5" s="30"/>
      <c r="I5" s="30"/>
      <c r="J5" s="4">
        <v>2</v>
      </c>
      <c r="O5" s="1" t="s">
        <v>1</v>
      </c>
      <c r="P5" s="1">
        <v>4200</v>
      </c>
      <c r="Q5" s="1"/>
      <c r="R5" s="1">
        <f>U4/P4</f>
        <v>0.91180539914411651</v>
      </c>
      <c r="S5" s="1"/>
      <c r="T5" s="1"/>
      <c r="U5" s="1"/>
      <c r="V5" s="1"/>
      <c r="W5" s="1"/>
    </row>
    <row r="6" spans="1:23" ht="15.75" thickTop="1" x14ac:dyDescent="0.25">
      <c r="A6" s="2" t="s">
        <v>69</v>
      </c>
      <c r="B6" s="18"/>
      <c r="C6" s="14"/>
      <c r="D6" s="14"/>
      <c r="E6" s="14"/>
      <c r="F6" s="14"/>
      <c r="G6" s="15"/>
      <c r="H6" s="30"/>
      <c r="I6" s="30"/>
      <c r="J6" s="4">
        <v>5</v>
      </c>
      <c r="N6" t="s">
        <v>171</v>
      </c>
      <c r="O6" s="1" t="s">
        <v>155</v>
      </c>
      <c r="P6" s="7">
        <f>20</f>
        <v>20</v>
      </c>
      <c r="Q6" s="1"/>
      <c r="R6" s="1">
        <v>3</v>
      </c>
      <c r="S6" s="1"/>
      <c r="T6" s="1"/>
      <c r="U6" s="1">
        <f t="shared" ref="U6:U29" si="0">P6*R6</f>
        <v>60</v>
      </c>
      <c r="V6" s="1"/>
      <c r="W6" s="1"/>
    </row>
    <row r="7" spans="1:23" x14ac:dyDescent="0.25">
      <c r="J7" t="s">
        <v>74</v>
      </c>
      <c r="N7" s="38">
        <v>43</v>
      </c>
      <c r="O7" s="39" t="s">
        <v>114</v>
      </c>
      <c r="P7" s="38">
        <v>21</v>
      </c>
      <c r="Q7" s="39" t="s">
        <v>97</v>
      </c>
      <c r="R7" s="39">
        <v>6</v>
      </c>
      <c r="S7" s="39">
        <v>5</v>
      </c>
      <c r="T7" s="39">
        <v>56</v>
      </c>
      <c r="U7" s="33">
        <f t="shared" si="0"/>
        <v>126</v>
      </c>
      <c r="V7" s="33">
        <f t="shared" ref="V7:V29" si="1">P7*S7</f>
        <v>105</v>
      </c>
      <c r="W7" s="33">
        <f t="shared" ref="W7:W29" si="2">P7*T7</f>
        <v>1176</v>
      </c>
    </row>
    <row r="8" spans="1:23" x14ac:dyDescent="0.25">
      <c r="N8" s="38">
        <v>44</v>
      </c>
      <c r="O8" s="39" t="s">
        <v>115</v>
      </c>
      <c r="P8" s="38">
        <v>18</v>
      </c>
      <c r="Q8" s="39" t="s">
        <v>97</v>
      </c>
      <c r="R8" s="39">
        <v>9</v>
      </c>
      <c r="S8" s="39">
        <v>2</v>
      </c>
      <c r="T8" s="39">
        <v>7</v>
      </c>
      <c r="U8" s="33">
        <f t="shared" si="0"/>
        <v>162</v>
      </c>
      <c r="V8" s="33">
        <f t="shared" si="1"/>
        <v>36</v>
      </c>
      <c r="W8" s="33">
        <f t="shared" si="2"/>
        <v>126</v>
      </c>
    </row>
    <row r="9" spans="1:23" x14ac:dyDescent="0.25">
      <c r="C9" t="s">
        <v>181</v>
      </c>
      <c r="D9" t="s">
        <v>183</v>
      </c>
      <c r="N9" s="38">
        <v>45</v>
      </c>
      <c r="O9" s="39" t="s">
        <v>116</v>
      </c>
      <c r="P9" s="38">
        <v>17</v>
      </c>
      <c r="Q9" s="39" t="s">
        <v>97</v>
      </c>
      <c r="R9" s="39">
        <v>6</v>
      </c>
      <c r="S9" s="39">
        <v>5</v>
      </c>
      <c r="T9" s="39">
        <v>14</v>
      </c>
      <c r="U9" s="33">
        <f t="shared" si="0"/>
        <v>102</v>
      </c>
      <c r="V9" s="33">
        <f t="shared" si="1"/>
        <v>85</v>
      </c>
      <c r="W9" s="33">
        <f t="shared" si="2"/>
        <v>238</v>
      </c>
    </row>
    <row r="10" spans="1:23" x14ac:dyDescent="0.25">
      <c r="A10" t="s">
        <v>58</v>
      </c>
      <c r="B10" s="2" t="s">
        <v>59</v>
      </c>
      <c r="C10" s="2" t="s">
        <v>60</v>
      </c>
      <c r="D10" s="2" t="s">
        <v>61</v>
      </c>
      <c r="E10" s="2" t="s">
        <v>62</v>
      </c>
      <c r="F10" s="2" t="s">
        <v>63</v>
      </c>
      <c r="G10" s="2" t="s">
        <v>71</v>
      </c>
      <c r="H10" s="2" t="s">
        <v>72</v>
      </c>
      <c r="I10" s="2" t="s">
        <v>73</v>
      </c>
      <c r="J10" t="s">
        <v>75</v>
      </c>
      <c r="N10" s="38">
        <v>46</v>
      </c>
      <c r="O10" s="39" t="s">
        <v>117</v>
      </c>
      <c r="P10" s="38">
        <v>24</v>
      </c>
      <c r="Q10" s="39" t="s">
        <v>97</v>
      </c>
      <c r="R10" s="39">
        <v>6</v>
      </c>
      <c r="S10" s="39">
        <v>5</v>
      </c>
      <c r="T10" s="39">
        <v>7</v>
      </c>
      <c r="U10" s="33">
        <f t="shared" si="0"/>
        <v>144</v>
      </c>
      <c r="V10" s="33">
        <f t="shared" si="1"/>
        <v>120</v>
      </c>
      <c r="W10" s="33">
        <f t="shared" si="2"/>
        <v>168</v>
      </c>
    </row>
    <row r="11" spans="1:23" ht="15.75" thickBot="1" x14ac:dyDescent="0.3">
      <c r="A11" s="2" t="s">
        <v>66</v>
      </c>
      <c r="B11" s="75"/>
      <c r="C11" s="43"/>
      <c r="D11" s="77"/>
      <c r="E11" s="43"/>
      <c r="F11" s="43"/>
      <c r="G11" s="11"/>
      <c r="H11" s="43"/>
      <c r="I11" s="12"/>
      <c r="J11" s="4">
        <v>-5</v>
      </c>
      <c r="K11" t="s">
        <v>64</v>
      </c>
      <c r="N11" s="38">
        <v>47</v>
      </c>
      <c r="O11" s="39" t="s">
        <v>118</v>
      </c>
      <c r="P11" s="38">
        <v>15</v>
      </c>
      <c r="Q11" s="39" t="s">
        <v>97</v>
      </c>
      <c r="R11" s="39">
        <v>6</v>
      </c>
      <c r="S11" s="39">
        <v>-2</v>
      </c>
      <c r="T11" s="39">
        <v>56</v>
      </c>
      <c r="U11" s="33">
        <f t="shared" si="0"/>
        <v>90</v>
      </c>
      <c r="V11" s="33">
        <f t="shared" si="1"/>
        <v>-30</v>
      </c>
      <c r="W11" s="33">
        <f t="shared" si="2"/>
        <v>840</v>
      </c>
    </row>
    <row r="12" spans="1:23" ht="16.5" thickTop="1" thickBot="1" x14ac:dyDescent="0.3">
      <c r="A12" s="2" t="s">
        <v>67</v>
      </c>
      <c r="B12" s="19"/>
      <c r="C12" s="43"/>
      <c r="E12" s="43"/>
      <c r="F12" s="43"/>
      <c r="H12" s="43"/>
      <c r="I12" s="13"/>
      <c r="J12" s="4">
        <v>-2</v>
      </c>
      <c r="N12" s="38">
        <v>48</v>
      </c>
      <c r="O12" s="39" t="s">
        <v>119</v>
      </c>
      <c r="P12" s="38">
        <v>19</v>
      </c>
      <c r="Q12" s="39" t="s">
        <v>97</v>
      </c>
      <c r="R12" s="39">
        <v>6</v>
      </c>
      <c r="S12" s="39">
        <v>5</v>
      </c>
      <c r="T12" s="39">
        <v>42</v>
      </c>
      <c r="U12" s="33">
        <f t="shared" si="0"/>
        <v>114</v>
      </c>
      <c r="V12" s="33">
        <f t="shared" si="1"/>
        <v>95</v>
      </c>
      <c r="W12" s="33">
        <f t="shared" si="2"/>
        <v>798</v>
      </c>
    </row>
    <row r="13" spans="1:23" ht="16.5" thickTop="1" thickBot="1" x14ac:dyDescent="0.3">
      <c r="A13" s="2" t="s">
        <v>68</v>
      </c>
      <c r="B13" s="19"/>
      <c r="C13" s="43"/>
      <c r="D13" s="78"/>
      <c r="E13" s="43"/>
      <c r="F13" s="43"/>
      <c r="H13" s="43"/>
      <c r="I13" s="13"/>
      <c r="J13" s="4">
        <v>2</v>
      </c>
      <c r="N13" s="38">
        <v>49</v>
      </c>
      <c r="O13" s="39" t="s">
        <v>120</v>
      </c>
      <c r="P13" s="38">
        <v>15</v>
      </c>
      <c r="Q13" s="39" t="s">
        <v>97</v>
      </c>
      <c r="R13" s="39">
        <v>6</v>
      </c>
      <c r="S13" s="39">
        <v>2</v>
      </c>
      <c r="T13" s="39">
        <v>7</v>
      </c>
      <c r="U13" s="33">
        <f t="shared" si="0"/>
        <v>90</v>
      </c>
      <c r="V13" s="33">
        <f t="shared" si="1"/>
        <v>30</v>
      </c>
      <c r="W13" s="33">
        <f t="shared" si="2"/>
        <v>105</v>
      </c>
    </row>
    <row r="14" spans="1:23" ht="15.75" thickTop="1" x14ac:dyDescent="0.25">
      <c r="A14" s="2" t="s">
        <v>69</v>
      </c>
      <c r="B14" s="76"/>
      <c r="C14" s="43"/>
      <c r="D14" s="79"/>
      <c r="E14" s="43"/>
      <c r="F14" s="43"/>
      <c r="G14" s="14"/>
      <c r="H14" s="43"/>
      <c r="I14" s="15"/>
      <c r="J14" s="4">
        <v>5</v>
      </c>
      <c r="N14" s="38">
        <v>50</v>
      </c>
      <c r="O14" s="39" t="s">
        <v>121</v>
      </c>
      <c r="P14" s="38">
        <v>23</v>
      </c>
      <c r="Q14" s="39" t="s">
        <v>97</v>
      </c>
      <c r="R14" s="39">
        <v>6</v>
      </c>
      <c r="S14" s="39">
        <v>-5</v>
      </c>
      <c r="T14" s="39">
        <v>56</v>
      </c>
      <c r="U14" s="33">
        <f t="shared" si="0"/>
        <v>138</v>
      </c>
      <c r="V14" s="33">
        <f t="shared" si="1"/>
        <v>-115</v>
      </c>
      <c r="W14" s="33">
        <f t="shared" si="2"/>
        <v>1288</v>
      </c>
    </row>
    <row r="15" spans="1:23" x14ac:dyDescent="0.25">
      <c r="J15" t="s">
        <v>74</v>
      </c>
      <c r="N15" s="38">
        <v>51</v>
      </c>
      <c r="O15" s="39" t="s">
        <v>122</v>
      </c>
      <c r="P15" s="38">
        <v>18</v>
      </c>
      <c r="Q15" s="39" t="s">
        <v>97</v>
      </c>
      <c r="R15" s="39">
        <v>9</v>
      </c>
      <c r="S15" s="39">
        <v>-2</v>
      </c>
      <c r="T15" s="39">
        <v>56</v>
      </c>
      <c r="U15" s="33">
        <f t="shared" si="0"/>
        <v>162</v>
      </c>
      <c r="V15" s="33">
        <f t="shared" si="1"/>
        <v>-36</v>
      </c>
      <c r="W15" s="33">
        <f t="shared" si="2"/>
        <v>1008</v>
      </c>
    </row>
    <row r="16" spans="1:23" x14ac:dyDescent="0.25">
      <c r="N16" s="38">
        <v>52</v>
      </c>
      <c r="O16" s="39" t="s">
        <v>123</v>
      </c>
      <c r="P16" s="38">
        <v>19</v>
      </c>
      <c r="Q16" s="39" t="s">
        <v>97</v>
      </c>
      <c r="R16" s="39">
        <v>6</v>
      </c>
      <c r="S16" s="39">
        <v>-5</v>
      </c>
      <c r="T16" s="39">
        <v>56</v>
      </c>
      <c r="U16" s="33">
        <f t="shared" si="0"/>
        <v>114</v>
      </c>
      <c r="V16" s="33">
        <f t="shared" si="1"/>
        <v>-95</v>
      </c>
      <c r="W16" s="33">
        <f t="shared" si="2"/>
        <v>1064</v>
      </c>
    </row>
    <row r="17" spans="1:23" x14ac:dyDescent="0.25">
      <c r="C17" t="s">
        <v>179</v>
      </c>
      <c r="D17" t="s">
        <v>180</v>
      </c>
      <c r="N17" s="38">
        <v>53</v>
      </c>
      <c r="O17" s="39" t="s">
        <v>124</v>
      </c>
      <c r="P17" s="38">
        <v>22</v>
      </c>
      <c r="Q17" s="39" t="s">
        <v>97</v>
      </c>
      <c r="R17" s="39">
        <v>6</v>
      </c>
      <c r="S17" s="39">
        <v>-5</v>
      </c>
      <c r="T17" s="39">
        <v>7</v>
      </c>
      <c r="U17" s="33">
        <f t="shared" si="0"/>
        <v>132</v>
      </c>
      <c r="V17" s="33">
        <f t="shared" si="1"/>
        <v>-110</v>
      </c>
      <c r="W17" s="33">
        <f t="shared" si="2"/>
        <v>154</v>
      </c>
    </row>
    <row r="18" spans="1:23" x14ac:dyDescent="0.25">
      <c r="A18" t="s">
        <v>58</v>
      </c>
      <c r="B18" s="2" t="s">
        <v>59</v>
      </c>
      <c r="C18" s="2" t="s">
        <v>60</v>
      </c>
      <c r="D18" s="2" t="s">
        <v>61</v>
      </c>
      <c r="E18" s="2" t="s">
        <v>62</v>
      </c>
      <c r="F18" s="2" t="s">
        <v>63</v>
      </c>
      <c r="G18" s="2" t="s">
        <v>71</v>
      </c>
      <c r="H18" s="2" t="s">
        <v>72</v>
      </c>
      <c r="I18" s="2" t="s">
        <v>73</v>
      </c>
      <c r="J18" t="s">
        <v>75</v>
      </c>
      <c r="N18" s="38">
        <v>54</v>
      </c>
      <c r="O18" s="39" t="s">
        <v>125</v>
      </c>
      <c r="P18" s="38">
        <v>19.727272727272702</v>
      </c>
      <c r="Q18" s="39" t="s">
        <v>97</v>
      </c>
      <c r="R18" s="39">
        <v>6</v>
      </c>
      <c r="S18" s="39">
        <v>2</v>
      </c>
      <c r="T18" s="39">
        <v>28</v>
      </c>
      <c r="U18" s="33">
        <f t="shared" si="0"/>
        <v>118.3636363636362</v>
      </c>
      <c r="V18" s="33">
        <f t="shared" si="1"/>
        <v>39.454545454545404</v>
      </c>
      <c r="W18" s="33">
        <f t="shared" si="2"/>
        <v>552.36363636363569</v>
      </c>
    </row>
    <row r="19" spans="1:23" x14ac:dyDescent="0.25">
      <c r="A19" s="2" t="s">
        <v>66</v>
      </c>
      <c r="B19" s="43"/>
      <c r="C19" s="43"/>
      <c r="D19" s="43"/>
      <c r="E19" s="43"/>
      <c r="F19" s="43"/>
      <c r="G19" s="43"/>
      <c r="H19" s="43"/>
      <c r="I19" s="43"/>
      <c r="J19" s="4">
        <v>-5</v>
      </c>
      <c r="K19" t="s">
        <v>64</v>
      </c>
      <c r="N19" s="38">
        <v>55</v>
      </c>
      <c r="O19" s="39" t="s">
        <v>36</v>
      </c>
      <c r="P19" s="38">
        <v>40</v>
      </c>
      <c r="Q19" s="39" t="s">
        <v>97</v>
      </c>
      <c r="R19" s="39">
        <v>3</v>
      </c>
      <c r="S19" s="39">
        <v>5</v>
      </c>
      <c r="T19" s="39">
        <v>56</v>
      </c>
      <c r="U19" s="33">
        <f t="shared" si="0"/>
        <v>120</v>
      </c>
      <c r="V19" s="33">
        <f t="shared" si="1"/>
        <v>200</v>
      </c>
      <c r="W19" s="33">
        <f t="shared" si="2"/>
        <v>2240</v>
      </c>
    </row>
    <row r="20" spans="1:23" x14ac:dyDescent="0.25">
      <c r="A20" s="2" t="s">
        <v>67</v>
      </c>
      <c r="B20" s="43"/>
      <c r="C20" s="43"/>
      <c r="D20" s="43"/>
      <c r="E20" s="43"/>
      <c r="F20" s="43"/>
      <c r="G20" s="43"/>
      <c r="H20" s="43"/>
      <c r="I20" s="43"/>
      <c r="J20" s="4">
        <v>-2</v>
      </c>
      <c r="N20" s="38">
        <v>56</v>
      </c>
      <c r="O20" s="39" t="s">
        <v>37</v>
      </c>
      <c r="P20" s="38">
        <v>40</v>
      </c>
      <c r="Q20" s="39" t="s">
        <v>97</v>
      </c>
      <c r="R20" s="39">
        <v>3</v>
      </c>
      <c r="S20" s="39">
        <v>-2</v>
      </c>
      <c r="T20" s="39">
        <v>56</v>
      </c>
      <c r="U20" s="33">
        <f t="shared" si="0"/>
        <v>120</v>
      </c>
      <c r="V20" s="33">
        <f t="shared" si="1"/>
        <v>-80</v>
      </c>
      <c r="W20" s="33">
        <f t="shared" si="2"/>
        <v>2240</v>
      </c>
    </row>
    <row r="21" spans="1:23" x14ac:dyDescent="0.25">
      <c r="A21" s="2" t="s">
        <v>68</v>
      </c>
      <c r="B21" s="43"/>
      <c r="C21" s="43"/>
      <c r="D21" s="43"/>
      <c r="E21" s="43"/>
      <c r="F21" s="43"/>
      <c r="G21" s="43"/>
      <c r="H21" s="43"/>
      <c r="I21" s="43"/>
      <c r="J21" s="4">
        <v>2</v>
      </c>
      <c r="N21" s="38">
        <v>57</v>
      </c>
      <c r="O21" s="39" t="s">
        <v>38</v>
      </c>
      <c r="P21" s="38">
        <v>40</v>
      </c>
      <c r="Q21" s="39" t="s">
        <v>97</v>
      </c>
      <c r="R21" s="39">
        <v>3</v>
      </c>
      <c r="S21" s="39">
        <v>-5</v>
      </c>
      <c r="T21" s="39">
        <v>56</v>
      </c>
      <c r="U21" s="33">
        <f t="shared" si="0"/>
        <v>120</v>
      </c>
      <c r="V21" s="33">
        <f t="shared" si="1"/>
        <v>-200</v>
      </c>
      <c r="W21" s="33">
        <f t="shared" si="2"/>
        <v>2240</v>
      </c>
    </row>
    <row r="22" spans="1:23" x14ac:dyDescent="0.25">
      <c r="A22" s="2" t="s">
        <v>69</v>
      </c>
      <c r="B22" s="43"/>
      <c r="C22" s="43"/>
      <c r="D22" s="43"/>
      <c r="E22" s="43"/>
      <c r="F22" s="43"/>
      <c r="G22" s="1"/>
      <c r="H22" s="1"/>
      <c r="I22" s="43"/>
      <c r="J22" s="4">
        <v>5</v>
      </c>
      <c r="N22" s="38">
        <v>58</v>
      </c>
      <c r="O22" s="39" t="s">
        <v>39</v>
      </c>
      <c r="P22" s="38">
        <v>40</v>
      </c>
      <c r="Q22" s="39" t="s">
        <v>97</v>
      </c>
      <c r="R22" s="39">
        <v>3</v>
      </c>
      <c r="S22" s="39">
        <v>5</v>
      </c>
      <c r="T22" s="39">
        <v>49</v>
      </c>
      <c r="U22" s="33">
        <f t="shared" si="0"/>
        <v>120</v>
      </c>
      <c r="V22" s="33">
        <f t="shared" si="1"/>
        <v>200</v>
      </c>
      <c r="W22" s="33">
        <f t="shared" si="2"/>
        <v>1960</v>
      </c>
    </row>
    <row r="23" spans="1:23" x14ac:dyDescent="0.25">
      <c r="I23" s="71"/>
      <c r="J23" t="s">
        <v>74</v>
      </c>
      <c r="N23" s="38">
        <v>59</v>
      </c>
      <c r="O23" s="39" t="s">
        <v>40</v>
      </c>
      <c r="P23" s="38">
        <v>40</v>
      </c>
      <c r="Q23" s="39" t="s">
        <v>97</v>
      </c>
      <c r="R23" s="39">
        <v>3</v>
      </c>
      <c r="S23" s="39">
        <v>2</v>
      </c>
      <c r="T23" s="39">
        <v>49</v>
      </c>
      <c r="U23" s="33">
        <f t="shared" si="0"/>
        <v>120</v>
      </c>
      <c r="V23" s="33">
        <f t="shared" si="1"/>
        <v>80</v>
      </c>
      <c r="W23" s="33">
        <f t="shared" si="2"/>
        <v>1960</v>
      </c>
    </row>
    <row r="24" spans="1:23" x14ac:dyDescent="0.25">
      <c r="N24" s="38">
        <v>60</v>
      </c>
      <c r="O24" s="39" t="s">
        <v>41</v>
      </c>
      <c r="P24" s="38">
        <v>40</v>
      </c>
      <c r="Q24" s="39" t="s">
        <v>97</v>
      </c>
      <c r="R24" s="39">
        <v>3</v>
      </c>
      <c r="S24" s="39">
        <v>-2</v>
      </c>
      <c r="T24" s="39">
        <v>49</v>
      </c>
      <c r="U24" s="33">
        <f t="shared" si="0"/>
        <v>120</v>
      </c>
      <c r="V24" s="33">
        <f t="shared" si="1"/>
        <v>-80</v>
      </c>
      <c r="W24" s="33">
        <f t="shared" si="2"/>
        <v>1960</v>
      </c>
    </row>
    <row r="25" spans="1:23" x14ac:dyDescent="0.25">
      <c r="C25" t="s">
        <v>177</v>
      </c>
      <c r="D25" t="s">
        <v>178</v>
      </c>
      <c r="N25" s="38">
        <v>61</v>
      </c>
      <c r="O25" s="39" t="s">
        <v>42</v>
      </c>
      <c r="P25" s="38">
        <v>40</v>
      </c>
      <c r="Q25" s="39" t="s">
        <v>97</v>
      </c>
      <c r="R25" s="39">
        <v>3</v>
      </c>
      <c r="S25" s="39">
        <v>-5</v>
      </c>
      <c r="T25" s="39">
        <v>49</v>
      </c>
      <c r="U25" s="33">
        <f t="shared" si="0"/>
        <v>120</v>
      </c>
      <c r="V25" s="33">
        <f t="shared" si="1"/>
        <v>-200</v>
      </c>
      <c r="W25" s="33">
        <f t="shared" si="2"/>
        <v>1960</v>
      </c>
    </row>
    <row r="26" spans="1:23" x14ac:dyDescent="0.25">
      <c r="A26" t="s">
        <v>58</v>
      </c>
      <c r="B26" s="2" t="s">
        <v>59</v>
      </c>
      <c r="C26" s="2" t="s">
        <v>60</v>
      </c>
      <c r="D26" s="2" t="s">
        <v>61</v>
      </c>
      <c r="E26" s="2" t="s">
        <v>62</v>
      </c>
      <c r="F26" s="2" t="s">
        <v>63</v>
      </c>
      <c r="G26" s="2" t="s">
        <v>71</v>
      </c>
      <c r="H26" s="2" t="s">
        <v>72</v>
      </c>
      <c r="I26" s="2" t="s">
        <v>73</v>
      </c>
      <c r="J26" t="s">
        <v>75</v>
      </c>
      <c r="N26" s="38">
        <v>62</v>
      </c>
      <c r="O26" s="39" t="s">
        <v>43</v>
      </c>
      <c r="P26" s="38">
        <v>40</v>
      </c>
      <c r="Q26" s="39" t="s">
        <v>97</v>
      </c>
      <c r="R26" s="39">
        <v>3</v>
      </c>
      <c r="S26" s="39">
        <v>5</v>
      </c>
      <c r="T26" s="39">
        <v>42</v>
      </c>
      <c r="U26" s="33">
        <f t="shared" si="0"/>
        <v>120</v>
      </c>
      <c r="V26" s="33">
        <f t="shared" si="1"/>
        <v>200</v>
      </c>
      <c r="W26" s="33">
        <f t="shared" si="2"/>
        <v>1680</v>
      </c>
    </row>
    <row r="27" spans="1:23" x14ac:dyDescent="0.25">
      <c r="A27" s="2" t="s">
        <v>66</v>
      </c>
      <c r="B27" s="1"/>
      <c r="C27" s="43"/>
      <c r="D27" s="1"/>
      <c r="E27" s="43"/>
      <c r="F27" s="43"/>
      <c r="G27" s="85"/>
      <c r="H27" s="85"/>
      <c r="I27" s="43"/>
      <c r="J27" s="4">
        <v>-5</v>
      </c>
      <c r="K27" t="s">
        <v>64</v>
      </c>
      <c r="N27" s="38">
        <v>63</v>
      </c>
      <c r="O27" s="39" t="s">
        <v>44</v>
      </c>
      <c r="P27" s="38">
        <v>40</v>
      </c>
      <c r="Q27" s="39" t="s">
        <v>97</v>
      </c>
      <c r="R27" s="39">
        <v>3</v>
      </c>
      <c r="S27" s="39">
        <v>2</v>
      </c>
      <c r="T27" s="39">
        <v>42</v>
      </c>
      <c r="U27" s="33">
        <f t="shared" si="0"/>
        <v>120</v>
      </c>
      <c r="V27" s="33">
        <f t="shared" si="1"/>
        <v>80</v>
      </c>
      <c r="W27" s="33">
        <f t="shared" si="2"/>
        <v>1680</v>
      </c>
    </row>
    <row r="28" spans="1:23" x14ac:dyDescent="0.25">
      <c r="A28" s="2" t="s">
        <v>67</v>
      </c>
      <c r="B28" s="39" t="s">
        <v>194</v>
      </c>
      <c r="C28" s="43"/>
      <c r="D28" s="43"/>
      <c r="E28" s="43"/>
      <c r="F28" s="43"/>
      <c r="G28" s="43"/>
      <c r="H28" s="43"/>
      <c r="J28" s="4">
        <v>-2</v>
      </c>
      <c r="N28" s="38">
        <v>64</v>
      </c>
      <c r="O28" s="39" t="s">
        <v>45</v>
      </c>
      <c r="P28" s="38">
        <v>40</v>
      </c>
      <c r="Q28" s="39" t="s">
        <v>97</v>
      </c>
      <c r="R28" s="39">
        <v>3</v>
      </c>
      <c r="S28" s="39">
        <v>-2</v>
      </c>
      <c r="T28" s="39">
        <v>42</v>
      </c>
      <c r="U28" s="33">
        <f t="shared" si="0"/>
        <v>120</v>
      </c>
      <c r="V28" s="33">
        <f t="shared" si="1"/>
        <v>-80</v>
      </c>
      <c r="W28" s="33">
        <f t="shared" si="2"/>
        <v>1680</v>
      </c>
    </row>
    <row r="29" spans="1:23" x14ac:dyDescent="0.25">
      <c r="A29" s="2" t="s">
        <v>68</v>
      </c>
      <c r="B29" s="43"/>
      <c r="C29" s="43"/>
      <c r="D29" s="43"/>
      <c r="E29" s="43"/>
      <c r="F29" s="43"/>
      <c r="G29" s="43"/>
      <c r="H29" s="43"/>
      <c r="I29" s="83" t="s">
        <v>195</v>
      </c>
      <c r="J29" s="4">
        <v>2</v>
      </c>
      <c r="N29" s="38">
        <v>65</v>
      </c>
      <c r="O29" s="39" t="s">
        <v>76</v>
      </c>
      <c r="P29" s="38">
        <v>40</v>
      </c>
      <c r="Q29" s="39" t="s">
        <v>97</v>
      </c>
      <c r="R29" s="39">
        <v>3</v>
      </c>
      <c r="S29" s="39">
        <v>-5</v>
      </c>
      <c r="T29" s="39">
        <v>42</v>
      </c>
      <c r="U29" s="33">
        <f t="shared" si="0"/>
        <v>120</v>
      </c>
      <c r="V29" s="33">
        <f t="shared" si="1"/>
        <v>-200</v>
      </c>
      <c r="W29" s="33">
        <f t="shared" si="2"/>
        <v>1680</v>
      </c>
    </row>
    <row r="30" spans="1:23" x14ac:dyDescent="0.25">
      <c r="A30" s="2" t="s">
        <v>69</v>
      </c>
      <c r="B30" s="43"/>
      <c r="C30" s="43"/>
      <c r="D30" s="43"/>
      <c r="E30" s="43"/>
      <c r="F30" s="43"/>
      <c r="G30" s="43"/>
      <c r="H30" s="43"/>
      <c r="I30" s="81"/>
      <c r="J30" s="4">
        <v>5</v>
      </c>
      <c r="N30" s="38">
        <v>66</v>
      </c>
      <c r="O30" s="39" t="s">
        <v>77</v>
      </c>
      <c r="P30" s="38">
        <v>40</v>
      </c>
      <c r="Q30" s="39" t="s">
        <v>97</v>
      </c>
      <c r="R30" s="39">
        <v>3</v>
      </c>
      <c r="S30" s="39">
        <v>5</v>
      </c>
      <c r="T30" s="39">
        <v>35</v>
      </c>
      <c r="U30" s="33">
        <f t="shared" ref="U30:U48" si="3">P30*R30</f>
        <v>120</v>
      </c>
      <c r="V30" s="33">
        <f t="shared" ref="V30:V48" si="4">P30*S30</f>
        <v>200</v>
      </c>
      <c r="W30" s="33">
        <f t="shared" ref="W30:W48" si="5">P30*T30</f>
        <v>1400</v>
      </c>
    </row>
    <row r="31" spans="1:23" x14ac:dyDescent="0.25">
      <c r="J31" t="s">
        <v>74</v>
      </c>
      <c r="N31" s="38">
        <v>67</v>
      </c>
      <c r="O31" s="39" t="s">
        <v>78</v>
      </c>
      <c r="P31" s="38">
        <v>40</v>
      </c>
      <c r="Q31" s="39" t="s">
        <v>97</v>
      </c>
      <c r="R31" s="39">
        <v>3</v>
      </c>
      <c r="S31" s="39">
        <v>2</v>
      </c>
      <c r="T31" s="39">
        <v>35</v>
      </c>
      <c r="U31" s="33">
        <f t="shared" si="3"/>
        <v>120</v>
      </c>
      <c r="V31" s="33">
        <f t="shared" si="4"/>
        <v>80</v>
      </c>
      <c r="W31" s="33">
        <f t="shared" si="5"/>
        <v>1400</v>
      </c>
    </row>
    <row r="32" spans="1:23" x14ac:dyDescent="0.25">
      <c r="N32" s="38">
        <v>68</v>
      </c>
      <c r="O32" s="39" t="s">
        <v>79</v>
      </c>
      <c r="P32" s="38">
        <v>40</v>
      </c>
      <c r="Q32" s="39" t="s">
        <v>97</v>
      </c>
      <c r="R32" s="39">
        <v>3</v>
      </c>
      <c r="S32" s="39">
        <v>-2</v>
      </c>
      <c r="T32" s="39">
        <v>35</v>
      </c>
      <c r="U32" s="33">
        <f t="shared" si="3"/>
        <v>120</v>
      </c>
      <c r="V32" s="33">
        <f t="shared" si="4"/>
        <v>-80</v>
      </c>
      <c r="W32" s="33">
        <f t="shared" si="5"/>
        <v>1400</v>
      </c>
    </row>
    <row r="33" spans="1:23" x14ac:dyDescent="0.25">
      <c r="C33" t="s">
        <v>175</v>
      </c>
      <c r="D33" t="s">
        <v>176</v>
      </c>
      <c r="N33" s="38">
        <v>69</v>
      </c>
      <c r="O33" s="39" t="s">
        <v>126</v>
      </c>
      <c r="P33" s="38">
        <v>40</v>
      </c>
      <c r="Q33" s="39" t="s">
        <v>97</v>
      </c>
      <c r="R33" s="39">
        <v>3</v>
      </c>
      <c r="S33" s="39">
        <v>-2</v>
      </c>
      <c r="T33" s="39">
        <v>35</v>
      </c>
      <c r="U33" s="33">
        <f t="shared" si="3"/>
        <v>120</v>
      </c>
      <c r="V33" s="33">
        <f t="shared" si="4"/>
        <v>-80</v>
      </c>
      <c r="W33" s="33">
        <f t="shared" si="5"/>
        <v>1400</v>
      </c>
    </row>
    <row r="34" spans="1:23" x14ac:dyDescent="0.25">
      <c r="A34" t="s">
        <v>58</v>
      </c>
      <c r="B34" s="2" t="s">
        <v>59</v>
      </c>
      <c r="C34" s="2" t="s">
        <v>60</v>
      </c>
      <c r="D34" s="2" t="s">
        <v>61</v>
      </c>
      <c r="E34" s="2" t="s">
        <v>62</v>
      </c>
      <c r="F34" s="2" t="s">
        <v>63</v>
      </c>
      <c r="G34" s="2" t="s">
        <v>71</v>
      </c>
      <c r="H34" s="2" t="s">
        <v>72</v>
      </c>
      <c r="I34" s="2" t="s">
        <v>73</v>
      </c>
      <c r="J34" t="s">
        <v>75</v>
      </c>
      <c r="N34" s="38">
        <v>70</v>
      </c>
      <c r="O34" s="39" t="s">
        <v>127</v>
      </c>
      <c r="P34" s="38">
        <v>40</v>
      </c>
      <c r="Q34" s="39" t="s">
        <v>97</v>
      </c>
      <c r="R34" s="39">
        <v>3</v>
      </c>
      <c r="S34" s="39">
        <v>5</v>
      </c>
      <c r="T34" s="39">
        <v>28</v>
      </c>
      <c r="U34" s="33">
        <f t="shared" si="3"/>
        <v>120</v>
      </c>
      <c r="V34" s="33">
        <f t="shared" si="4"/>
        <v>200</v>
      </c>
      <c r="W34" s="33">
        <f t="shared" si="5"/>
        <v>1120</v>
      </c>
    </row>
    <row r="35" spans="1:23" x14ac:dyDescent="0.25">
      <c r="A35" s="2" t="s">
        <v>66</v>
      </c>
      <c r="B35" s="39" t="s">
        <v>192</v>
      </c>
      <c r="C35" s="43"/>
      <c r="D35" s="43"/>
      <c r="E35" s="43"/>
      <c r="F35" s="43"/>
      <c r="G35" s="39" t="s">
        <v>189</v>
      </c>
      <c r="I35" s="39" t="s">
        <v>191</v>
      </c>
      <c r="J35" s="4">
        <v>-5</v>
      </c>
      <c r="K35" t="s">
        <v>64</v>
      </c>
      <c r="N35" s="38">
        <v>71</v>
      </c>
      <c r="O35" s="39" t="s">
        <v>128</v>
      </c>
      <c r="P35" s="38">
        <v>40</v>
      </c>
      <c r="Q35" s="39" t="s">
        <v>97</v>
      </c>
      <c r="R35" s="39">
        <v>3</v>
      </c>
      <c r="S35" s="39">
        <v>2</v>
      </c>
      <c r="T35" s="39">
        <v>28</v>
      </c>
      <c r="U35" s="33">
        <f t="shared" si="3"/>
        <v>120</v>
      </c>
      <c r="V35" s="33">
        <f t="shared" si="4"/>
        <v>80</v>
      </c>
      <c r="W35" s="33">
        <f t="shared" si="5"/>
        <v>1120</v>
      </c>
    </row>
    <row r="36" spans="1:23" x14ac:dyDescent="0.25">
      <c r="A36" s="2" t="s">
        <v>67</v>
      </c>
      <c r="B36" s="39" t="s">
        <v>196</v>
      </c>
      <c r="C36" s="43"/>
      <c r="D36" s="43"/>
      <c r="E36" s="43"/>
      <c r="F36" s="43"/>
      <c r="G36" s="43"/>
      <c r="J36" s="4">
        <v>-2</v>
      </c>
      <c r="N36" s="38">
        <v>72</v>
      </c>
      <c r="O36" s="39" t="s">
        <v>129</v>
      </c>
      <c r="P36" s="38">
        <v>40</v>
      </c>
      <c r="Q36" s="39" t="s">
        <v>97</v>
      </c>
      <c r="R36" s="39">
        <v>3</v>
      </c>
      <c r="S36" s="39">
        <v>-2</v>
      </c>
      <c r="T36" s="39">
        <v>28</v>
      </c>
      <c r="U36" s="33">
        <f t="shared" si="3"/>
        <v>120</v>
      </c>
      <c r="V36" s="33">
        <f t="shared" si="4"/>
        <v>-80</v>
      </c>
      <c r="W36" s="33">
        <f t="shared" si="5"/>
        <v>1120</v>
      </c>
    </row>
    <row r="37" spans="1:23" x14ac:dyDescent="0.25">
      <c r="A37" s="2" t="s">
        <v>68</v>
      </c>
      <c r="C37" s="43"/>
      <c r="D37" s="43"/>
      <c r="E37" s="43"/>
      <c r="F37" s="39" t="s">
        <v>309</v>
      </c>
      <c r="G37" s="43"/>
      <c r="H37" s="43"/>
      <c r="I37" s="39" t="s">
        <v>197</v>
      </c>
      <c r="J37" s="4">
        <v>2</v>
      </c>
      <c r="N37" s="38">
        <v>73</v>
      </c>
      <c r="O37" s="39" t="s">
        <v>130</v>
      </c>
      <c r="P37" s="38">
        <v>40</v>
      </c>
      <c r="Q37" s="39" t="s">
        <v>97</v>
      </c>
      <c r="R37" s="39">
        <v>3</v>
      </c>
      <c r="S37" s="39">
        <v>-5</v>
      </c>
      <c r="T37" s="39">
        <v>28</v>
      </c>
      <c r="U37" s="33">
        <f t="shared" si="3"/>
        <v>120</v>
      </c>
      <c r="V37" s="33">
        <f t="shared" si="4"/>
        <v>-200</v>
      </c>
      <c r="W37" s="33">
        <f t="shared" si="5"/>
        <v>1120</v>
      </c>
    </row>
    <row r="38" spans="1:23" x14ac:dyDescent="0.25">
      <c r="A38" s="2" t="s">
        <v>69</v>
      </c>
      <c r="B38" s="39" t="s">
        <v>190</v>
      </c>
      <c r="C38" s="43"/>
      <c r="D38" s="39" t="s">
        <v>188</v>
      </c>
      <c r="E38" s="43"/>
      <c r="F38" s="43"/>
      <c r="G38" s="43"/>
      <c r="H38" s="39" t="s">
        <v>212</v>
      </c>
      <c r="I38" s="39" t="s">
        <v>193</v>
      </c>
      <c r="J38" s="4">
        <v>5</v>
      </c>
      <c r="N38" s="38">
        <v>74</v>
      </c>
      <c r="O38" s="39" t="s">
        <v>131</v>
      </c>
      <c r="P38" s="38">
        <v>40</v>
      </c>
      <c r="Q38" s="39" t="s">
        <v>97</v>
      </c>
      <c r="R38" s="39">
        <v>3</v>
      </c>
      <c r="S38" s="39">
        <v>5</v>
      </c>
      <c r="T38" s="39">
        <v>21</v>
      </c>
      <c r="U38" s="33">
        <f t="shared" si="3"/>
        <v>120</v>
      </c>
      <c r="V38" s="33">
        <f t="shared" si="4"/>
        <v>200</v>
      </c>
      <c r="W38" s="33">
        <f t="shared" si="5"/>
        <v>840</v>
      </c>
    </row>
    <row r="39" spans="1:23" x14ac:dyDescent="0.25">
      <c r="J39" t="s">
        <v>74</v>
      </c>
      <c r="N39" s="38">
        <v>75</v>
      </c>
      <c r="O39" s="39" t="s">
        <v>132</v>
      </c>
      <c r="P39" s="38">
        <v>40</v>
      </c>
      <c r="Q39" s="39" t="s">
        <v>97</v>
      </c>
      <c r="R39" s="39">
        <v>3</v>
      </c>
      <c r="S39" s="39">
        <v>2</v>
      </c>
      <c r="T39" s="39">
        <v>21</v>
      </c>
      <c r="U39" s="33">
        <f t="shared" si="3"/>
        <v>120</v>
      </c>
      <c r="V39" s="33">
        <f t="shared" si="4"/>
        <v>80</v>
      </c>
      <c r="W39" s="33">
        <f t="shared" si="5"/>
        <v>840</v>
      </c>
    </row>
    <row r="40" spans="1:23" x14ac:dyDescent="0.25">
      <c r="N40" s="38">
        <v>76</v>
      </c>
      <c r="O40" s="39" t="s">
        <v>133</v>
      </c>
      <c r="P40" s="38">
        <v>40</v>
      </c>
      <c r="Q40" s="39" t="s">
        <v>97</v>
      </c>
      <c r="R40" s="39">
        <v>3</v>
      </c>
      <c r="S40" s="39">
        <v>-2</v>
      </c>
      <c r="T40" s="39">
        <v>21</v>
      </c>
      <c r="U40" s="33">
        <f t="shared" si="3"/>
        <v>120</v>
      </c>
      <c r="V40" s="33">
        <f t="shared" si="4"/>
        <v>-80</v>
      </c>
      <c r="W40" s="33">
        <f t="shared" si="5"/>
        <v>840</v>
      </c>
    </row>
    <row r="41" spans="1:23" x14ac:dyDescent="0.25">
      <c r="C41" t="s">
        <v>173</v>
      </c>
      <c r="D41" t="s">
        <v>174</v>
      </c>
      <c r="N41" s="38">
        <v>77</v>
      </c>
      <c r="O41" s="39" t="s">
        <v>134</v>
      </c>
      <c r="P41" s="38">
        <v>40</v>
      </c>
      <c r="Q41" s="39" t="s">
        <v>97</v>
      </c>
      <c r="R41" s="39">
        <v>3</v>
      </c>
      <c r="S41" s="39">
        <v>-5</v>
      </c>
      <c r="T41" s="39">
        <v>21</v>
      </c>
      <c r="U41" s="33">
        <f t="shared" si="3"/>
        <v>120</v>
      </c>
      <c r="V41" s="33">
        <f t="shared" si="4"/>
        <v>-200</v>
      </c>
      <c r="W41" s="33">
        <f t="shared" si="5"/>
        <v>840</v>
      </c>
    </row>
    <row r="42" spans="1:23" x14ac:dyDescent="0.25">
      <c r="A42" t="s">
        <v>58</v>
      </c>
      <c r="B42" s="2" t="s">
        <v>59</v>
      </c>
      <c r="C42" s="2" t="s">
        <v>60</v>
      </c>
      <c r="D42" s="2" t="s">
        <v>61</v>
      </c>
      <c r="E42" s="2" t="s">
        <v>62</v>
      </c>
      <c r="F42" s="2" t="s">
        <v>63</v>
      </c>
      <c r="G42" s="2" t="s">
        <v>71</v>
      </c>
      <c r="H42" s="2" t="s">
        <v>72</v>
      </c>
      <c r="I42" s="2" t="s">
        <v>73</v>
      </c>
      <c r="J42" t="s">
        <v>75</v>
      </c>
      <c r="N42" s="38">
        <v>78</v>
      </c>
      <c r="O42" s="39" t="s">
        <v>135</v>
      </c>
      <c r="P42" s="38">
        <v>40</v>
      </c>
      <c r="Q42" s="39" t="s">
        <v>97</v>
      </c>
      <c r="R42" s="39">
        <v>3</v>
      </c>
      <c r="S42" s="39">
        <v>5</v>
      </c>
      <c r="T42" s="39">
        <v>14</v>
      </c>
      <c r="U42" s="33">
        <f t="shared" si="3"/>
        <v>120</v>
      </c>
      <c r="V42" s="33">
        <f t="shared" si="4"/>
        <v>200</v>
      </c>
      <c r="W42" s="33">
        <f t="shared" si="5"/>
        <v>560</v>
      </c>
    </row>
    <row r="43" spans="1:23" x14ac:dyDescent="0.25">
      <c r="A43" s="2" t="s">
        <v>66</v>
      </c>
      <c r="B43" s="39" t="s">
        <v>216</v>
      </c>
      <c r="C43" s="39" t="s">
        <v>220</v>
      </c>
      <c r="D43" s="39" t="s">
        <v>224</v>
      </c>
      <c r="E43" s="39" t="s">
        <v>228</v>
      </c>
      <c r="F43" s="39" t="s">
        <v>232</v>
      </c>
      <c r="G43" s="39" t="s">
        <v>236</v>
      </c>
      <c r="H43" s="39" t="s">
        <v>240</v>
      </c>
      <c r="I43" s="39" t="s">
        <v>243</v>
      </c>
      <c r="J43" s="4">
        <v>-5</v>
      </c>
      <c r="K43" t="s">
        <v>64</v>
      </c>
      <c r="N43" s="38">
        <v>79</v>
      </c>
      <c r="O43" s="39" t="s">
        <v>136</v>
      </c>
      <c r="P43" s="38">
        <v>40</v>
      </c>
      <c r="Q43" s="39" t="s">
        <v>97</v>
      </c>
      <c r="R43" s="39">
        <v>3</v>
      </c>
      <c r="S43" s="39">
        <v>2</v>
      </c>
      <c r="T43" s="39">
        <v>14</v>
      </c>
      <c r="U43" s="33">
        <f t="shared" si="3"/>
        <v>120</v>
      </c>
      <c r="V43" s="33">
        <f t="shared" si="4"/>
        <v>80</v>
      </c>
      <c r="W43" s="33">
        <f t="shared" si="5"/>
        <v>560</v>
      </c>
    </row>
    <row r="44" spans="1:23" x14ac:dyDescent="0.25">
      <c r="A44" s="2" t="s">
        <v>67</v>
      </c>
      <c r="B44" s="39" t="s">
        <v>217</v>
      </c>
      <c r="C44" s="39" t="s">
        <v>221</v>
      </c>
      <c r="D44" s="39" t="s">
        <v>225</v>
      </c>
      <c r="E44" s="39" t="s">
        <v>229</v>
      </c>
      <c r="F44" s="39" t="s">
        <v>233</v>
      </c>
      <c r="G44" s="39" t="s">
        <v>237</v>
      </c>
      <c r="H44" s="39" t="s">
        <v>241</v>
      </c>
      <c r="J44" s="4">
        <v>-2</v>
      </c>
      <c r="N44" s="38">
        <v>80</v>
      </c>
      <c r="O44" s="39" t="s">
        <v>137</v>
      </c>
      <c r="P44" s="38">
        <v>40</v>
      </c>
      <c r="Q44" s="39" t="s">
        <v>97</v>
      </c>
      <c r="R44" s="39">
        <v>3</v>
      </c>
      <c r="S44" s="39">
        <v>-2</v>
      </c>
      <c r="T44" s="39">
        <v>14</v>
      </c>
      <c r="U44" s="33">
        <f t="shared" si="3"/>
        <v>120</v>
      </c>
      <c r="V44" s="33">
        <f t="shared" si="4"/>
        <v>-80</v>
      </c>
      <c r="W44" s="33">
        <f t="shared" si="5"/>
        <v>560</v>
      </c>
    </row>
    <row r="45" spans="1:23" x14ac:dyDescent="0.25">
      <c r="A45" s="2" t="s">
        <v>68</v>
      </c>
      <c r="C45" s="39" t="s">
        <v>222</v>
      </c>
      <c r="D45" s="39" t="s">
        <v>226</v>
      </c>
      <c r="E45" s="39" t="s">
        <v>230</v>
      </c>
      <c r="F45" s="39" t="s">
        <v>234</v>
      </c>
      <c r="G45" s="39" t="s">
        <v>238</v>
      </c>
      <c r="H45" s="39" t="s">
        <v>242</v>
      </c>
      <c r="I45" s="39" t="s">
        <v>244</v>
      </c>
      <c r="J45" s="4">
        <v>2</v>
      </c>
      <c r="N45" s="38">
        <v>81</v>
      </c>
      <c r="O45" s="39" t="s">
        <v>138</v>
      </c>
      <c r="P45" s="38">
        <v>40</v>
      </c>
      <c r="Q45" s="39" t="s">
        <v>97</v>
      </c>
      <c r="R45" s="39">
        <v>3</v>
      </c>
      <c r="S45" s="39">
        <v>-5</v>
      </c>
      <c r="T45" s="39">
        <v>14</v>
      </c>
      <c r="U45" s="33">
        <f t="shared" si="3"/>
        <v>120</v>
      </c>
      <c r="V45" s="33">
        <f t="shared" si="4"/>
        <v>-200</v>
      </c>
      <c r="W45" s="33">
        <f t="shared" si="5"/>
        <v>560</v>
      </c>
    </row>
    <row r="46" spans="1:23" x14ac:dyDescent="0.25">
      <c r="A46" s="2" t="s">
        <v>69</v>
      </c>
      <c r="B46" s="39" t="s">
        <v>218</v>
      </c>
      <c r="C46" s="39" t="s">
        <v>215</v>
      </c>
      <c r="D46" s="39" t="s">
        <v>219</v>
      </c>
      <c r="E46" s="39" t="s">
        <v>223</v>
      </c>
      <c r="F46" s="39" t="s">
        <v>227</v>
      </c>
      <c r="G46" s="39" t="s">
        <v>231</v>
      </c>
      <c r="H46" s="39" t="s">
        <v>235</v>
      </c>
      <c r="I46" s="39" t="s">
        <v>239</v>
      </c>
      <c r="J46" s="4">
        <v>5</v>
      </c>
      <c r="N46" s="38">
        <v>82</v>
      </c>
      <c r="O46" s="39" t="s">
        <v>139</v>
      </c>
      <c r="P46" s="38">
        <v>40</v>
      </c>
      <c r="Q46" s="39" t="s">
        <v>97</v>
      </c>
      <c r="R46" s="39">
        <v>3</v>
      </c>
      <c r="S46" s="39">
        <v>5</v>
      </c>
      <c r="T46" s="39">
        <v>7</v>
      </c>
      <c r="U46" s="33">
        <f t="shared" si="3"/>
        <v>120</v>
      </c>
      <c r="V46" s="33">
        <f t="shared" si="4"/>
        <v>200</v>
      </c>
      <c r="W46" s="33">
        <f t="shared" si="5"/>
        <v>280</v>
      </c>
    </row>
    <row r="47" spans="1:23" x14ac:dyDescent="0.25">
      <c r="J47" t="s">
        <v>74</v>
      </c>
      <c r="N47" s="38">
        <v>83</v>
      </c>
      <c r="O47" s="39" t="s">
        <v>140</v>
      </c>
      <c r="P47" s="38">
        <v>40</v>
      </c>
      <c r="Q47" s="39" t="s">
        <v>97</v>
      </c>
      <c r="R47" s="39">
        <v>3</v>
      </c>
      <c r="S47" s="39">
        <v>2</v>
      </c>
      <c r="T47" s="39">
        <v>7</v>
      </c>
      <c r="U47" s="33">
        <f t="shared" si="3"/>
        <v>120</v>
      </c>
      <c r="V47" s="33">
        <f t="shared" si="4"/>
        <v>80</v>
      </c>
      <c r="W47" s="33">
        <f t="shared" si="5"/>
        <v>280</v>
      </c>
    </row>
    <row r="48" spans="1:23" x14ac:dyDescent="0.25">
      <c r="N48" s="72">
        <v>84</v>
      </c>
      <c r="O48" s="73" t="s">
        <v>141</v>
      </c>
      <c r="P48" s="72">
        <v>40</v>
      </c>
      <c r="Q48" s="73" t="s">
        <v>97</v>
      </c>
      <c r="R48" s="73">
        <v>3</v>
      </c>
      <c r="S48" s="73">
        <v>-5</v>
      </c>
      <c r="T48" s="73">
        <v>7</v>
      </c>
      <c r="U48" s="74">
        <f t="shared" si="3"/>
        <v>120</v>
      </c>
      <c r="V48" s="74">
        <f t="shared" si="4"/>
        <v>-200</v>
      </c>
      <c r="W48" s="74">
        <f t="shared" si="5"/>
        <v>280</v>
      </c>
    </row>
    <row r="50" spans="1:12" x14ac:dyDescent="0.25">
      <c r="A50" s="53"/>
      <c r="B50" s="43"/>
      <c r="C50" s="59"/>
      <c r="D50" s="43"/>
      <c r="E50" s="43"/>
      <c r="F50" s="43"/>
      <c r="G50" s="43"/>
      <c r="H50" s="43"/>
      <c r="I50" s="45"/>
      <c r="K50" s="44"/>
      <c r="L50" s="45"/>
    </row>
    <row r="51" spans="1:12" x14ac:dyDescent="0.25">
      <c r="A51" s="53"/>
      <c r="B51" s="43"/>
      <c r="C51" s="59"/>
      <c r="D51" s="43"/>
      <c r="E51" s="43"/>
      <c r="F51" s="43"/>
      <c r="G51" s="43"/>
      <c r="H51" s="43"/>
      <c r="I51" s="45"/>
      <c r="K51" s="44"/>
      <c r="L51" s="45"/>
    </row>
    <row r="52" spans="1:12" x14ac:dyDescent="0.25">
      <c r="A52" s="53"/>
      <c r="B52" s="43"/>
      <c r="C52" s="59"/>
      <c r="D52" s="43"/>
      <c r="E52" s="43"/>
      <c r="F52" s="43"/>
      <c r="G52" s="43"/>
      <c r="H52" s="43"/>
      <c r="I52" s="45"/>
      <c r="K52" s="44"/>
      <c r="L52" s="45"/>
    </row>
    <row r="53" spans="1:12" x14ac:dyDescent="0.25">
      <c r="A53" s="53"/>
      <c r="B53" s="43"/>
      <c r="C53" s="59"/>
      <c r="D53" s="43"/>
      <c r="E53" s="43"/>
      <c r="F53" s="43"/>
      <c r="G53" s="43"/>
      <c r="H53" s="43"/>
      <c r="K53" s="44"/>
      <c r="L53" s="45"/>
    </row>
    <row r="54" spans="1:12" x14ac:dyDescent="0.25">
      <c r="A54" s="44"/>
      <c r="K54" s="44"/>
      <c r="L54" s="45"/>
    </row>
    <row r="55" spans="1:12" x14ac:dyDescent="0.25">
      <c r="A55" s="44"/>
      <c r="B55" s="43"/>
      <c r="C55" s="43"/>
      <c r="D55" s="43"/>
      <c r="E55" s="43"/>
      <c r="F55" s="43"/>
      <c r="G55" s="43"/>
      <c r="H55" s="43"/>
      <c r="I55" s="43"/>
      <c r="K55" s="44"/>
      <c r="L55" s="45"/>
    </row>
    <row r="56" spans="1:12" x14ac:dyDescent="0.25">
      <c r="A56" s="44"/>
      <c r="B56" s="43"/>
      <c r="C56" s="59"/>
      <c r="D56" s="59"/>
      <c r="E56" s="43"/>
      <c r="F56" s="43"/>
      <c r="G56" s="43"/>
      <c r="H56" s="43"/>
      <c r="I56" s="43"/>
      <c r="K56" s="44"/>
      <c r="L56" s="45"/>
    </row>
    <row r="57" spans="1:12" x14ac:dyDescent="0.25">
      <c r="A57" s="44"/>
      <c r="B57" s="43"/>
      <c r="C57" s="59"/>
      <c r="D57" s="59"/>
      <c r="E57" s="43"/>
      <c r="F57" s="43"/>
      <c r="G57" s="43"/>
      <c r="H57" s="43"/>
      <c r="I57" s="43"/>
      <c r="K57" s="44"/>
      <c r="L57" s="45"/>
    </row>
    <row r="58" spans="1:12" x14ac:dyDescent="0.25">
      <c r="B58" s="43"/>
      <c r="C58" s="43"/>
      <c r="D58" s="43"/>
      <c r="E58" s="43"/>
      <c r="F58" s="43"/>
      <c r="G58" s="43"/>
      <c r="H58" s="43"/>
      <c r="I58" s="43"/>
      <c r="K58" s="44"/>
      <c r="L58" s="45"/>
    </row>
    <row r="59" spans="1:12" x14ac:dyDescent="0.25">
      <c r="E59" s="71"/>
      <c r="F59" s="71"/>
      <c r="K59" s="44"/>
      <c r="L59" s="45"/>
    </row>
    <row r="60" spans="1:12" x14ac:dyDescent="0.25">
      <c r="A60" s="54"/>
      <c r="B60" s="1"/>
      <c r="C60" s="1"/>
      <c r="D60" s="43"/>
      <c r="E60" s="43"/>
      <c r="F60" s="43"/>
      <c r="G60" s="43"/>
      <c r="H60" s="43"/>
      <c r="I60" s="43"/>
    </row>
    <row r="61" spans="1:12" x14ac:dyDescent="0.25">
      <c r="A61" s="54"/>
      <c r="B61" s="39">
        <v>18</v>
      </c>
      <c r="C61" s="43"/>
      <c r="D61" s="43"/>
      <c r="E61" s="43"/>
      <c r="F61" s="43"/>
      <c r="G61" s="43"/>
      <c r="H61" s="43"/>
      <c r="I61" s="1"/>
    </row>
    <row r="62" spans="1:12" x14ac:dyDescent="0.25">
      <c r="A62" s="54"/>
      <c r="B62" s="43"/>
      <c r="C62" s="43"/>
      <c r="D62" s="43"/>
      <c r="E62" s="43"/>
      <c r="F62" s="43"/>
      <c r="G62" s="43"/>
      <c r="H62" s="43"/>
      <c r="I62" s="39">
        <v>18</v>
      </c>
    </row>
    <row r="63" spans="1:12" x14ac:dyDescent="0.25">
      <c r="A63" s="54"/>
      <c r="B63" s="43"/>
      <c r="C63" s="43"/>
      <c r="D63" s="43"/>
      <c r="E63" s="43"/>
      <c r="F63" s="43"/>
      <c r="G63" s="43"/>
      <c r="H63" s="43"/>
      <c r="I63" s="43"/>
    </row>
    <row r="65" spans="1:12" x14ac:dyDescent="0.25">
      <c r="B65" s="39">
        <v>23</v>
      </c>
      <c r="C65" s="43"/>
      <c r="D65" s="43"/>
      <c r="E65" s="43"/>
      <c r="F65" s="43"/>
      <c r="G65" s="56">
        <v>19</v>
      </c>
      <c r="H65" s="43"/>
      <c r="I65" s="39">
        <v>22</v>
      </c>
    </row>
    <row r="66" spans="1:12" x14ac:dyDescent="0.25">
      <c r="B66" s="39">
        <v>15</v>
      </c>
      <c r="C66" s="43"/>
      <c r="D66" s="43"/>
      <c r="E66" s="43"/>
      <c r="F66" s="43"/>
      <c r="G66" s="43"/>
      <c r="L66" s="52">
        <f>SUM(B50:H50,B55:I55,B60:I60,B65:I65,B70:I70)</f>
        <v>384</v>
      </c>
    </row>
    <row r="67" spans="1:12" x14ac:dyDescent="0.25">
      <c r="C67" s="43"/>
      <c r="D67" s="43"/>
      <c r="E67" s="43"/>
      <c r="F67" s="39">
        <v>19.737200000000001</v>
      </c>
      <c r="G67" s="43"/>
      <c r="H67" s="43"/>
      <c r="I67" s="39">
        <v>15</v>
      </c>
      <c r="L67" s="52">
        <f>SUM(B71:I71,B66:I66,B61:I61,B56:I56,B51:I51)</f>
        <v>313</v>
      </c>
    </row>
    <row r="68" spans="1:12" x14ac:dyDescent="0.25">
      <c r="B68" s="39">
        <v>21</v>
      </c>
      <c r="C68" s="43"/>
      <c r="D68" s="47">
        <v>19</v>
      </c>
      <c r="E68" s="43"/>
      <c r="F68" s="43"/>
      <c r="G68" s="43"/>
      <c r="H68" s="39">
        <v>17</v>
      </c>
      <c r="I68" s="39">
        <v>24</v>
      </c>
      <c r="L68" s="52">
        <f>SUM(B52:I52,B57:I57,B62:I62,B67:I67,B72:I72)</f>
        <v>332.73720000000003</v>
      </c>
    </row>
    <row r="69" spans="1:12" x14ac:dyDescent="0.25">
      <c r="L69" s="52">
        <f>SUM(B73:I73,B68:I68,B63:I63,B58:I58,B53:I53)</f>
        <v>401</v>
      </c>
    </row>
    <row r="70" spans="1:12" x14ac:dyDescent="0.25">
      <c r="A70" s="54"/>
      <c r="B70" s="47">
        <v>40</v>
      </c>
      <c r="C70" s="47">
        <v>40</v>
      </c>
      <c r="D70" s="47">
        <v>40</v>
      </c>
      <c r="E70" s="47">
        <v>40</v>
      </c>
      <c r="F70" s="47">
        <v>40</v>
      </c>
      <c r="G70" s="47">
        <v>40</v>
      </c>
      <c r="H70" s="47">
        <v>40</v>
      </c>
      <c r="I70" s="47">
        <v>40</v>
      </c>
    </row>
    <row r="71" spans="1:12" x14ac:dyDescent="0.25">
      <c r="A71" s="54"/>
      <c r="B71" s="47">
        <v>40</v>
      </c>
      <c r="C71" s="47">
        <v>40</v>
      </c>
      <c r="D71" s="47">
        <v>40</v>
      </c>
      <c r="E71" s="47">
        <v>40</v>
      </c>
      <c r="F71" s="47">
        <v>40</v>
      </c>
      <c r="G71" s="47">
        <v>40</v>
      </c>
      <c r="H71" s="47">
        <v>40</v>
      </c>
    </row>
    <row r="72" spans="1:12" x14ac:dyDescent="0.25">
      <c r="A72" s="54"/>
      <c r="C72" s="47">
        <v>40</v>
      </c>
      <c r="D72" s="47">
        <v>40</v>
      </c>
      <c r="E72" s="47">
        <v>40</v>
      </c>
      <c r="F72" s="47">
        <v>40</v>
      </c>
      <c r="G72" s="47">
        <v>40</v>
      </c>
      <c r="H72" s="47">
        <v>40</v>
      </c>
      <c r="I72" s="47">
        <v>40</v>
      </c>
    </row>
    <row r="73" spans="1:12" x14ac:dyDescent="0.25">
      <c r="A73" s="54"/>
      <c r="B73" s="47">
        <v>40</v>
      </c>
      <c r="C73" s="47">
        <v>40</v>
      </c>
      <c r="D73" s="47">
        <v>40</v>
      </c>
      <c r="E73" s="47">
        <v>40</v>
      </c>
      <c r="F73" s="47">
        <v>40</v>
      </c>
      <c r="G73" s="47">
        <v>40</v>
      </c>
      <c r="H73" s="47">
        <v>40</v>
      </c>
      <c r="I73" s="47">
        <v>40</v>
      </c>
    </row>
    <row r="76" spans="1:12" x14ac:dyDescent="0.25">
      <c r="B76" s="33">
        <f>SUM(B55:B73)</f>
        <v>197</v>
      </c>
      <c r="C76" s="33">
        <f t="shared" ref="C76:H76" si="6">SUM(C50:C73)</f>
        <v>160</v>
      </c>
      <c r="D76" s="33">
        <f t="shared" si="6"/>
        <v>179</v>
      </c>
      <c r="E76" s="33">
        <f t="shared" si="6"/>
        <v>160</v>
      </c>
      <c r="F76" s="33">
        <f t="shared" si="6"/>
        <v>179.7372</v>
      </c>
      <c r="G76" s="33">
        <f t="shared" si="6"/>
        <v>179</v>
      </c>
      <c r="H76" s="33">
        <f t="shared" si="6"/>
        <v>177</v>
      </c>
      <c r="I76" s="33">
        <f>SUM(I49:I73)</f>
        <v>199</v>
      </c>
    </row>
    <row r="78" spans="1:12" x14ac:dyDescent="0.25">
      <c r="L78">
        <f>SUM(L66:L69)</f>
        <v>1430.7372</v>
      </c>
    </row>
    <row r="82" spans="7:8" x14ac:dyDescent="0.25">
      <c r="G82" s="46">
        <f>SUM(B76:I76)</f>
        <v>1430.7372</v>
      </c>
      <c r="H82" s="46" t="s">
        <v>308</v>
      </c>
    </row>
    <row r="83" spans="7:8" x14ac:dyDescent="0.25">
      <c r="G83">
        <v>20</v>
      </c>
      <c r="H83" t="s">
        <v>310</v>
      </c>
    </row>
    <row r="84" spans="7:8" x14ac:dyDescent="0.25">
      <c r="G84" s="57">
        <f>G82+G83</f>
        <v>1450.7372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04234-AF21-4839-B172-A765708A7669}">
  <dimension ref="A1:AB85"/>
  <sheetViews>
    <sheetView topLeftCell="A16" zoomScale="80" zoomScaleNormal="80" workbookViewId="0">
      <selection activeCell="M33" sqref="M33"/>
    </sheetView>
  </sheetViews>
  <sheetFormatPr baseColWidth="10" defaultRowHeight="15" x14ac:dyDescent="0.25"/>
  <sheetData>
    <row r="1" spans="1:28" x14ac:dyDescent="0.25">
      <c r="C1" t="s">
        <v>182</v>
      </c>
      <c r="D1" t="s">
        <v>186</v>
      </c>
    </row>
    <row r="2" spans="1:28" x14ac:dyDescent="0.25">
      <c r="A2" t="s">
        <v>58</v>
      </c>
      <c r="B2" s="2" t="s">
        <v>59</v>
      </c>
      <c r="C2" s="2" t="s">
        <v>60</v>
      </c>
      <c r="D2" s="2" t="s">
        <v>61</v>
      </c>
      <c r="E2" s="2" t="s">
        <v>62</v>
      </c>
      <c r="F2" s="2" t="s">
        <v>63</v>
      </c>
      <c r="G2" s="2" t="s">
        <v>71</v>
      </c>
      <c r="H2" s="2" t="s">
        <v>72</v>
      </c>
      <c r="I2" s="2" t="s">
        <v>73</v>
      </c>
      <c r="J2" t="s">
        <v>75</v>
      </c>
    </row>
    <row r="3" spans="1:28" ht="15.75" thickBot="1" x14ac:dyDescent="0.3">
      <c r="A3" s="2" t="s">
        <v>66</v>
      </c>
      <c r="B3" s="10"/>
      <c r="C3" s="11"/>
      <c r="D3" s="11"/>
      <c r="E3" s="11"/>
      <c r="F3" s="11"/>
      <c r="G3" s="12"/>
      <c r="H3" s="30"/>
      <c r="I3" s="30"/>
      <c r="J3" s="4">
        <v>-5</v>
      </c>
      <c r="K3" t="s">
        <v>64</v>
      </c>
      <c r="P3" t="s">
        <v>313</v>
      </c>
      <c r="Q3" t="s">
        <v>314</v>
      </c>
    </row>
    <row r="4" spans="1:28" ht="16.5" thickTop="1" thickBot="1" x14ac:dyDescent="0.3">
      <c r="A4" s="2" t="s">
        <v>67</v>
      </c>
      <c r="B4" s="17"/>
      <c r="C4" s="9"/>
      <c r="D4" s="9"/>
      <c r="E4" s="9"/>
      <c r="F4" s="9"/>
      <c r="G4" s="13"/>
      <c r="H4" s="30"/>
      <c r="I4" s="30"/>
      <c r="J4" s="4">
        <v>-2</v>
      </c>
      <c r="M4" s="1"/>
      <c r="N4" s="1" t="s">
        <v>0</v>
      </c>
      <c r="O4" s="1" t="s">
        <v>46</v>
      </c>
      <c r="P4" s="1" t="s">
        <v>5</v>
      </c>
      <c r="Q4" s="1" t="s">
        <v>3</v>
      </c>
      <c r="R4" s="1" t="s">
        <v>4</v>
      </c>
      <c r="S4" s="1" t="s">
        <v>7</v>
      </c>
      <c r="T4" s="1" t="s">
        <v>2</v>
      </c>
      <c r="U4" s="1" t="s">
        <v>6</v>
      </c>
    </row>
    <row r="5" spans="1:28" ht="16.5" thickTop="1" thickBot="1" x14ac:dyDescent="0.3">
      <c r="A5" s="2" t="s">
        <v>68</v>
      </c>
      <c r="B5" s="17"/>
      <c r="C5" s="9"/>
      <c r="D5" s="9"/>
      <c r="E5" s="9"/>
      <c r="F5" s="9"/>
      <c r="G5" s="13"/>
      <c r="H5" s="30"/>
      <c r="I5" s="30"/>
      <c r="J5" s="4">
        <v>2</v>
      </c>
      <c r="M5" s="8" t="s">
        <v>163</v>
      </c>
      <c r="N5" s="1">
        <f>SUM(U5:U92)</f>
        <v>0</v>
      </c>
      <c r="O5" s="1"/>
      <c r="P5" s="1"/>
      <c r="Q5" s="1"/>
      <c r="R5" s="1"/>
      <c r="S5" s="1">
        <f>SUM(Z5:Z90)</f>
        <v>0</v>
      </c>
      <c r="T5" s="1">
        <f>SUM(AA5:AA90)</f>
        <v>0</v>
      </c>
      <c r="U5" s="1">
        <f>SUM(AB5:AB90)</f>
        <v>0</v>
      </c>
    </row>
    <row r="6" spans="1:28" ht="15.75" thickTop="1" x14ac:dyDescent="0.25">
      <c r="A6" s="2" t="s">
        <v>69</v>
      </c>
      <c r="B6" s="18"/>
      <c r="C6" s="14"/>
      <c r="D6" s="14"/>
      <c r="E6" s="14"/>
      <c r="F6" s="14"/>
      <c r="G6" s="15"/>
      <c r="H6" s="30"/>
      <c r="I6" s="30"/>
      <c r="J6" s="4">
        <v>5</v>
      </c>
      <c r="M6" s="1" t="s">
        <v>1</v>
      </c>
      <c r="N6" s="1">
        <v>4200</v>
      </c>
      <c r="O6" s="1"/>
      <c r="P6" s="1" t="e">
        <f>S5/N5</f>
        <v>#DIV/0!</v>
      </c>
      <c r="Q6" s="1"/>
      <c r="R6" s="1"/>
      <c r="S6" s="1"/>
      <c r="T6" s="1"/>
      <c r="U6" s="1"/>
    </row>
    <row r="7" spans="1:28" x14ac:dyDescent="0.25">
      <c r="J7" t="s">
        <v>74</v>
      </c>
      <c r="L7" t="s">
        <v>171</v>
      </c>
      <c r="M7" s="86" t="s">
        <v>155</v>
      </c>
      <c r="N7" s="87">
        <f>20</f>
        <v>20</v>
      </c>
      <c r="O7" s="86"/>
      <c r="P7" s="86">
        <v>3</v>
      </c>
      <c r="Q7" s="86"/>
      <c r="R7" s="86"/>
      <c r="S7" s="86">
        <f>N7*P7</f>
        <v>60</v>
      </c>
      <c r="T7" s="86"/>
      <c r="U7" s="86"/>
      <c r="V7" s="45"/>
      <c r="W7" s="45"/>
      <c r="X7" s="45"/>
      <c r="Y7" s="45"/>
      <c r="Z7" s="45"/>
      <c r="AA7" s="45"/>
      <c r="AB7" s="45"/>
    </row>
    <row r="8" spans="1:28" x14ac:dyDescent="0.25">
      <c r="S8" s="44"/>
      <c r="T8" s="45"/>
      <c r="U8" s="44"/>
      <c r="V8" s="45"/>
      <c r="W8" s="45"/>
      <c r="X8" s="45"/>
      <c r="Y8" s="45"/>
      <c r="Z8" s="45"/>
      <c r="AA8" s="45"/>
      <c r="AB8" s="45"/>
    </row>
    <row r="9" spans="1:28" x14ac:dyDescent="0.25">
      <c r="C9" t="s">
        <v>181</v>
      </c>
      <c r="D9" t="s">
        <v>183</v>
      </c>
      <c r="S9" s="44"/>
      <c r="T9" s="45"/>
      <c r="U9" s="44"/>
      <c r="V9" s="45"/>
      <c r="W9" s="45"/>
      <c r="X9" s="45"/>
      <c r="Y9" s="45"/>
      <c r="Z9" s="45"/>
      <c r="AA9" s="45"/>
      <c r="AB9" s="45"/>
    </row>
    <row r="10" spans="1:28" x14ac:dyDescent="0.25">
      <c r="A10" t="s">
        <v>58</v>
      </c>
      <c r="B10" s="2" t="s">
        <v>59</v>
      </c>
      <c r="C10" s="2" t="s">
        <v>60</v>
      </c>
      <c r="D10" s="2" t="s">
        <v>61</v>
      </c>
      <c r="E10" s="2" t="s">
        <v>62</v>
      </c>
      <c r="F10" s="2" t="s">
        <v>63</v>
      </c>
      <c r="G10" s="2" t="s">
        <v>71</v>
      </c>
      <c r="H10" s="2" t="s">
        <v>72</v>
      </c>
      <c r="I10" s="2" t="s">
        <v>73</v>
      </c>
      <c r="J10" t="s">
        <v>75</v>
      </c>
      <c r="S10" s="44"/>
      <c r="T10" s="45"/>
      <c r="U10" s="44"/>
      <c r="V10" s="45"/>
      <c r="W10" s="45"/>
      <c r="X10" s="45"/>
      <c r="Y10" s="45"/>
      <c r="Z10" s="45"/>
      <c r="AA10" s="45"/>
      <c r="AB10" s="45"/>
    </row>
    <row r="11" spans="1:28" ht="15.75" thickBot="1" x14ac:dyDescent="0.3">
      <c r="A11" s="2" t="s">
        <v>66</v>
      </c>
      <c r="B11" s="75"/>
      <c r="C11" s="43"/>
      <c r="D11" s="77"/>
      <c r="E11" s="43"/>
      <c r="F11" s="43"/>
      <c r="G11" s="11"/>
      <c r="H11" s="43"/>
      <c r="I11" s="12"/>
      <c r="J11" s="4">
        <v>-5</v>
      </c>
      <c r="K11" t="s">
        <v>64</v>
      </c>
      <c r="S11" s="44"/>
      <c r="T11" s="45"/>
      <c r="U11" s="44"/>
      <c r="V11" s="45"/>
      <c r="W11" s="45"/>
      <c r="X11" s="45"/>
      <c r="Y11" s="45"/>
      <c r="Z11" s="45"/>
      <c r="AA11" s="45"/>
      <c r="AB11" s="45"/>
    </row>
    <row r="12" spans="1:28" ht="16.5" thickTop="1" thickBot="1" x14ac:dyDescent="0.3">
      <c r="A12" s="2" t="s">
        <v>67</v>
      </c>
      <c r="B12" s="19"/>
      <c r="C12" s="43"/>
      <c r="E12" s="43"/>
      <c r="F12" s="43"/>
      <c r="H12" s="43"/>
      <c r="I12" s="13"/>
      <c r="J12" s="4">
        <v>-2</v>
      </c>
      <c r="S12" s="44"/>
      <c r="T12" s="45"/>
      <c r="U12" s="44"/>
      <c r="V12" s="45"/>
      <c r="W12" s="45"/>
      <c r="X12" s="45"/>
      <c r="Y12" s="45"/>
      <c r="Z12" s="45"/>
      <c r="AA12" s="45"/>
      <c r="AB12" s="45"/>
    </row>
    <row r="13" spans="1:28" ht="16.5" thickTop="1" thickBot="1" x14ac:dyDescent="0.3">
      <c r="A13" s="2" t="s">
        <v>68</v>
      </c>
      <c r="B13" s="19"/>
      <c r="C13" s="43"/>
      <c r="D13" s="78"/>
      <c r="E13" s="43"/>
      <c r="F13" s="43"/>
      <c r="H13" s="43"/>
      <c r="I13" s="13"/>
      <c r="J13" s="4">
        <v>2</v>
      </c>
      <c r="S13" s="44"/>
      <c r="T13" s="45"/>
      <c r="U13" s="44"/>
      <c r="V13" s="45"/>
      <c r="W13" s="45"/>
      <c r="X13" s="45"/>
      <c r="Y13" s="45"/>
      <c r="Z13" s="45"/>
      <c r="AA13" s="45"/>
      <c r="AB13" s="45"/>
    </row>
    <row r="14" spans="1:28" ht="15.75" thickTop="1" x14ac:dyDescent="0.25">
      <c r="A14" s="2" t="s">
        <v>69</v>
      </c>
      <c r="B14" s="76"/>
      <c r="C14" s="43"/>
      <c r="D14" s="79"/>
      <c r="E14" s="43"/>
      <c r="F14" s="43"/>
      <c r="G14" s="14"/>
      <c r="H14" s="43"/>
      <c r="I14" s="15"/>
      <c r="J14" s="4">
        <v>5</v>
      </c>
      <c r="S14" s="44"/>
      <c r="T14" s="45"/>
      <c r="U14" s="44"/>
      <c r="V14" s="45"/>
      <c r="W14" s="45"/>
      <c r="X14" s="45"/>
      <c r="Y14" s="45"/>
      <c r="Z14" s="45"/>
      <c r="AA14" s="45"/>
      <c r="AB14" s="45"/>
    </row>
    <row r="15" spans="1:28" x14ac:dyDescent="0.25">
      <c r="J15" t="s">
        <v>74</v>
      </c>
      <c r="S15" s="44"/>
      <c r="T15" s="45"/>
      <c r="U15" s="44"/>
      <c r="V15" s="45"/>
      <c r="W15" s="45"/>
      <c r="X15" s="45"/>
      <c r="Y15" s="45"/>
      <c r="Z15" s="45"/>
      <c r="AA15" s="45"/>
      <c r="AB15" s="45"/>
    </row>
    <row r="16" spans="1:28" x14ac:dyDescent="0.25">
      <c r="S16" s="44"/>
      <c r="T16" s="45"/>
      <c r="U16" s="44"/>
      <c r="V16" s="45"/>
      <c r="W16" s="45"/>
      <c r="X16" s="45"/>
      <c r="Y16" s="45"/>
      <c r="Z16" s="45"/>
      <c r="AA16" s="45"/>
      <c r="AB16" s="45"/>
    </row>
    <row r="17" spans="1:28" x14ac:dyDescent="0.25">
      <c r="C17" t="s">
        <v>179</v>
      </c>
      <c r="D17" t="s">
        <v>180</v>
      </c>
      <c r="S17" s="44"/>
      <c r="T17" s="45"/>
      <c r="U17" s="44"/>
      <c r="V17" s="45"/>
      <c r="W17" s="45"/>
      <c r="X17" s="45"/>
      <c r="Y17" s="45"/>
      <c r="Z17" s="45"/>
      <c r="AA17" s="45"/>
      <c r="AB17" s="45"/>
    </row>
    <row r="18" spans="1:28" x14ac:dyDescent="0.25">
      <c r="A18" t="s">
        <v>58</v>
      </c>
      <c r="B18" s="2" t="s">
        <v>59</v>
      </c>
      <c r="C18" s="2" t="s">
        <v>60</v>
      </c>
      <c r="D18" s="2" t="s">
        <v>61</v>
      </c>
      <c r="E18" s="2" t="s">
        <v>62</v>
      </c>
      <c r="F18" s="2" t="s">
        <v>63</v>
      </c>
      <c r="G18" s="2" t="s">
        <v>71</v>
      </c>
      <c r="H18" s="2" t="s">
        <v>72</v>
      </c>
      <c r="I18" s="2" t="s">
        <v>73</v>
      </c>
      <c r="J18" t="s">
        <v>75</v>
      </c>
      <c r="S18" s="44"/>
      <c r="T18" s="45"/>
      <c r="U18" s="44"/>
      <c r="V18" s="45"/>
      <c r="W18" s="45"/>
      <c r="X18" s="45"/>
      <c r="Y18" s="45"/>
      <c r="Z18" s="45"/>
      <c r="AA18" s="45"/>
      <c r="AB18" s="45"/>
    </row>
    <row r="19" spans="1:28" x14ac:dyDescent="0.25">
      <c r="A19" s="2" t="s">
        <v>66</v>
      </c>
      <c r="B19" s="43"/>
      <c r="C19" s="43"/>
      <c r="D19" s="43"/>
      <c r="E19" s="43"/>
      <c r="F19" s="43"/>
      <c r="G19" s="43"/>
      <c r="H19" s="43"/>
      <c r="I19" s="43"/>
      <c r="J19" s="4">
        <v>-5</v>
      </c>
      <c r="K19" t="s">
        <v>64</v>
      </c>
      <c r="S19" s="44"/>
      <c r="T19" s="45"/>
      <c r="U19" s="44"/>
      <c r="V19" s="45"/>
      <c r="W19" s="45"/>
      <c r="X19" s="45"/>
      <c r="Y19" s="45"/>
      <c r="Z19" s="45"/>
      <c r="AA19" s="45"/>
      <c r="AB19" s="45"/>
    </row>
    <row r="20" spans="1:28" x14ac:dyDescent="0.25">
      <c r="A20" s="2" t="s">
        <v>67</v>
      </c>
      <c r="B20" s="43"/>
      <c r="C20" s="43"/>
      <c r="D20" s="43"/>
      <c r="E20" s="43"/>
      <c r="F20" s="43"/>
      <c r="G20" s="43"/>
      <c r="H20" s="43"/>
      <c r="I20" s="43"/>
      <c r="J20" s="4">
        <v>-2</v>
      </c>
      <c r="S20" s="44"/>
      <c r="T20" s="45"/>
      <c r="U20" s="44"/>
      <c r="V20" s="45"/>
      <c r="W20" s="45"/>
      <c r="X20" s="45"/>
      <c r="Y20" s="45"/>
      <c r="Z20" s="45"/>
      <c r="AA20" s="45"/>
      <c r="AB20" s="45"/>
    </row>
    <row r="21" spans="1:28" x14ac:dyDescent="0.25">
      <c r="A21" s="2" t="s">
        <v>68</v>
      </c>
      <c r="B21" s="43"/>
      <c r="C21" s="43"/>
      <c r="D21" s="43"/>
      <c r="E21" s="43"/>
      <c r="F21" s="43"/>
      <c r="G21" s="43"/>
      <c r="H21" s="43"/>
      <c r="I21" s="43"/>
      <c r="J21" s="4">
        <v>2</v>
      </c>
      <c r="S21" s="44"/>
      <c r="T21" s="45"/>
      <c r="U21" s="44"/>
      <c r="V21" s="45"/>
      <c r="W21" s="45"/>
      <c r="X21" s="45"/>
      <c r="Y21" s="45"/>
      <c r="Z21" s="45"/>
      <c r="AA21" s="45"/>
      <c r="AB21" s="45"/>
    </row>
    <row r="22" spans="1:28" x14ac:dyDescent="0.25">
      <c r="A22" s="2" t="s">
        <v>69</v>
      </c>
      <c r="B22" s="43"/>
      <c r="C22" s="43"/>
      <c r="D22" s="43"/>
      <c r="E22" s="43"/>
      <c r="F22" s="43"/>
      <c r="G22" s="1"/>
      <c r="H22" s="1"/>
      <c r="I22" s="43"/>
      <c r="J22" s="4">
        <v>5</v>
      </c>
      <c r="S22" s="44"/>
      <c r="T22" s="45"/>
      <c r="U22" s="44"/>
      <c r="V22" s="45"/>
      <c r="W22" s="45"/>
      <c r="X22" s="45"/>
      <c r="Y22" s="45"/>
      <c r="Z22" s="45"/>
      <c r="AA22" s="45"/>
      <c r="AB22" s="45"/>
    </row>
    <row r="23" spans="1:28" x14ac:dyDescent="0.25">
      <c r="I23" s="71"/>
      <c r="J23" t="s">
        <v>74</v>
      </c>
      <c r="S23" s="44"/>
      <c r="T23" s="45"/>
      <c r="U23" s="44"/>
      <c r="V23" s="45"/>
      <c r="W23" s="45"/>
      <c r="X23" s="45"/>
      <c r="Y23" s="45"/>
      <c r="Z23" s="45"/>
      <c r="AA23" s="45"/>
      <c r="AB23" s="45"/>
    </row>
    <row r="24" spans="1:28" x14ac:dyDescent="0.25">
      <c r="S24" s="44"/>
      <c r="T24" s="45"/>
      <c r="U24" s="44"/>
      <c r="V24" s="45"/>
      <c r="W24" s="45"/>
      <c r="X24" s="45"/>
      <c r="Y24" s="45"/>
      <c r="Z24" s="45"/>
      <c r="AA24" s="45"/>
      <c r="AB24" s="45"/>
    </row>
    <row r="25" spans="1:28" x14ac:dyDescent="0.25">
      <c r="C25" t="s">
        <v>177</v>
      </c>
      <c r="D25" t="s">
        <v>178</v>
      </c>
      <c r="S25" s="44"/>
      <c r="T25" s="45"/>
      <c r="U25" s="44"/>
      <c r="V25" s="45"/>
      <c r="W25" s="45"/>
      <c r="X25" s="45"/>
      <c r="Y25" s="45"/>
      <c r="Z25" s="45"/>
      <c r="AA25" s="45"/>
      <c r="AB25" s="45"/>
    </row>
    <row r="26" spans="1:28" x14ac:dyDescent="0.25">
      <c r="A26" t="s">
        <v>58</v>
      </c>
      <c r="B26" s="2" t="s">
        <v>59</v>
      </c>
      <c r="C26" s="2" t="s">
        <v>60</v>
      </c>
      <c r="D26" s="2" t="s">
        <v>61</v>
      </c>
      <c r="E26" s="2" t="s">
        <v>62</v>
      </c>
      <c r="F26" s="2" t="s">
        <v>63</v>
      </c>
      <c r="G26" s="2" t="s">
        <v>71</v>
      </c>
      <c r="H26" s="2" t="s">
        <v>72</v>
      </c>
      <c r="I26" s="2" t="s">
        <v>73</v>
      </c>
      <c r="J26" t="s">
        <v>75</v>
      </c>
      <c r="S26" s="44"/>
      <c r="T26" s="45"/>
      <c r="U26" s="44"/>
      <c r="V26" s="45"/>
      <c r="W26" s="45"/>
      <c r="X26" s="45"/>
      <c r="Y26" s="45"/>
      <c r="Z26" s="45"/>
      <c r="AA26" s="45"/>
      <c r="AB26" s="45"/>
    </row>
    <row r="27" spans="1:28" x14ac:dyDescent="0.25">
      <c r="A27" s="2" t="s">
        <v>66</v>
      </c>
      <c r="B27" s="43"/>
      <c r="C27" s="43"/>
      <c r="D27" s="43"/>
      <c r="E27" s="43"/>
      <c r="F27" s="43"/>
      <c r="G27" s="43"/>
      <c r="H27" s="43"/>
      <c r="I27" s="43"/>
      <c r="J27" s="4">
        <v>-5</v>
      </c>
      <c r="K27" t="s">
        <v>64</v>
      </c>
      <c r="S27" s="44"/>
      <c r="T27" s="45"/>
      <c r="U27" s="44"/>
      <c r="V27" s="45"/>
      <c r="W27" s="45"/>
      <c r="X27" s="45"/>
      <c r="Y27" s="45"/>
      <c r="Z27" s="45"/>
      <c r="AA27" s="45"/>
      <c r="AB27" s="45"/>
    </row>
    <row r="28" spans="1:28" x14ac:dyDescent="0.25">
      <c r="A28" s="2" t="s">
        <v>67</v>
      </c>
      <c r="B28" s="43"/>
      <c r="C28" s="43"/>
      <c r="D28" s="43"/>
      <c r="E28" s="43"/>
      <c r="F28" s="43"/>
      <c r="G28" s="43"/>
      <c r="H28" s="43"/>
      <c r="I28" s="43"/>
      <c r="J28" s="4">
        <v>-2</v>
      </c>
      <c r="S28" s="44"/>
      <c r="T28" s="45"/>
      <c r="U28" s="44"/>
      <c r="V28" s="45"/>
      <c r="W28" s="45"/>
      <c r="X28" s="45"/>
      <c r="Y28" s="45"/>
      <c r="Z28" s="45"/>
      <c r="AA28" s="45"/>
      <c r="AB28" s="45"/>
    </row>
    <row r="29" spans="1:28" x14ac:dyDescent="0.25">
      <c r="A29" s="2" t="s">
        <v>68</v>
      </c>
      <c r="B29" s="43"/>
      <c r="C29" s="43"/>
      <c r="D29" s="43"/>
      <c r="E29" s="43"/>
      <c r="F29" s="43"/>
      <c r="G29" s="43"/>
      <c r="H29" s="43"/>
      <c r="I29" s="43"/>
      <c r="J29" s="4">
        <v>2</v>
      </c>
      <c r="S29" s="44"/>
      <c r="T29" s="45"/>
      <c r="U29" s="44"/>
      <c r="V29" s="45"/>
      <c r="W29" s="45"/>
      <c r="X29" s="45"/>
      <c r="Y29" s="45"/>
      <c r="Z29" s="45"/>
      <c r="AA29" s="45"/>
      <c r="AB29" s="45"/>
    </row>
    <row r="30" spans="1:28" x14ac:dyDescent="0.25">
      <c r="A30" s="2" t="s">
        <v>69</v>
      </c>
      <c r="B30" s="43"/>
      <c r="C30" s="43"/>
      <c r="D30" s="43"/>
      <c r="E30" s="43"/>
      <c r="F30" s="43"/>
      <c r="G30" s="43"/>
      <c r="H30" s="43"/>
      <c r="I30" s="43"/>
      <c r="J30" s="4">
        <v>5</v>
      </c>
      <c r="S30" s="44"/>
      <c r="T30" s="45"/>
      <c r="U30" s="44"/>
      <c r="V30" s="45"/>
      <c r="W30" s="45"/>
      <c r="X30" s="45"/>
      <c r="Y30" s="45"/>
      <c r="Z30" s="45"/>
      <c r="AA30" s="45"/>
      <c r="AB30" s="45"/>
    </row>
    <row r="31" spans="1:28" x14ac:dyDescent="0.25">
      <c r="J31" t="s">
        <v>74</v>
      </c>
      <c r="S31" s="44"/>
      <c r="T31" s="45"/>
      <c r="U31" s="44"/>
      <c r="V31" s="45"/>
      <c r="W31" s="45"/>
      <c r="X31" s="45"/>
      <c r="Y31" s="45"/>
      <c r="Z31" s="45"/>
      <c r="AA31" s="45"/>
      <c r="AB31" s="45"/>
    </row>
    <row r="32" spans="1:28" x14ac:dyDescent="0.25">
      <c r="S32" s="44"/>
      <c r="T32" s="45"/>
      <c r="U32" s="44"/>
      <c r="V32" s="45"/>
      <c r="W32" s="45"/>
      <c r="X32" s="45"/>
      <c r="Y32" s="45"/>
      <c r="Z32" s="45"/>
      <c r="AA32" s="45"/>
      <c r="AB32" s="45"/>
    </row>
    <row r="33" spans="1:28" x14ac:dyDescent="0.25">
      <c r="C33" t="s">
        <v>175</v>
      </c>
      <c r="D33" t="s">
        <v>176</v>
      </c>
      <c r="S33" s="44"/>
      <c r="T33" s="45"/>
      <c r="U33" s="44"/>
      <c r="V33" s="45"/>
      <c r="W33" s="45"/>
      <c r="X33" s="45"/>
      <c r="Y33" s="45"/>
      <c r="Z33" s="45"/>
      <c r="AA33" s="45"/>
      <c r="AB33" s="45"/>
    </row>
    <row r="34" spans="1:28" x14ac:dyDescent="0.25">
      <c r="A34" t="s">
        <v>58</v>
      </c>
      <c r="B34" s="2" t="s">
        <v>59</v>
      </c>
      <c r="C34" s="2" t="s">
        <v>60</v>
      </c>
      <c r="D34" s="2" t="s">
        <v>61</v>
      </c>
      <c r="E34" s="2" t="s">
        <v>62</v>
      </c>
      <c r="F34" s="2" t="s">
        <v>63</v>
      </c>
      <c r="G34" s="2" t="s">
        <v>71</v>
      </c>
      <c r="H34" s="2" t="s">
        <v>72</v>
      </c>
      <c r="I34" s="2" t="s">
        <v>73</v>
      </c>
      <c r="J34" t="s">
        <v>75</v>
      </c>
      <c r="S34" s="44"/>
      <c r="T34" s="45"/>
      <c r="U34" s="44"/>
      <c r="V34" s="45"/>
      <c r="W34" s="45"/>
      <c r="X34" s="45"/>
      <c r="Y34" s="45"/>
      <c r="Z34" s="45"/>
      <c r="AA34" s="45"/>
      <c r="AB34" s="45"/>
    </row>
    <row r="35" spans="1:28" x14ac:dyDescent="0.25">
      <c r="A35" s="2" t="s">
        <v>66</v>
      </c>
      <c r="B35" s="43"/>
      <c r="C35" s="43"/>
      <c r="D35" s="43"/>
      <c r="E35" s="43"/>
      <c r="F35" s="43"/>
      <c r="G35" s="43"/>
      <c r="H35" s="43"/>
      <c r="I35" s="43"/>
      <c r="J35" s="4">
        <v>-5</v>
      </c>
      <c r="K35" t="s">
        <v>64</v>
      </c>
      <c r="S35" s="44"/>
      <c r="T35" s="45"/>
      <c r="U35" s="44"/>
      <c r="V35" s="45"/>
      <c r="W35" s="45"/>
      <c r="X35" s="45"/>
      <c r="Y35" s="45"/>
      <c r="Z35" s="45"/>
      <c r="AA35" s="45"/>
      <c r="AB35" s="45"/>
    </row>
    <row r="36" spans="1:28" x14ac:dyDescent="0.25">
      <c r="A36" s="2" t="s">
        <v>67</v>
      </c>
      <c r="B36" s="43"/>
      <c r="C36" s="43"/>
      <c r="D36" s="43"/>
      <c r="E36" s="43"/>
      <c r="F36" s="43"/>
      <c r="G36" s="43"/>
      <c r="H36" s="43"/>
      <c r="I36" s="43"/>
      <c r="J36" s="4">
        <v>-2</v>
      </c>
      <c r="S36" s="44"/>
      <c r="T36" s="45"/>
      <c r="U36" s="44"/>
      <c r="V36" s="45"/>
      <c r="W36" s="45"/>
      <c r="X36" s="45"/>
      <c r="Y36" s="45"/>
      <c r="Z36" s="45"/>
      <c r="AA36" s="45"/>
      <c r="AB36" s="45"/>
    </row>
    <row r="37" spans="1:28" x14ac:dyDescent="0.25">
      <c r="A37" s="2" t="s">
        <v>68</v>
      </c>
      <c r="B37" s="43"/>
      <c r="C37" s="43"/>
      <c r="D37" s="43"/>
      <c r="E37" s="43"/>
      <c r="F37" s="43"/>
      <c r="G37" s="43"/>
      <c r="H37" s="43"/>
      <c r="I37" s="43"/>
      <c r="J37" s="4">
        <v>2</v>
      </c>
      <c r="S37" s="44"/>
      <c r="T37" s="45"/>
      <c r="U37" s="44"/>
      <c r="V37" s="45"/>
      <c r="W37" s="45"/>
      <c r="X37" s="45"/>
      <c r="Y37" s="45"/>
      <c r="Z37" s="45"/>
      <c r="AA37" s="45"/>
      <c r="AB37" s="45"/>
    </row>
    <row r="38" spans="1:28" x14ac:dyDescent="0.25">
      <c r="A38" s="2" t="s">
        <v>69</v>
      </c>
      <c r="B38" s="43"/>
      <c r="C38" s="43"/>
      <c r="D38" s="43"/>
      <c r="E38" s="43"/>
      <c r="F38" s="43"/>
      <c r="G38" s="43"/>
      <c r="H38" s="43"/>
      <c r="I38" s="43"/>
      <c r="J38" s="4">
        <v>5</v>
      </c>
      <c r="S38" s="44"/>
      <c r="T38" s="45"/>
      <c r="U38" s="44"/>
      <c r="V38" s="45"/>
      <c r="W38" s="45"/>
      <c r="X38" s="45"/>
      <c r="Y38" s="45"/>
      <c r="Z38" s="45"/>
      <c r="AA38" s="45"/>
      <c r="AB38" s="45"/>
    </row>
    <row r="39" spans="1:28" x14ac:dyDescent="0.25">
      <c r="J39" t="s">
        <v>74</v>
      </c>
      <c r="S39" s="44"/>
      <c r="T39" s="45"/>
      <c r="U39" s="44"/>
      <c r="V39" s="45"/>
      <c r="W39" s="45"/>
      <c r="X39" s="45"/>
      <c r="Y39" s="45"/>
      <c r="Z39" s="45"/>
      <c r="AA39" s="45"/>
      <c r="AB39" s="45"/>
    </row>
    <row r="40" spans="1:28" x14ac:dyDescent="0.25">
      <c r="S40" s="44"/>
      <c r="T40" s="45"/>
      <c r="U40" s="44"/>
      <c r="V40" s="45"/>
      <c r="W40" s="45"/>
      <c r="X40" s="45"/>
      <c r="Y40" s="45"/>
      <c r="Z40" s="45"/>
      <c r="AA40" s="45"/>
      <c r="AB40" s="45"/>
    </row>
    <row r="41" spans="1:28" x14ac:dyDescent="0.25">
      <c r="C41" t="s">
        <v>173</v>
      </c>
      <c r="D41" t="s">
        <v>174</v>
      </c>
      <c r="S41" s="44"/>
      <c r="T41" s="45"/>
      <c r="U41" s="44"/>
      <c r="V41" s="45"/>
      <c r="W41" s="45"/>
      <c r="X41" s="45"/>
      <c r="Y41" s="45"/>
      <c r="Z41" s="45"/>
      <c r="AA41" s="45"/>
      <c r="AB41" s="45"/>
    </row>
    <row r="42" spans="1:28" x14ac:dyDescent="0.25">
      <c r="A42" t="s">
        <v>58</v>
      </c>
      <c r="B42" s="2" t="s">
        <v>59</v>
      </c>
      <c r="C42" s="2" t="s">
        <v>60</v>
      </c>
      <c r="D42" s="2" t="s">
        <v>61</v>
      </c>
      <c r="E42" s="2" t="s">
        <v>62</v>
      </c>
      <c r="F42" s="2" t="s">
        <v>63</v>
      </c>
      <c r="G42" s="2" t="s">
        <v>71</v>
      </c>
      <c r="H42" s="2" t="s">
        <v>72</v>
      </c>
      <c r="I42" s="2" t="s">
        <v>73</v>
      </c>
      <c r="J42" t="s">
        <v>75</v>
      </c>
      <c r="S42" s="44"/>
      <c r="T42" s="45"/>
      <c r="U42" s="44"/>
      <c r="V42" s="45"/>
      <c r="W42" s="45"/>
      <c r="X42" s="45"/>
      <c r="Y42" s="45"/>
      <c r="Z42" s="45"/>
      <c r="AA42" s="45"/>
      <c r="AB42" s="45"/>
    </row>
    <row r="43" spans="1:28" x14ac:dyDescent="0.25">
      <c r="A43" s="2" t="s">
        <v>66</v>
      </c>
      <c r="B43" s="43"/>
      <c r="C43" s="43"/>
      <c r="D43" s="43"/>
      <c r="E43" s="43"/>
      <c r="F43" s="43"/>
      <c r="G43" s="43"/>
      <c r="H43" s="43"/>
      <c r="I43" s="43"/>
      <c r="J43" s="4">
        <v>-5</v>
      </c>
      <c r="K43" t="s">
        <v>64</v>
      </c>
      <c r="S43" s="44"/>
      <c r="T43" s="45"/>
      <c r="U43" s="44"/>
      <c r="V43" s="45"/>
      <c r="W43" s="45"/>
      <c r="X43" s="45"/>
      <c r="Y43" s="45"/>
      <c r="Z43" s="45"/>
      <c r="AA43" s="45"/>
      <c r="AB43" s="45"/>
    </row>
    <row r="44" spans="1:28" x14ac:dyDescent="0.25">
      <c r="A44" s="2" t="s">
        <v>67</v>
      </c>
      <c r="B44" s="43"/>
      <c r="C44" s="43"/>
      <c r="D44" s="43"/>
      <c r="E44" s="43"/>
      <c r="F44" s="43"/>
      <c r="G44" s="43"/>
      <c r="H44" s="43"/>
      <c r="I44" s="43"/>
      <c r="J44" s="4">
        <v>-2</v>
      </c>
      <c r="S44" s="44"/>
      <c r="T44" s="45"/>
      <c r="U44" s="44"/>
      <c r="V44" s="45"/>
      <c r="W44" s="45"/>
      <c r="X44" s="45"/>
      <c r="Y44" s="45"/>
      <c r="Z44" s="45"/>
      <c r="AA44" s="45"/>
      <c r="AB44" s="45"/>
    </row>
    <row r="45" spans="1:28" x14ac:dyDescent="0.25">
      <c r="A45" s="2" t="s">
        <v>68</v>
      </c>
      <c r="B45" s="43"/>
      <c r="C45" s="43"/>
      <c r="D45" s="43"/>
      <c r="E45" s="43"/>
      <c r="F45" s="43"/>
      <c r="G45" s="43"/>
      <c r="H45" s="43"/>
      <c r="I45" s="43"/>
      <c r="J45" s="4">
        <v>2</v>
      </c>
      <c r="S45" s="44"/>
      <c r="T45" s="45"/>
      <c r="U45" s="44"/>
      <c r="V45" s="45"/>
      <c r="W45" s="45"/>
      <c r="X45" s="45"/>
      <c r="Y45" s="45"/>
      <c r="Z45" s="45"/>
      <c r="AA45" s="45"/>
      <c r="AB45" s="45"/>
    </row>
    <row r="46" spans="1:28" x14ac:dyDescent="0.25">
      <c r="A46" s="2" t="s">
        <v>69</v>
      </c>
      <c r="B46" s="43"/>
      <c r="C46" s="43"/>
      <c r="D46" s="43"/>
      <c r="E46" s="43"/>
      <c r="F46" s="43"/>
      <c r="G46" s="43"/>
      <c r="H46" s="43"/>
      <c r="I46" s="43"/>
      <c r="J46" s="4">
        <v>5</v>
      </c>
      <c r="S46" s="44"/>
      <c r="T46" s="45"/>
      <c r="U46" s="44"/>
      <c r="V46" s="45"/>
      <c r="W46" s="45"/>
      <c r="X46" s="45"/>
      <c r="Y46" s="45"/>
      <c r="Z46" s="45"/>
      <c r="AA46" s="45"/>
      <c r="AB46" s="45"/>
    </row>
    <row r="47" spans="1:28" x14ac:dyDescent="0.25">
      <c r="J47" t="s">
        <v>74</v>
      </c>
      <c r="S47" s="44"/>
      <c r="T47" s="45"/>
      <c r="U47" s="44"/>
      <c r="V47" s="45"/>
      <c r="W47" s="45"/>
      <c r="X47" s="45"/>
      <c r="Y47" s="45"/>
      <c r="Z47" s="45"/>
      <c r="AA47" s="45"/>
      <c r="AB47" s="45"/>
    </row>
    <row r="48" spans="1:28" x14ac:dyDescent="0.25">
      <c r="S48" s="44"/>
      <c r="T48" s="45"/>
      <c r="U48" s="44"/>
      <c r="V48" s="45"/>
      <c r="W48" s="45"/>
      <c r="X48" s="45"/>
      <c r="Y48" s="45"/>
      <c r="Z48" s="45"/>
      <c r="AA48" s="45"/>
      <c r="AB48" s="45"/>
    </row>
    <row r="51" spans="1:12" x14ac:dyDescent="0.25">
      <c r="A51" s="53"/>
      <c r="B51" s="43"/>
      <c r="C51" s="59"/>
      <c r="D51" s="43"/>
      <c r="E51" s="43"/>
      <c r="F51" s="43"/>
      <c r="G51" s="43"/>
      <c r="H51" s="43"/>
      <c r="I51" s="45"/>
      <c r="K51" s="44"/>
      <c r="L51" s="45"/>
    </row>
    <row r="52" spans="1:12" x14ac:dyDescent="0.25">
      <c r="A52" s="53"/>
      <c r="B52" s="43"/>
      <c r="C52" s="59"/>
      <c r="D52" s="43"/>
      <c r="E52" s="43"/>
      <c r="F52" s="43"/>
      <c r="G52" s="43"/>
      <c r="H52" s="43"/>
      <c r="I52" s="45"/>
      <c r="K52" s="44"/>
      <c r="L52" s="45"/>
    </row>
    <row r="53" spans="1:12" x14ac:dyDescent="0.25">
      <c r="A53" s="53"/>
      <c r="B53" s="43"/>
      <c r="C53" s="59"/>
      <c r="D53" s="43"/>
      <c r="E53" s="43"/>
      <c r="F53" s="43"/>
      <c r="G53" s="43"/>
      <c r="H53" s="43"/>
      <c r="I53" s="45"/>
      <c r="K53" s="44"/>
      <c r="L53" s="45"/>
    </row>
    <row r="54" spans="1:12" x14ac:dyDescent="0.25">
      <c r="A54" s="53"/>
      <c r="B54" s="43"/>
      <c r="C54" s="59"/>
      <c r="D54" s="43"/>
      <c r="E54" s="43"/>
      <c r="F54" s="43"/>
      <c r="G54" s="43"/>
      <c r="H54" s="43"/>
      <c r="K54" s="44"/>
      <c r="L54" s="45"/>
    </row>
    <row r="55" spans="1:12" x14ac:dyDescent="0.25">
      <c r="A55" s="44"/>
      <c r="K55" s="44"/>
      <c r="L55" s="45"/>
    </row>
    <row r="56" spans="1:12" x14ac:dyDescent="0.25">
      <c r="A56" s="44"/>
      <c r="B56" s="43"/>
      <c r="C56" s="43"/>
      <c r="D56" s="43"/>
      <c r="E56" s="43"/>
      <c r="F56" s="43"/>
      <c r="G56" s="43"/>
      <c r="H56" s="43"/>
      <c r="I56" s="43"/>
      <c r="K56" s="44"/>
      <c r="L56" s="45"/>
    </row>
    <row r="57" spans="1:12" x14ac:dyDescent="0.25">
      <c r="A57" s="44"/>
      <c r="B57" s="43"/>
      <c r="C57" s="59"/>
      <c r="D57" s="59"/>
      <c r="E57" s="43"/>
      <c r="F57" s="43"/>
      <c r="G57" s="43"/>
      <c r="H57" s="43"/>
      <c r="I57" s="43"/>
      <c r="K57" s="44"/>
      <c r="L57" s="45"/>
    </row>
    <row r="58" spans="1:12" x14ac:dyDescent="0.25">
      <c r="A58" s="44"/>
      <c r="B58" s="43"/>
      <c r="C58" s="59"/>
      <c r="D58" s="59"/>
      <c r="E58" s="43"/>
      <c r="F58" s="43"/>
      <c r="G58" s="43"/>
      <c r="H58" s="43"/>
      <c r="I58" s="43"/>
      <c r="K58" s="44"/>
      <c r="L58" s="45"/>
    </row>
    <row r="59" spans="1:12" x14ac:dyDescent="0.25">
      <c r="B59" s="43"/>
      <c r="C59" s="43"/>
      <c r="D59" s="43"/>
      <c r="E59" s="43"/>
      <c r="F59" s="43"/>
      <c r="G59" s="43"/>
      <c r="H59" s="43"/>
      <c r="I59" s="43"/>
      <c r="K59" s="44"/>
      <c r="L59" s="45"/>
    </row>
    <row r="60" spans="1:12" x14ac:dyDescent="0.25">
      <c r="E60" s="71"/>
      <c r="F60" s="71"/>
      <c r="K60" s="44"/>
      <c r="L60" s="45"/>
    </row>
    <row r="61" spans="1:12" x14ac:dyDescent="0.25">
      <c r="A61" s="54"/>
      <c r="B61" s="43"/>
      <c r="C61" s="43"/>
      <c r="D61" s="43"/>
      <c r="E61" s="43"/>
      <c r="F61" s="43"/>
      <c r="G61" s="43"/>
      <c r="H61" s="43"/>
      <c r="I61" s="43"/>
    </row>
    <row r="62" spans="1:12" x14ac:dyDescent="0.25">
      <c r="A62" s="54"/>
      <c r="B62" s="43"/>
      <c r="C62" s="43"/>
      <c r="D62" s="43"/>
      <c r="E62" s="43"/>
      <c r="F62" s="43"/>
      <c r="G62" s="43"/>
      <c r="H62" s="43"/>
      <c r="I62" s="43"/>
    </row>
    <row r="63" spans="1:12" x14ac:dyDescent="0.25">
      <c r="A63" s="54"/>
      <c r="B63" s="43"/>
      <c r="C63" s="43"/>
      <c r="D63" s="43"/>
      <c r="E63" s="43"/>
      <c r="F63" s="43"/>
      <c r="G63" s="43"/>
      <c r="H63" s="43"/>
      <c r="I63" s="43"/>
    </row>
    <row r="64" spans="1:12" x14ac:dyDescent="0.25">
      <c r="A64" s="54"/>
      <c r="B64" s="43"/>
      <c r="C64" s="43"/>
      <c r="D64" s="43"/>
      <c r="E64" s="43"/>
      <c r="F64" s="43"/>
      <c r="G64" s="43"/>
      <c r="H64" s="43"/>
      <c r="I64" s="43"/>
    </row>
    <row r="66" spans="1:12" x14ac:dyDescent="0.25">
      <c r="B66" s="43"/>
      <c r="C66" s="43"/>
      <c r="D66" s="43"/>
      <c r="E66" s="43"/>
      <c r="F66" s="43"/>
      <c r="G66" s="43"/>
      <c r="H66" s="43"/>
      <c r="I66" s="43"/>
    </row>
    <row r="67" spans="1:12" x14ac:dyDescent="0.25">
      <c r="B67" s="43"/>
      <c r="C67" s="43"/>
      <c r="D67" s="43"/>
      <c r="E67" s="43"/>
      <c r="F67" s="43"/>
      <c r="G67" s="43"/>
      <c r="H67" s="43"/>
      <c r="I67" s="43"/>
      <c r="L67" s="52">
        <f>SUM(B51:H51,B56:I56,B61:I61,B66:I66,B71:I71)</f>
        <v>0</v>
      </c>
    </row>
    <row r="68" spans="1:12" x14ac:dyDescent="0.25">
      <c r="B68" s="43"/>
      <c r="C68" s="43"/>
      <c r="D68" s="43"/>
      <c r="E68" s="43"/>
      <c r="F68" s="43"/>
      <c r="G68" s="43"/>
      <c r="H68" s="43"/>
      <c r="I68" s="43"/>
      <c r="L68" s="52">
        <f>SUM(B72:I72,B67:I67,B62:I62,B57:I57,B52:I52)</f>
        <v>0</v>
      </c>
    </row>
    <row r="69" spans="1:12" x14ac:dyDescent="0.25">
      <c r="B69" s="43"/>
      <c r="C69" s="43"/>
      <c r="D69" s="43"/>
      <c r="E69" s="43"/>
      <c r="F69" s="43"/>
      <c r="G69" s="43"/>
      <c r="H69" s="43"/>
      <c r="I69" s="43"/>
      <c r="L69" s="52">
        <f>SUM(B53:I53,B58:I58,B63:I63,B68:I68,B73:I73)</f>
        <v>0</v>
      </c>
    </row>
    <row r="70" spans="1:12" x14ac:dyDescent="0.25">
      <c r="L70" s="52">
        <f>SUM(B74:I74,B69:I69,B64:I64,B59:I59,B54:I54)</f>
        <v>0</v>
      </c>
    </row>
    <row r="71" spans="1:12" x14ac:dyDescent="0.25">
      <c r="A71" s="54"/>
      <c r="B71" s="43"/>
      <c r="C71" s="43"/>
      <c r="D71" s="43"/>
      <c r="E71" s="43"/>
      <c r="F71" s="43"/>
      <c r="G71" s="43"/>
      <c r="H71" s="43"/>
      <c r="I71" s="43"/>
    </row>
    <row r="72" spans="1:12" x14ac:dyDescent="0.25">
      <c r="A72" s="54"/>
      <c r="B72" s="43"/>
      <c r="C72" s="43"/>
      <c r="D72" s="43"/>
      <c r="E72" s="43"/>
      <c r="F72" s="43"/>
      <c r="G72" s="43"/>
      <c r="H72" s="43"/>
      <c r="I72" s="43"/>
    </row>
    <row r="73" spans="1:12" x14ac:dyDescent="0.25">
      <c r="A73" s="54"/>
      <c r="B73" s="43"/>
      <c r="C73" s="43"/>
      <c r="D73" s="43"/>
      <c r="E73" s="43"/>
      <c r="F73" s="43"/>
      <c r="G73" s="43"/>
      <c r="H73" s="43"/>
      <c r="I73" s="43"/>
    </row>
    <row r="74" spans="1:12" x14ac:dyDescent="0.25">
      <c r="A74" s="54"/>
      <c r="B74" s="43"/>
      <c r="C74" s="43"/>
      <c r="D74" s="43"/>
      <c r="E74" s="43"/>
      <c r="F74" s="43"/>
      <c r="G74" s="43"/>
      <c r="H74" s="43"/>
      <c r="I74" s="43"/>
    </row>
    <row r="77" spans="1:12" x14ac:dyDescent="0.25">
      <c r="B77" s="33">
        <f>SUM(B56:B74)</f>
        <v>0</v>
      </c>
      <c r="C77" s="33">
        <f t="shared" ref="C77:H77" si="0">SUM(C51:C74)</f>
        <v>0</v>
      </c>
      <c r="D77" s="33">
        <f t="shared" si="0"/>
        <v>0</v>
      </c>
      <c r="E77" s="33">
        <f t="shared" si="0"/>
        <v>0</v>
      </c>
      <c r="F77" s="33">
        <f t="shared" si="0"/>
        <v>0</v>
      </c>
      <c r="G77" s="33">
        <f t="shared" si="0"/>
        <v>0</v>
      </c>
      <c r="H77" s="33">
        <f t="shared" si="0"/>
        <v>0</v>
      </c>
      <c r="I77" s="33">
        <f>SUM(I50:I74)</f>
        <v>0</v>
      </c>
    </row>
    <row r="79" spans="1:12" x14ac:dyDescent="0.25">
      <c r="L79">
        <f>SUM(L67:L70)</f>
        <v>0</v>
      </c>
    </row>
    <row r="83" spans="7:8" x14ac:dyDescent="0.25">
      <c r="G83" s="46">
        <f>SUM(B77:I77)</f>
        <v>0</v>
      </c>
      <c r="H83" s="46" t="s">
        <v>308</v>
      </c>
    </row>
    <row r="84" spans="7:8" x14ac:dyDescent="0.25">
      <c r="G84">
        <v>20</v>
      </c>
      <c r="H84" t="s">
        <v>310</v>
      </c>
    </row>
    <row r="85" spans="7:8" x14ac:dyDescent="0.25">
      <c r="G85" s="57">
        <f>G83+G84</f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Condiciones</vt:lpstr>
      <vt:lpstr>Pesos</vt:lpstr>
      <vt:lpstr>posiciones</vt:lpstr>
      <vt:lpstr>Plan de Estiba</vt:lpstr>
      <vt:lpstr>cuadro carga</vt:lpstr>
      <vt:lpstr>Callao</vt:lpstr>
      <vt:lpstr>Guayaquil</vt:lpstr>
      <vt:lpstr>Panama</vt:lpstr>
      <vt:lpstr>Cartagena</vt:lpstr>
      <vt:lpstr>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cliente</cp:lastModifiedBy>
  <cp:lastPrinted>2016-08-03T23:43:59Z</cp:lastPrinted>
  <dcterms:created xsi:type="dcterms:W3CDTF">2014-04-28T00:48:10Z</dcterms:created>
  <dcterms:modified xsi:type="dcterms:W3CDTF">2021-11-08T10:17:25Z</dcterms:modified>
</cp:coreProperties>
</file>