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Objects="none" filterPrivacy="1"/>
  <bookViews>
    <workbookView xWindow="0" yWindow="0" windowWidth="28800" windowHeight="10680" tabRatio="752"/>
  </bookViews>
  <sheets>
    <sheet name="GT" sheetId="2" r:id="rId1"/>
    <sheet name="01 Necesidad Raciones" sheetId="4" r:id="rId2"/>
  </sheets>
  <definedNames>
    <definedName name="COGT">#REF!</definedName>
    <definedName name="CRUCERO">#REF!</definedName>
    <definedName name="MAXVEL">#REF!</definedName>
    <definedName name="OPERAC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2" i="2" l="1"/>
  <c r="E16" i="2"/>
  <c r="E8" i="2"/>
  <c r="E24" i="2"/>
  <c r="E32" i="2"/>
  <c r="D46" i="2" l="1"/>
  <c r="D47" i="2"/>
  <c r="D48" i="2"/>
  <c r="D49" i="2"/>
  <c r="D45" i="2"/>
  <c r="B48" i="2"/>
  <c r="B47" i="2"/>
  <c r="D36" i="2"/>
  <c r="D37" i="2"/>
  <c r="D38" i="2"/>
  <c r="D35" i="2"/>
  <c r="D39" i="2" s="1"/>
  <c r="A31" i="2"/>
  <c r="A23" i="2"/>
  <c r="A15" i="2"/>
  <c r="A7" i="2"/>
  <c r="D30" i="2"/>
  <c r="B29" i="2"/>
  <c r="D29" i="2" s="1"/>
  <c r="B28" i="2"/>
  <c r="D28" i="2" s="1"/>
  <c r="B27" i="2"/>
  <c r="D27" i="2" s="1"/>
  <c r="D50" i="2" l="1"/>
  <c r="C53" i="2" s="1"/>
  <c r="D31" i="2"/>
  <c r="B5" i="2"/>
  <c r="D5" i="2" s="1"/>
  <c r="B4" i="2"/>
  <c r="D4" i="2" s="1"/>
  <c r="B3" i="2"/>
  <c r="D3" i="2" s="1"/>
  <c r="D22" i="2"/>
  <c r="B21" i="2"/>
  <c r="B20" i="2"/>
  <c r="B19" i="2"/>
  <c r="D14" i="2"/>
  <c r="B13" i="2"/>
  <c r="B12" i="2"/>
  <c r="D12" i="2" s="1"/>
  <c r="B11" i="2"/>
  <c r="K6" i="4"/>
  <c r="D6" i="2"/>
  <c r="K3" i="4"/>
  <c r="D6" i="4"/>
  <c r="D3" i="4"/>
  <c r="J4" i="4" l="1"/>
  <c r="J5" i="4" s="1"/>
  <c r="I4" i="4"/>
  <c r="I5" i="4" s="1"/>
  <c r="H4" i="4"/>
  <c r="H5" i="4" s="1"/>
  <c r="G4" i="4"/>
  <c r="G5" i="4" s="1"/>
  <c r="F4" i="4"/>
  <c r="J7" i="4"/>
  <c r="J8" i="4" s="1"/>
  <c r="I7" i="4"/>
  <c r="I8" i="4" s="1"/>
  <c r="H7" i="4"/>
  <c r="H8" i="4" s="1"/>
  <c r="G7" i="4"/>
  <c r="G8" i="4" s="1"/>
  <c r="F7" i="4"/>
  <c r="D11" i="2"/>
  <c r="D7" i="2"/>
  <c r="D21" i="2"/>
  <c r="D13" i="2"/>
  <c r="D20" i="2"/>
  <c r="K7" i="4" l="1"/>
  <c r="K8" i="4" s="1"/>
  <c r="L6" i="4" s="1"/>
  <c r="N6" i="4" s="1"/>
  <c r="F8" i="4"/>
  <c r="K4" i="4"/>
  <c r="K5" i="4" s="1"/>
  <c r="L3" i="4" s="1"/>
  <c r="N3" i="4" s="1"/>
  <c r="F5" i="4"/>
  <c r="D15" i="2"/>
  <c r="D19" i="2"/>
  <c r="D23" i="2" s="1"/>
  <c r="O3" i="4" l="1"/>
  <c r="Q3" i="4" s="1"/>
</calcChain>
</file>

<file path=xl/sharedStrings.xml><?xml version="1.0" encoding="utf-8"?>
<sst xmlns="http://schemas.openxmlformats.org/spreadsheetml/2006/main" count="90" uniqueCount="50">
  <si>
    <t>Clase</t>
  </si>
  <si>
    <t>PUERTO</t>
  </si>
  <si>
    <t>TOTAL</t>
  </si>
  <si>
    <t>Consumos [m3/h]</t>
  </si>
  <si>
    <t>Consumido</t>
  </si>
  <si>
    <t>Nudos</t>
  </si>
  <si>
    <t>Horas</t>
  </si>
  <si>
    <t>% del tiempo</t>
  </si>
  <si>
    <t>Total</t>
  </si>
  <si>
    <t>Dot. Ref.
[p]</t>
  </si>
  <si>
    <r>
      <rPr>
        <b/>
        <sz val="11"/>
        <color theme="1"/>
        <rFont val="Calibri"/>
        <family val="2"/>
        <scheme val="minor"/>
      </rPr>
      <t>E [p]</t>
    </r>
    <r>
      <rPr>
        <sz val="11"/>
        <color theme="1"/>
        <rFont val="Calibri"/>
        <family val="2"/>
        <scheme val="minor"/>
      </rPr>
      <t xml:space="preserve">
Cant. * D. Ref.</t>
    </r>
  </si>
  <si>
    <t>Cantidad
Dotaciones</t>
  </si>
  <si>
    <r>
      <t>Ft [r]/[p][d]</t>
    </r>
    <r>
      <rPr>
        <sz val="11"/>
        <color theme="1"/>
        <rFont val="Calibri"/>
        <family val="2"/>
        <scheme val="minor"/>
      </rPr>
      <t xml:space="preserve">
Asig. Ración</t>
    </r>
  </si>
  <si>
    <t xml:space="preserve">Semana 1 [d]
</t>
  </si>
  <si>
    <t xml:space="preserve">Semana 2 [d]
</t>
  </si>
  <si>
    <t xml:space="preserve">Semana 3 [d]
</t>
  </si>
  <si>
    <t>SEMANA 1</t>
  </si>
  <si>
    <t xml:space="preserve">Semana 4 [d]
</t>
  </si>
  <si>
    <t>SEMANA 2</t>
  </si>
  <si>
    <t>SEMANA 3</t>
  </si>
  <si>
    <t>SEMANA 4</t>
  </si>
  <si>
    <t>RACIONES</t>
  </si>
  <si>
    <t xml:space="preserve">El buque operará con helicóptero HH-65 embarcado. Durante el tiempo en la mar, la aeronave operará 2 horas diarias la primera y segunda semana, y 200 minutos diarios durante el resto del periodo. Durante la estadía en puerto el helo operará media hora diaria. </t>
  </si>
  <si>
    <t>En cuanto a raciones, el personal de aviación consume el doble en raciones. El peso de cada ración es de 800 gramos.</t>
  </si>
  <si>
    <t>FF “Alpha”</t>
  </si>
  <si>
    <t xml:space="preserve">DIAS DE PUERTO </t>
  </si>
  <si>
    <t>HORAS</t>
  </si>
  <si>
    <t xml:space="preserve">Puerto
M3/día
</t>
  </si>
  <si>
    <t>DIAS</t>
  </si>
  <si>
    <t>S1 + S2 + S3 + S4 + DP</t>
  </si>
  <si>
    <t>M3</t>
  </si>
  <si>
    <t>HORAS OPERACIÓN</t>
  </si>
  <si>
    <t>lts/hora</t>
  </si>
  <si>
    <t>HELO</t>
  </si>
  <si>
    <t>CRUCERO</t>
  </si>
  <si>
    <t>HH * Consumo</t>
  </si>
  <si>
    <t>lts</t>
  </si>
  <si>
    <t>Consumo total de A 1</t>
  </si>
  <si>
    <t>BUQUE</t>
  </si>
  <si>
    <t>DIAS PUERTO</t>
  </si>
  <si>
    <t>Total RACIONES</t>
  </si>
  <si>
    <t>CANTIDAD DOTACION</t>
  </si>
  <si>
    <t>RACIONES DIARIAS</t>
  </si>
  <si>
    <t xml:space="preserve">RACIONES SEMANALES </t>
  </si>
  <si>
    <t>KG</t>
  </si>
  <si>
    <t>TOTAL KG</t>
  </si>
  <si>
    <r>
      <rPr>
        <b/>
        <sz val="11"/>
        <color theme="1"/>
        <rFont val="Calibri"/>
        <family val="2"/>
        <scheme val="minor"/>
      </rPr>
      <t>Necesidad RACIONES</t>
    </r>
    <r>
      <rPr>
        <sz val="11"/>
        <color theme="1"/>
        <rFont val="Calibri"/>
        <family val="2"/>
        <scheme val="minor"/>
      </rPr>
      <t xml:space="preserve">
Ga * Ft</t>
    </r>
  </si>
  <si>
    <t>GA</t>
  </si>
  <si>
    <t>Consumo total DMFO</t>
  </si>
  <si>
    <t>Dias Navegados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</si>
</sst>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8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b/>
      <sz val="11"/>
      <color rgb="FF7030A0"/>
      <name val="Calibri"/>
      <family val="2"/>
      <scheme val="minor"/>
    </font>
    <font>
      <sz val="1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206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7" fillId="0" borderId="0"/>
  </cellStyleXfs>
  <cellXfs count="67">
    <xf numFmtId="0" fontId="0" fillId="0" borderId="0" xfId="0"/>
    <xf numFmtId="0" fontId="0" fillId="0" borderId="0" xfId="0" applyAlignment="1">
      <alignment horizontal="center"/>
    </xf>
    <xf numFmtId="0" fontId="2" fillId="2" borderId="1" xfId="0" applyFont="1" applyFill="1" applyBorder="1" applyAlignment="1">
      <alignment horizontal="center" vertical="top"/>
    </xf>
    <xf numFmtId="0" fontId="2" fillId="2" borderId="1" xfId="0" applyFont="1" applyFill="1" applyBorder="1" applyAlignment="1">
      <alignment horizontal="center" vertical="top" wrapText="1"/>
    </xf>
    <xf numFmtId="0" fontId="0" fillId="0" borderId="0" xfId="0" applyAlignment="1">
      <alignment vertical="center"/>
    </xf>
    <xf numFmtId="2" fontId="0" fillId="4" borderId="1" xfId="0" applyNumberFormat="1" applyFill="1" applyBorder="1" applyAlignment="1">
      <alignment horizontal="center" vertical="center"/>
    </xf>
    <xf numFmtId="2" fontId="0" fillId="6" borderId="1" xfId="0" applyNumberFormat="1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2" fontId="0" fillId="4" borderId="6" xfId="0" applyNumberFormat="1" applyFill="1" applyBorder="1" applyAlignment="1">
      <alignment horizontal="center" vertical="center"/>
    </xf>
    <xf numFmtId="1" fontId="0" fillId="6" borderId="1" xfId="0" applyNumberForma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2" fontId="0" fillId="4" borderId="1" xfId="0" applyNumberFormat="1" applyFill="1" applyBorder="1" applyAlignment="1">
      <alignment horizontal="right" vertical="center"/>
    </xf>
    <xf numFmtId="2" fontId="0" fillId="4" borderId="1" xfId="0" applyNumberFormat="1" applyFill="1" applyBorder="1" applyAlignment="1">
      <alignment horizontal="right"/>
    </xf>
    <xf numFmtId="0" fontId="0" fillId="4" borderId="1" xfId="0" applyFill="1" applyBorder="1" applyAlignment="1">
      <alignment horizontal="center"/>
    </xf>
    <xf numFmtId="2" fontId="0" fillId="6" borderId="1" xfId="0" applyNumberFormat="1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2" borderId="1" xfId="0" applyFill="1" applyBorder="1" applyAlignment="1">
      <alignment horizontal="right"/>
    </xf>
    <xf numFmtId="0" fontId="2" fillId="2" borderId="1" xfId="0" applyFont="1" applyFill="1" applyBorder="1" applyAlignment="1">
      <alignment horizontal="center" vertical="center" wrapText="1"/>
    </xf>
    <xf numFmtId="0" fontId="0" fillId="5" borderId="6" xfId="0" applyFill="1" applyBorder="1" applyAlignment="1">
      <alignment horizontal="right" vertical="center"/>
    </xf>
    <xf numFmtId="2" fontId="0" fillId="4" borderId="1" xfId="0" applyNumberFormat="1" applyFill="1" applyBorder="1" applyAlignment="1">
      <alignment horizontal="center"/>
    </xf>
    <xf numFmtId="0" fontId="0" fillId="2" borderId="1" xfId="0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6" fillId="0" borderId="0" xfId="0" applyFont="1"/>
    <xf numFmtId="0" fontId="0" fillId="0" borderId="1" xfId="0" applyBorder="1"/>
    <xf numFmtId="0" fontId="0" fillId="5" borderId="1" xfId="0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7" fillId="0" borderId="0" xfId="0" applyFont="1"/>
    <xf numFmtId="1" fontId="0" fillId="0" borderId="0" xfId="0" applyNumberFormat="1"/>
    <xf numFmtId="0" fontId="0" fillId="5" borderId="1" xfId="0" applyFill="1" applyBorder="1" applyAlignment="1">
      <alignment horizontal="center" vertical="center" wrapText="1"/>
    </xf>
    <xf numFmtId="0" fontId="0" fillId="0" borderId="0" xfId="0" applyBorder="1"/>
    <xf numFmtId="0" fontId="0" fillId="0" borderId="0" xfId="0" applyFill="1" applyBorder="1"/>
    <xf numFmtId="0" fontId="0" fillId="0" borderId="0" xfId="0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2" fontId="0" fillId="0" borderId="0" xfId="0" applyNumberFormat="1" applyFill="1" applyBorder="1" applyAlignment="1">
      <alignment horizontal="center" vertical="center"/>
    </xf>
    <xf numFmtId="2" fontId="3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2" fontId="0" fillId="0" borderId="0" xfId="0" applyNumberFormat="1" applyFill="1" applyBorder="1" applyAlignment="1">
      <alignment horizontal="right" vertical="center"/>
    </xf>
    <xf numFmtId="2" fontId="0" fillId="0" borderId="0" xfId="0" applyNumberFormat="1" applyFill="1" applyBorder="1" applyAlignment="1">
      <alignment horizontal="center"/>
    </xf>
    <xf numFmtId="2" fontId="2" fillId="0" borderId="0" xfId="0" applyNumberFormat="1" applyFont="1" applyFill="1" applyBorder="1"/>
    <xf numFmtId="0" fontId="0" fillId="0" borderId="0" xfId="0" applyFill="1" applyBorder="1" applyAlignment="1">
      <alignment horizontal="right" vertical="center"/>
    </xf>
    <xf numFmtId="164" fontId="0" fillId="0" borderId="0" xfId="0" applyNumberForma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2" fontId="0" fillId="0" borderId="0" xfId="0" applyNumberFormat="1" applyAlignment="1">
      <alignment vertical="center"/>
    </xf>
    <xf numFmtId="0" fontId="2" fillId="0" borderId="1" xfId="0" applyFont="1" applyFill="1" applyBorder="1" applyAlignment="1">
      <alignment horizontal="center" vertical="top" wrapText="1"/>
    </xf>
    <xf numFmtId="0" fontId="0" fillId="0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6" borderId="2" xfId="0" applyFill="1" applyBorder="1" applyAlignment="1">
      <alignment horizontal="center"/>
    </xf>
    <xf numFmtId="2" fontId="0" fillId="4" borderId="4" xfId="0" applyNumberFormat="1" applyFill="1" applyBorder="1" applyAlignment="1">
      <alignment horizontal="right"/>
    </xf>
    <xf numFmtId="2" fontId="0" fillId="4" borderId="5" xfId="0" applyNumberFormat="1" applyFill="1" applyBorder="1" applyAlignment="1">
      <alignment horizontal="center"/>
    </xf>
    <xf numFmtId="2" fontId="0" fillId="4" borderId="6" xfId="0" applyNumberFormat="1" applyFill="1" applyBorder="1" applyAlignment="1">
      <alignment horizontal="center"/>
    </xf>
    <xf numFmtId="0" fontId="0" fillId="6" borderId="7" xfId="0" applyFill="1" applyBorder="1" applyAlignment="1">
      <alignment horizontal="center"/>
    </xf>
    <xf numFmtId="0" fontId="1" fillId="7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1" fillId="7" borderId="2" xfId="0" applyFont="1" applyFill="1" applyBorder="1" applyAlignment="1">
      <alignment horizontal="center" vertical="center"/>
    </xf>
    <xf numFmtId="0" fontId="1" fillId="7" borderId="3" xfId="0" applyFont="1" applyFill="1" applyBorder="1" applyAlignment="1">
      <alignment horizontal="center" vertical="center"/>
    </xf>
    <xf numFmtId="0" fontId="1" fillId="7" borderId="4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3" borderId="1" xfId="0" applyFont="1" applyFill="1" applyBorder="1" applyAlignment="1">
      <alignment horizontal="center"/>
    </xf>
    <xf numFmtId="2" fontId="3" fillId="4" borderId="1" xfId="0" applyNumberFormat="1" applyFont="1" applyFill="1" applyBorder="1" applyAlignment="1">
      <alignment horizontal="center" vertical="center"/>
    </xf>
    <xf numFmtId="0" fontId="1" fillId="7" borderId="0" xfId="0" applyFont="1" applyFill="1" applyBorder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2" fontId="0" fillId="4" borderId="0" xfId="0" applyNumberForma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54"/>
  <sheetViews>
    <sheetView tabSelected="1" topLeftCell="A16" zoomScale="80" zoomScaleNormal="80" workbookViewId="0">
      <selection activeCell="N38" sqref="N38"/>
    </sheetView>
  </sheetViews>
  <sheetFormatPr baseColWidth="10" defaultColWidth="11.42578125" defaultRowHeight="15" x14ac:dyDescent="0.25"/>
  <cols>
    <col min="1" max="1" width="23" style="4" bestFit="1" customWidth="1"/>
    <col min="2" max="2" width="21" style="4" bestFit="1" customWidth="1"/>
    <col min="3" max="3" width="16.85546875" style="4" customWidth="1"/>
    <col min="4" max="4" width="19.140625" style="4" bestFit="1" customWidth="1"/>
    <col min="5" max="5" width="19.140625" style="4" customWidth="1"/>
    <col min="6" max="6" width="3.42578125" style="4" customWidth="1"/>
    <col min="7" max="8" width="13.85546875" style="4" customWidth="1"/>
    <col min="9" max="9" width="3.42578125" style="4" customWidth="1"/>
    <col min="10" max="10" width="11" style="4" customWidth="1"/>
    <col min="11" max="14" width="10.140625" style="4" customWidth="1"/>
    <col min="15" max="15" width="7" customWidth="1"/>
    <col min="16" max="20" width="11.42578125" style="4"/>
    <col min="21" max="21" width="13" style="4" customWidth="1"/>
    <col min="22" max="16384" width="11.42578125" style="4"/>
  </cols>
  <sheetData>
    <row r="1" spans="1:25" x14ac:dyDescent="0.25">
      <c r="A1" s="55" t="s">
        <v>16</v>
      </c>
      <c r="B1" s="56"/>
      <c r="C1" s="56"/>
      <c r="D1" s="57"/>
      <c r="E1" s="64"/>
      <c r="F1"/>
      <c r="G1" s="53" t="s">
        <v>24</v>
      </c>
      <c r="H1" s="53"/>
      <c r="I1"/>
      <c r="J1" s="58"/>
      <c r="K1" s="58"/>
      <c r="L1" s="58"/>
      <c r="M1" s="58"/>
      <c r="N1" s="58"/>
      <c r="O1" s="30"/>
      <c r="P1" s="59"/>
      <c r="Q1" s="60"/>
      <c r="R1" s="60"/>
      <c r="S1" s="60"/>
      <c r="T1" s="31"/>
    </row>
    <row r="2" spans="1:25" x14ac:dyDescent="0.25">
      <c r="A2" s="10" t="s">
        <v>7</v>
      </c>
      <c r="B2" s="10" t="s">
        <v>6</v>
      </c>
      <c r="C2" s="10" t="s">
        <v>5</v>
      </c>
      <c r="D2" s="10" t="s">
        <v>4</v>
      </c>
      <c r="E2" s="65"/>
      <c r="F2"/>
      <c r="G2" s="54" t="s">
        <v>3</v>
      </c>
      <c r="H2" s="54"/>
      <c r="I2"/>
      <c r="J2" s="32"/>
      <c r="K2" s="32"/>
      <c r="L2" s="33"/>
      <c r="M2" s="33"/>
      <c r="N2" s="33"/>
      <c r="O2" s="30"/>
      <c r="P2" s="34"/>
      <c r="Q2" s="34"/>
      <c r="R2" s="34"/>
      <c r="S2" s="34"/>
      <c r="T2" s="31"/>
      <c r="U2"/>
      <c r="V2"/>
      <c r="W2"/>
      <c r="X2"/>
      <c r="Y2"/>
    </row>
    <row r="3" spans="1:25" customFormat="1" ht="15.75" x14ac:dyDescent="0.25">
      <c r="A3" s="9">
        <v>59</v>
      </c>
      <c r="B3" s="5">
        <f>+A3*24/100</f>
        <v>14.16</v>
      </c>
      <c r="C3" s="7">
        <v>14</v>
      </c>
      <c r="D3" s="5">
        <f>+B3*H3</f>
        <v>21.6648</v>
      </c>
      <c r="E3" s="66"/>
      <c r="G3" s="7">
        <v>14</v>
      </c>
      <c r="H3" s="6">
        <v>1.53</v>
      </c>
      <c r="J3" s="35"/>
      <c r="K3" s="35"/>
      <c r="L3" s="35"/>
      <c r="M3" s="35"/>
      <c r="N3" s="36"/>
      <c r="O3" s="30"/>
      <c r="P3" s="37"/>
      <c r="Q3" s="34"/>
      <c r="R3" s="34"/>
      <c r="S3" s="38"/>
      <c r="T3" s="31"/>
      <c r="W3" s="26"/>
    </row>
    <row r="4" spans="1:25" ht="15.75" x14ac:dyDescent="0.25">
      <c r="A4" s="9">
        <v>14</v>
      </c>
      <c r="B4" s="5">
        <f>+A4*24/100</f>
        <v>3.36</v>
      </c>
      <c r="C4" s="7">
        <v>18</v>
      </c>
      <c r="D4" s="5">
        <f>+B4*H4</f>
        <v>14.212800000000001</v>
      </c>
      <c r="E4" s="66"/>
      <c r="G4" s="7">
        <v>18</v>
      </c>
      <c r="H4" s="6">
        <v>4.2300000000000004</v>
      </c>
      <c r="J4" s="30"/>
      <c r="K4" s="30"/>
      <c r="L4" s="30"/>
      <c r="M4" s="30"/>
      <c r="N4" s="39"/>
      <c r="O4" s="30"/>
      <c r="P4" s="34"/>
      <c r="Q4" s="34"/>
      <c r="R4" s="34"/>
      <c r="S4" s="38"/>
      <c r="T4" s="31"/>
      <c r="U4"/>
      <c r="V4"/>
      <c r="W4" s="26"/>
      <c r="X4"/>
      <c r="Y4"/>
    </row>
    <row r="5" spans="1:25" ht="15.75" x14ac:dyDescent="0.25">
      <c r="A5" s="9">
        <v>27</v>
      </c>
      <c r="B5" s="5">
        <f>+A5*24/100</f>
        <v>6.48</v>
      </c>
      <c r="C5" s="7">
        <v>28</v>
      </c>
      <c r="D5" s="5">
        <f>+B5*H5</f>
        <v>70.632000000000005</v>
      </c>
      <c r="E5" s="66"/>
      <c r="G5" s="7">
        <v>28</v>
      </c>
      <c r="H5" s="6">
        <v>10.9</v>
      </c>
      <c r="J5" s="40"/>
      <c r="K5" s="30"/>
      <c r="L5" s="30"/>
      <c r="M5" s="30"/>
      <c r="N5" s="31"/>
      <c r="O5" s="30"/>
      <c r="P5" s="34"/>
      <c r="Q5" s="34"/>
      <c r="R5" s="34"/>
      <c r="S5" s="38"/>
      <c r="T5" s="31"/>
      <c r="U5"/>
      <c r="V5"/>
      <c r="W5" s="26"/>
      <c r="X5"/>
      <c r="Y5"/>
    </row>
    <row r="6" spans="1:25" x14ac:dyDescent="0.25">
      <c r="A6" s="9"/>
      <c r="B6" s="5"/>
      <c r="C6" s="7"/>
      <c r="D6" s="5">
        <f>+B6*H6</f>
        <v>0</v>
      </c>
      <c r="E6" s="66" t="s">
        <v>49</v>
      </c>
      <c r="G6" s="7"/>
      <c r="H6" s="6"/>
      <c r="J6" s="40"/>
      <c r="K6" s="30"/>
      <c r="L6" s="30"/>
      <c r="M6" s="30"/>
      <c r="N6" s="31"/>
      <c r="O6" s="30"/>
      <c r="P6" s="31"/>
      <c r="Q6" s="31"/>
      <c r="R6" s="41"/>
      <c r="S6" s="38"/>
      <c r="T6" s="31"/>
      <c r="U6"/>
      <c r="V6"/>
      <c r="W6"/>
      <c r="X6"/>
      <c r="Y6"/>
    </row>
    <row r="7" spans="1:25" x14ac:dyDescent="0.25">
      <c r="A7" s="27">
        <f>A3+A4+A5</f>
        <v>100</v>
      </c>
      <c r="B7"/>
      <c r="C7" s="18" t="s">
        <v>8</v>
      </c>
      <c r="D7" s="8">
        <f>SUM(D3:D6)</f>
        <v>106.50960000000001</v>
      </c>
      <c r="E7" s="66">
        <v>5</v>
      </c>
      <c r="G7"/>
      <c r="J7" s="30"/>
      <c r="K7" s="30"/>
      <c r="L7" s="30"/>
      <c r="M7" s="30"/>
      <c r="N7" s="42"/>
      <c r="O7" s="30"/>
      <c r="P7" s="31"/>
      <c r="Q7" s="31"/>
      <c r="R7" s="31"/>
      <c r="S7" s="31"/>
      <c r="T7" s="31"/>
      <c r="U7"/>
      <c r="V7"/>
      <c r="W7"/>
      <c r="X7"/>
      <c r="Y7"/>
    </row>
    <row r="8" spans="1:25" x14ac:dyDescent="0.25">
      <c r="E8" s="4">
        <f>D7*E7</f>
        <v>532.548</v>
      </c>
      <c r="J8" s="31"/>
      <c r="K8" s="31"/>
      <c r="L8" s="31"/>
      <c r="M8" s="31"/>
      <c r="N8" s="31"/>
      <c r="O8" s="30"/>
      <c r="P8" s="31"/>
      <c r="Q8" s="31"/>
      <c r="R8" s="31"/>
      <c r="S8" s="31"/>
      <c r="T8" s="31"/>
    </row>
    <row r="9" spans="1:25" x14ac:dyDescent="0.25">
      <c r="A9" s="55" t="s">
        <v>18</v>
      </c>
      <c r="B9" s="56"/>
      <c r="C9" s="56"/>
      <c r="D9" s="57"/>
      <c r="E9" s="64"/>
      <c r="F9"/>
      <c r="G9" s="53" t="s">
        <v>24</v>
      </c>
      <c r="H9" s="53"/>
      <c r="I9"/>
      <c r="J9" s="58"/>
      <c r="K9" s="58"/>
      <c r="L9" s="58"/>
      <c r="M9" s="58"/>
      <c r="N9" s="58"/>
      <c r="O9" s="30"/>
      <c r="P9" s="59"/>
      <c r="Q9" s="60"/>
      <c r="R9" s="60"/>
      <c r="S9" s="60"/>
      <c r="T9" s="31"/>
    </row>
    <row r="10" spans="1:25" x14ac:dyDescent="0.25">
      <c r="A10" s="10" t="s">
        <v>7</v>
      </c>
      <c r="B10" s="10" t="s">
        <v>6</v>
      </c>
      <c r="C10" s="10" t="s">
        <v>5</v>
      </c>
      <c r="D10" s="10" t="s">
        <v>4</v>
      </c>
      <c r="E10" s="65"/>
      <c r="F10"/>
      <c r="G10" s="54" t="s">
        <v>3</v>
      </c>
      <c r="H10" s="54"/>
      <c r="I10"/>
      <c r="J10" s="32"/>
      <c r="K10" s="32"/>
      <c r="L10" s="33"/>
      <c r="M10" s="33"/>
      <c r="N10" s="33"/>
      <c r="O10" s="30"/>
      <c r="P10" s="34"/>
      <c r="Q10" s="34"/>
      <c r="R10" s="34"/>
      <c r="S10" s="34"/>
      <c r="T10" s="31"/>
      <c r="U10"/>
      <c r="V10"/>
      <c r="W10"/>
      <c r="X10"/>
      <c r="Y10"/>
    </row>
    <row r="11" spans="1:25" customFormat="1" x14ac:dyDescent="0.25">
      <c r="A11" s="9">
        <v>60</v>
      </c>
      <c r="B11" s="5">
        <f>+A11*24/100</f>
        <v>14.4</v>
      </c>
      <c r="C11" s="7">
        <v>14</v>
      </c>
      <c r="D11" s="5">
        <f>+B11*H11</f>
        <v>22.032</v>
      </c>
      <c r="E11" s="66"/>
      <c r="G11" s="7">
        <v>14</v>
      </c>
      <c r="H11" s="6">
        <v>1.53</v>
      </c>
      <c r="J11" s="35"/>
      <c r="K11" s="35"/>
      <c r="L11" s="35"/>
      <c r="M11" s="35"/>
      <c r="N11" s="36"/>
      <c r="O11" s="30"/>
      <c r="P11" s="37"/>
      <c r="Q11" s="34"/>
      <c r="R11" s="34"/>
      <c r="S11" s="38"/>
      <c r="T11" s="31"/>
    </row>
    <row r="12" spans="1:25" x14ac:dyDescent="0.25">
      <c r="A12" s="9">
        <v>25</v>
      </c>
      <c r="B12" s="5">
        <f>+A12*24/100</f>
        <v>6</v>
      </c>
      <c r="C12" s="7">
        <v>18</v>
      </c>
      <c r="D12" s="5">
        <f>+B12*H12</f>
        <v>25.380000000000003</v>
      </c>
      <c r="E12" s="66"/>
      <c r="G12" s="7">
        <v>18</v>
      </c>
      <c r="H12" s="6">
        <v>4.2300000000000004</v>
      </c>
      <c r="J12" s="30"/>
      <c r="K12" s="30"/>
      <c r="L12" s="30"/>
      <c r="M12" s="30"/>
      <c r="N12" s="39"/>
      <c r="O12" s="30"/>
      <c r="P12" s="34"/>
      <c r="Q12" s="34"/>
      <c r="R12" s="34"/>
      <c r="S12" s="38"/>
      <c r="T12" s="31"/>
      <c r="U12"/>
      <c r="V12"/>
      <c r="W12"/>
      <c r="X12"/>
      <c r="Y12"/>
    </row>
    <row r="13" spans="1:25" x14ac:dyDescent="0.25">
      <c r="A13" s="9">
        <v>15</v>
      </c>
      <c r="B13" s="5">
        <f>+A13*24/100</f>
        <v>3.6</v>
      </c>
      <c r="C13" s="7">
        <v>28</v>
      </c>
      <c r="D13" s="5">
        <f>+B13*H13</f>
        <v>39.24</v>
      </c>
      <c r="E13" s="66"/>
      <c r="G13" s="7">
        <v>28</v>
      </c>
      <c r="H13" s="6">
        <v>10.9</v>
      </c>
      <c r="J13" s="40"/>
      <c r="K13" s="30"/>
      <c r="L13" s="30"/>
      <c r="M13" s="30"/>
      <c r="N13" s="31"/>
      <c r="O13" s="30"/>
      <c r="P13" s="34"/>
      <c r="Q13" s="34"/>
      <c r="R13" s="34"/>
      <c r="S13" s="38"/>
      <c r="T13" s="31"/>
      <c r="U13"/>
      <c r="V13"/>
      <c r="W13" t="s">
        <v>22</v>
      </c>
      <c r="X13"/>
      <c r="Y13"/>
    </row>
    <row r="14" spans="1:25" x14ac:dyDescent="0.25">
      <c r="A14" s="9"/>
      <c r="B14" s="5"/>
      <c r="C14" s="7"/>
      <c r="D14" s="5">
        <f>+B14*H14</f>
        <v>0</v>
      </c>
      <c r="E14" s="66" t="s">
        <v>49</v>
      </c>
      <c r="G14" s="7"/>
      <c r="H14" s="6"/>
      <c r="J14" s="40"/>
      <c r="K14" s="30"/>
      <c r="L14" s="30"/>
      <c r="M14" s="30"/>
      <c r="N14" s="31"/>
      <c r="O14" s="30"/>
      <c r="P14" s="31"/>
      <c r="Q14" s="31"/>
      <c r="R14" s="41"/>
      <c r="S14" s="38"/>
      <c r="T14" s="31"/>
      <c r="U14"/>
      <c r="V14"/>
      <c r="W14"/>
      <c r="X14"/>
      <c r="Y14"/>
    </row>
    <row r="15" spans="1:25" x14ac:dyDescent="0.25">
      <c r="A15" s="27">
        <f>A11+A12+A13</f>
        <v>100</v>
      </c>
      <c r="B15"/>
      <c r="C15" s="18" t="s">
        <v>8</v>
      </c>
      <c r="D15" s="8">
        <f>SUM(D11:D14)</f>
        <v>86.652000000000015</v>
      </c>
      <c r="E15" s="66">
        <v>5</v>
      </c>
      <c r="G15"/>
      <c r="J15" s="30"/>
      <c r="K15" s="30"/>
      <c r="L15" s="30"/>
      <c r="M15" s="30"/>
      <c r="N15" s="42"/>
      <c r="O15" s="30"/>
      <c r="P15" s="31"/>
      <c r="Q15" s="31"/>
      <c r="R15" s="31"/>
      <c r="S15" s="31"/>
      <c r="T15" s="31"/>
      <c r="U15"/>
      <c r="V15"/>
      <c r="W15"/>
      <c r="X15"/>
      <c r="Y15"/>
    </row>
    <row r="16" spans="1:25" x14ac:dyDescent="0.25">
      <c r="E16" s="4">
        <f>D15*E15</f>
        <v>433.2600000000001</v>
      </c>
      <c r="J16" s="31"/>
      <c r="K16" s="31"/>
      <c r="L16" s="31"/>
      <c r="M16" s="31"/>
      <c r="N16" s="31"/>
      <c r="O16" s="30"/>
      <c r="P16" s="31"/>
      <c r="Q16" s="31"/>
      <c r="R16" s="31"/>
      <c r="S16" s="31"/>
      <c r="T16" s="31"/>
    </row>
    <row r="17" spans="1:25" x14ac:dyDescent="0.25">
      <c r="A17" s="55" t="s">
        <v>19</v>
      </c>
      <c r="B17" s="56"/>
      <c r="C17" s="56"/>
      <c r="D17" s="57"/>
      <c r="E17" s="64"/>
      <c r="F17"/>
      <c r="G17" s="53" t="s">
        <v>24</v>
      </c>
      <c r="H17" s="53"/>
      <c r="I17"/>
      <c r="J17" s="58"/>
      <c r="K17" s="58"/>
      <c r="L17" s="58"/>
      <c r="M17" s="58"/>
      <c r="N17" s="58"/>
      <c r="O17" s="30"/>
      <c r="P17" s="59"/>
      <c r="Q17" s="60"/>
      <c r="R17" s="60"/>
      <c r="S17" s="60"/>
      <c r="T17" s="31"/>
      <c r="W17" s="4" t="s">
        <v>23</v>
      </c>
    </row>
    <row r="18" spans="1:25" x14ac:dyDescent="0.25">
      <c r="A18" s="10" t="s">
        <v>7</v>
      </c>
      <c r="B18" s="10" t="s">
        <v>6</v>
      </c>
      <c r="C18" s="10" t="s">
        <v>5</v>
      </c>
      <c r="D18" s="10" t="s">
        <v>4</v>
      </c>
      <c r="E18" s="65"/>
      <c r="F18"/>
      <c r="G18" s="54" t="s">
        <v>3</v>
      </c>
      <c r="H18" s="54"/>
      <c r="I18"/>
      <c r="J18" s="32"/>
      <c r="K18" s="32"/>
      <c r="L18" s="33"/>
      <c r="M18" s="33"/>
      <c r="N18" s="33"/>
      <c r="O18" s="30"/>
      <c r="P18" s="34"/>
      <c r="Q18" s="34"/>
      <c r="R18" s="34"/>
      <c r="S18" s="34"/>
      <c r="T18" s="31"/>
      <c r="U18"/>
      <c r="V18"/>
      <c r="W18"/>
      <c r="X18"/>
      <c r="Y18"/>
    </row>
    <row r="19" spans="1:25" customFormat="1" x14ac:dyDescent="0.25">
      <c r="A19" s="9">
        <v>71</v>
      </c>
      <c r="B19" s="5">
        <f>+A19*24/100</f>
        <v>17.04</v>
      </c>
      <c r="C19" s="7">
        <v>14</v>
      </c>
      <c r="D19" s="5">
        <f>+B19*H19</f>
        <v>26.071199999999997</v>
      </c>
      <c r="E19" s="66"/>
      <c r="G19" s="7">
        <v>14</v>
      </c>
      <c r="H19" s="6">
        <v>1.53</v>
      </c>
      <c r="J19" s="35"/>
      <c r="K19" s="35"/>
      <c r="L19" s="35"/>
      <c r="M19" s="35"/>
      <c r="N19" s="36"/>
      <c r="O19" s="30"/>
      <c r="P19" s="37"/>
      <c r="Q19" s="34"/>
      <c r="R19" s="34"/>
      <c r="S19" s="38"/>
      <c r="T19" s="31"/>
    </row>
    <row r="20" spans="1:25" x14ac:dyDescent="0.25">
      <c r="A20" s="9">
        <v>9</v>
      </c>
      <c r="B20" s="5">
        <f>+A20*24/100</f>
        <v>2.16</v>
      </c>
      <c r="C20" s="7">
        <v>18</v>
      </c>
      <c r="D20" s="5">
        <f>+B20*H20</f>
        <v>9.1368000000000009</v>
      </c>
      <c r="E20" s="66"/>
      <c r="G20" s="7">
        <v>18</v>
      </c>
      <c r="H20" s="6">
        <v>4.2300000000000004</v>
      </c>
      <c r="J20" s="30"/>
      <c r="K20" s="30"/>
      <c r="L20" s="30"/>
      <c r="M20" s="30"/>
      <c r="N20" s="39"/>
      <c r="O20" s="30"/>
      <c r="P20" s="34"/>
      <c r="Q20" s="34"/>
      <c r="R20" s="34"/>
      <c r="S20" s="38"/>
      <c r="T20" s="31"/>
      <c r="U20"/>
      <c r="V20"/>
      <c r="W20"/>
      <c r="X20"/>
      <c r="Y20"/>
    </row>
    <row r="21" spans="1:25" x14ac:dyDescent="0.25">
      <c r="A21" s="9">
        <v>20</v>
      </c>
      <c r="B21" s="5">
        <f>+A21*24/100</f>
        <v>4.8</v>
      </c>
      <c r="C21" s="7">
        <v>28</v>
      </c>
      <c r="D21" s="5">
        <f>+B21*H21</f>
        <v>52.32</v>
      </c>
      <c r="E21" s="66"/>
      <c r="G21" s="7">
        <v>28</v>
      </c>
      <c r="H21" s="6">
        <v>10.9</v>
      </c>
      <c r="J21" s="40"/>
      <c r="K21" s="30"/>
      <c r="L21" s="30"/>
      <c r="M21" s="30"/>
      <c r="N21" s="31"/>
      <c r="O21" s="30"/>
      <c r="P21" s="34"/>
      <c r="Q21" s="34"/>
      <c r="R21" s="34"/>
      <c r="S21" s="38"/>
      <c r="T21" s="31"/>
      <c r="U21"/>
      <c r="V21"/>
      <c r="W21"/>
      <c r="X21"/>
      <c r="Y21"/>
    </row>
    <row r="22" spans="1:25" x14ac:dyDescent="0.25">
      <c r="A22" s="9"/>
      <c r="B22" s="5"/>
      <c r="C22" s="7"/>
      <c r="D22" s="5">
        <f>+B22*H22</f>
        <v>0</v>
      </c>
      <c r="E22" s="66" t="s">
        <v>49</v>
      </c>
      <c r="G22" s="7"/>
      <c r="H22" s="6"/>
      <c r="J22" s="40"/>
      <c r="K22" s="30"/>
      <c r="L22" s="30"/>
      <c r="M22" s="30"/>
      <c r="N22" s="31"/>
      <c r="O22" s="30"/>
      <c r="P22" s="31"/>
      <c r="Q22" s="31"/>
      <c r="R22" s="41"/>
      <c r="S22" s="38"/>
      <c r="T22" s="31"/>
      <c r="U22"/>
      <c r="V22"/>
      <c r="W22"/>
      <c r="X22"/>
      <c r="Y22"/>
    </row>
    <row r="23" spans="1:25" x14ac:dyDescent="0.25">
      <c r="A23" s="27">
        <f>A19+A20+A21</f>
        <v>100</v>
      </c>
      <c r="B23"/>
      <c r="C23" s="18" t="s">
        <v>8</v>
      </c>
      <c r="D23" s="8">
        <f>SUM(D19:D22)</f>
        <v>87.527999999999992</v>
      </c>
      <c r="E23" s="66">
        <v>6</v>
      </c>
      <c r="G23"/>
      <c r="J23" s="30"/>
      <c r="K23" s="30"/>
      <c r="L23" s="30"/>
      <c r="M23" s="30"/>
      <c r="N23" s="42"/>
      <c r="O23" s="30"/>
      <c r="P23" s="31"/>
      <c r="Q23" s="31"/>
      <c r="R23" s="31"/>
      <c r="S23" s="31"/>
      <c r="T23" s="31"/>
      <c r="U23"/>
      <c r="V23"/>
      <c r="W23"/>
      <c r="X23"/>
      <c r="Y23"/>
    </row>
    <row r="24" spans="1:25" x14ac:dyDescent="0.25">
      <c r="E24" s="4">
        <f>D23*E23</f>
        <v>525.16799999999989</v>
      </c>
      <c r="J24" s="31"/>
      <c r="K24" s="31"/>
      <c r="L24" s="31"/>
      <c r="M24" s="31"/>
      <c r="N24" s="31"/>
      <c r="O24" s="30"/>
      <c r="P24" s="31"/>
      <c r="Q24" s="31"/>
      <c r="R24" s="31"/>
      <c r="S24" s="31"/>
      <c r="T24" s="31"/>
    </row>
    <row r="25" spans="1:25" x14ac:dyDescent="0.25">
      <c r="A25" s="55" t="s">
        <v>20</v>
      </c>
      <c r="B25" s="56"/>
      <c r="C25" s="56"/>
      <c r="D25" s="57"/>
      <c r="E25" s="64"/>
      <c r="F25"/>
      <c r="G25" s="53" t="s">
        <v>24</v>
      </c>
      <c r="H25" s="53"/>
      <c r="I25"/>
      <c r="J25" s="58"/>
      <c r="K25" s="58"/>
      <c r="L25" s="58"/>
      <c r="M25" s="58"/>
      <c r="N25" s="58"/>
      <c r="O25" s="30"/>
      <c r="P25" s="59"/>
      <c r="Q25" s="60"/>
      <c r="R25" s="60"/>
      <c r="S25" s="60"/>
      <c r="T25" s="31"/>
    </row>
    <row r="26" spans="1:25" x14ac:dyDescent="0.25">
      <c r="A26" s="24" t="s">
        <v>7</v>
      </c>
      <c r="B26" s="24" t="s">
        <v>6</v>
      </c>
      <c r="C26" s="24" t="s">
        <v>5</v>
      </c>
      <c r="D26" s="24" t="s">
        <v>4</v>
      </c>
      <c r="E26" s="65"/>
      <c r="F26"/>
      <c r="G26" s="54" t="s">
        <v>3</v>
      </c>
      <c r="H26" s="54"/>
      <c r="I26"/>
      <c r="J26" s="32"/>
      <c r="K26" s="32"/>
      <c r="L26" s="33"/>
      <c r="M26" s="33"/>
      <c r="N26" s="33"/>
      <c r="O26" s="30"/>
      <c r="P26" s="34"/>
      <c r="Q26" s="34"/>
      <c r="R26" s="34"/>
      <c r="S26" s="34"/>
      <c r="T26" s="31"/>
      <c r="U26"/>
      <c r="V26"/>
      <c r="W26"/>
      <c r="X26"/>
      <c r="Y26"/>
    </row>
    <row r="27" spans="1:25" customFormat="1" x14ac:dyDescent="0.25">
      <c r="A27" s="9">
        <v>32</v>
      </c>
      <c r="B27" s="5">
        <f>+A27*24/100</f>
        <v>7.68</v>
      </c>
      <c r="C27" s="7">
        <v>14</v>
      </c>
      <c r="D27" s="5">
        <f>+B27*H27</f>
        <v>11.750399999999999</v>
      </c>
      <c r="E27" s="66"/>
      <c r="G27" s="7">
        <v>14</v>
      </c>
      <c r="H27" s="6">
        <v>1.53</v>
      </c>
      <c r="J27" s="35"/>
      <c r="K27" s="35"/>
      <c r="L27" s="35"/>
      <c r="M27" s="35"/>
      <c r="N27" s="36"/>
      <c r="O27" s="30"/>
      <c r="P27" s="37"/>
      <c r="Q27" s="34"/>
      <c r="R27" s="34"/>
      <c r="S27" s="38"/>
      <c r="T27" s="31"/>
    </row>
    <row r="28" spans="1:25" x14ac:dyDescent="0.25">
      <c r="A28" s="9">
        <v>14</v>
      </c>
      <c r="B28" s="5">
        <f>+A28*24/100</f>
        <v>3.36</v>
      </c>
      <c r="C28" s="7">
        <v>18</v>
      </c>
      <c r="D28" s="5">
        <f>+B28*H28</f>
        <v>14.212800000000001</v>
      </c>
      <c r="E28" s="66"/>
      <c r="G28" s="7">
        <v>18</v>
      </c>
      <c r="H28" s="6">
        <v>4.2300000000000004</v>
      </c>
      <c r="J28" s="30"/>
      <c r="K28" s="30"/>
      <c r="L28" s="30"/>
      <c r="M28" s="30"/>
      <c r="N28" s="39"/>
      <c r="O28" s="30"/>
      <c r="P28" s="34"/>
      <c r="Q28" s="34"/>
      <c r="R28" s="34"/>
      <c r="S28" s="38"/>
      <c r="T28" s="31"/>
      <c r="U28"/>
      <c r="V28"/>
      <c r="W28"/>
      <c r="X28"/>
      <c r="Y28"/>
    </row>
    <row r="29" spans="1:25" x14ac:dyDescent="0.25">
      <c r="A29" s="9">
        <v>54</v>
      </c>
      <c r="B29" s="5">
        <f>+A29*24/100</f>
        <v>12.96</v>
      </c>
      <c r="C29" s="7">
        <v>28</v>
      </c>
      <c r="D29" s="5">
        <f>+B29*H29</f>
        <v>141.26400000000001</v>
      </c>
      <c r="E29" s="66"/>
      <c r="G29" s="7">
        <v>28</v>
      </c>
      <c r="H29" s="6">
        <v>10.9</v>
      </c>
      <c r="J29" s="40"/>
      <c r="K29" s="30"/>
      <c r="L29" s="30"/>
      <c r="M29" s="30"/>
      <c r="N29" s="31"/>
      <c r="O29" s="30"/>
      <c r="P29" s="34"/>
      <c r="Q29" s="34"/>
      <c r="R29" s="34"/>
      <c r="S29" s="38"/>
      <c r="T29" s="31"/>
      <c r="U29"/>
      <c r="V29"/>
      <c r="W29"/>
      <c r="X29"/>
      <c r="Y29"/>
    </row>
    <row r="30" spans="1:25" x14ac:dyDescent="0.25">
      <c r="A30" s="9"/>
      <c r="B30" s="5"/>
      <c r="C30" s="7"/>
      <c r="D30" s="5">
        <f>+B30*H30</f>
        <v>0</v>
      </c>
      <c r="E30" s="66" t="s">
        <v>49</v>
      </c>
      <c r="G30" s="7"/>
      <c r="H30" s="6"/>
      <c r="J30" s="40"/>
      <c r="K30" s="30"/>
      <c r="L30" s="30"/>
      <c r="M30" s="30"/>
      <c r="N30" s="31"/>
      <c r="O30" s="30"/>
      <c r="P30" s="31"/>
      <c r="Q30" s="31"/>
      <c r="R30" s="41"/>
      <c r="S30" s="38"/>
      <c r="T30" s="31"/>
      <c r="U30"/>
      <c r="V30"/>
      <c r="W30"/>
      <c r="X30"/>
      <c r="Y30"/>
    </row>
    <row r="31" spans="1:25" x14ac:dyDescent="0.25">
      <c r="A31" s="27">
        <f>A27+A28+A29</f>
        <v>100</v>
      </c>
      <c r="B31"/>
      <c r="C31" s="18" t="s">
        <v>8</v>
      </c>
      <c r="D31" s="8">
        <f>SUM(D27:D30)</f>
        <v>167.22720000000001</v>
      </c>
      <c r="E31" s="66">
        <v>5</v>
      </c>
      <c r="G31"/>
      <c r="J31" s="30"/>
      <c r="K31" s="30"/>
      <c r="L31" s="30"/>
      <c r="M31" s="30"/>
      <c r="N31" s="42"/>
      <c r="O31" s="30"/>
      <c r="P31" s="31"/>
      <c r="Q31" s="31"/>
      <c r="R31" s="31"/>
      <c r="S31" s="31"/>
      <c r="T31" s="31"/>
      <c r="U31"/>
      <c r="V31"/>
      <c r="W31"/>
      <c r="X31"/>
      <c r="Y31"/>
    </row>
    <row r="32" spans="1:25" x14ac:dyDescent="0.25">
      <c r="E32" s="4">
        <f>D31*E31</f>
        <v>836.13600000000008</v>
      </c>
      <c r="J32" s="31"/>
      <c r="K32" s="31"/>
      <c r="L32" s="31"/>
      <c r="M32" s="31"/>
      <c r="N32" s="31"/>
      <c r="O32" s="30"/>
      <c r="P32" s="31"/>
      <c r="Q32" s="31"/>
      <c r="R32" s="31"/>
      <c r="S32" s="31"/>
      <c r="T32" s="31"/>
    </row>
    <row r="33" spans="1:25" x14ac:dyDescent="0.25">
      <c r="A33" s="55" t="s">
        <v>25</v>
      </c>
      <c r="B33" s="56"/>
      <c r="C33" s="56"/>
      <c r="D33" s="57"/>
      <c r="E33" s="64"/>
      <c r="F33"/>
      <c r="G33" s="53"/>
      <c r="H33" s="53"/>
      <c r="I33"/>
      <c r="J33" s="58"/>
      <c r="K33" s="58"/>
      <c r="L33" s="58"/>
      <c r="M33" s="58"/>
      <c r="N33" s="58"/>
      <c r="O33" s="30"/>
      <c r="P33" s="59"/>
      <c r="Q33" s="60"/>
      <c r="R33" s="60"/>
      <c r="S33" s="60"/>
      <c r="T33" s="31"/>
    </row>
    <row r="34" spans="1:25" ht="45" x14ac:dyDescent="0.25">
      <c r="A34" s="10"/>
      <c r="B34" s="10" t="s">
        <v>28</v>
      </c>
      <c r="C34" s="28" t="s">
        <v>27</v>
      </c>
      <c r="D34" s="24" t="s">
        <v>4</v>
      </c>
      <c r="E34" s="65"/>
      <c r="F34"/>
      <c r="G34" s="54"/>
      <c r="H34" s="54"/>
      <c r="I34"/>
      <c r="J34" s="32"/>
      <c r="K34" s="32"/>
      <c r="L34" s="33"/>
      <c r="M34" s="33"/>
      <c r="N34" s="33"/>
      <c r="O34" s="30"/>
      <c r="P34" s="34"/>
      <c r="Q34" s="34"/>
      <c r="R34" s="34"/>
      <c r="S34" s="34"/>
      <c r="T34" s="31"/>
      <c r="U34"/>
      <c r="V34"/>
      <c r="W34"/>
      <c r="X34"/>
      <c r="Y34"/>
    </row>
    <row r="35" spans="1:25" customFormat="1" x14ac:dyDescent="0.25">
      <c r="A35" s="9" t="s">
        <v>16</v>
      </c>
      <c r="B35" s="5">
        <v>2</v>
      </c>
      <c r="C35" s="7">
        <v>2.33</v>
      </c>
      <c r="D35" s="5">
        <f>C35*B35</f>
        <v>4.66</v>
      </c>
      <c r="E35" s="66"/>
      <c r="G35" s="7"/>
      <c r="H35" s="6"/>
      <c r="J35" s="35"/>
      <c r="K35" s="35"/>
      <c r="L35" s="35"/>
      <c r="M35" s="35"/>
      <c r="N35" s="36"/>
      <c r="O35" s="30"/>
      <c r="P35" s="37"/>
      <c r="Q35" s="34"/>
      <c r="R35" s="34"/>
      <c r="S35" s="38"/>
      <c r="T35" s="31"/>
    </row>
    <row r="36" spans="1:25" x14ac:dyDescent="0.25">
      <c r="A36" s="9" t="s">
        <v>18</v>
      </c>
      <c r="B36" s="5">
        <v>2</v>
      </c>
      <c r="C36" s="7">
        <v>2.33</v>
      </c>
      <c r="D36" s="5">
        <f t="shared" ref="D36:D38" si="0">C36*B36</f>
        <v>4.66</v>
      </c>
      <c r="E36" s="66"/>
      <c r="G36" s="7"/>
      <c r="H36" s="6"/>
      <c r="J36" s="30"/>
      <c r="K36" s="30"/>
      <c r="L36" s="30"/>
      <c r="M36" s="30"/>
      <c r="N36" s="39"/>
      <c r="O36" s="30"/>
      <c r="P36" s="34"/>
      <c r="Q36" s="34"/>
      <c r="R36" s="34"/>
      <c r="S36" s="38"/>
      <c r="T36" s="31"/>
      <c r="U36"/>
      <c r="V36"/>
      <c r="W36"/>
      <c r="X36"/>
      <c r="Y36"/>
    </row>
    <row r="37" spans="1:25" x14ac:dyDescent="0.25">
      <c r="A37" s="9" t="s">
        <v>19</v>
      </c>
      <c r="B37" s="5">
        <v>1</v>
      </c>
      <c r="C37" s="7">
        <v>2.33</v>
      </c>
      <c r="D37" s="5">
        <f t="shared" si="0"/>
        <v>2.33</v>
      </c>
      <c r="E37" s="66"/>
      <c r="G37" s="7"/>
      <c r="H37" s="6"/>
      <c r="J37" s="40"/>
      <c r="K37" s="30"/>
      <c r="L37" s="30"/>
      <c r="M37" s="30"/>
      <c r="N37" s="31"/>
      <c r="O37" s="30"/>
      <c r="P37" s="34"/>
      <c r="Q37" s="34"/>
      <c r="R37" s="34"/>
      <c r="S37" s="38"/>
      <c r="T37" s="31"/>
      <c r="U37"/>
      <c r="V37"/>
      <c r="W37"/>
      <c r="X37"/>
      <c r="Y37"/>
    </row>
    <row r="38" spans="1:25" x14ac:dyDescent="0.25">
      <c r="A38" s="9" t="s">
        <v>20</v>
      </c>
      <c r="B38" s="5">
        <v>2</v>
      </c>
      <c r="C38" s="7">
        <v>2.33</v>
      </c>
      <c r="D38" s="5">
        <f t="shared" si="0"/>
        <v>4.66</v>
      </c>
      <c r="E38" s="66"/>
      <c r="G38" s="7"/>
      <c r="H38" s="6"/>
      <c r="J38" s="40"/>
      <c r="K38" s="30"/>
      <c r="L38" s="30"/>
      <c r="M38" s="30"/>
      <c r="N38" s="31"/>
      <c r="O38" s="30"/>
      <c r="P38" s="31"/>
      <c r="Q38" s="31"/>
      <c r="R38" s="41"/>
      <c r="S38" s="38"/>
      <c r="T38" s="31"/>
      <c r="U38"/>
      <c r="V38"/>
      <c r="W38"/>
      <c r="X38"/>
      <c r="Y38"/>
    </row>
    <row r="39" spans="1:25" x14ac:dyDescent="0.25">
      <c r="A39"/>
      <c r="B39"/>
      <c r="C39" s="18" t="s">
        <v>8</v>
      </c>
      <c r="D39" s="8">
        <f>D35+D36+D37+D38</f>
        <v>16.310000000000002</v>
      </c>
      <c r="E39" s="66"/>
      <c r="G39"/>
      <c r="J39" s="30"/>
      <c r="K39" s="30"/>
      <c r="L39" s="30"/>
      <c r="M39" s="30"/>
      <c r="N39" s="42"/>
      <c r="O39" s="30"/>
      <c r="P39" s="31"/>
      <c r="Q39" s="31"/>
      <c r="R39" s="31"/>
      <c r="S39" s="31"/>
      <c r="T39" s="31"/>
      <c r="U39"/>
      <c r="V39"/>
      <c r="W39"/>
      <c r="X39"/>
      <c r="Y39"/>
    </row>
    <row r="40" spans="1:25" x14ac:dyDescent="0.25">
      <c r="J40" s="43"/>
      <c r="K40" s="31"/>
      <c r="L40" s="31"/>
      <c r="M40" s="31"/>
      <c r="N40" s="31"/>
      <c r="O40" s="30"/>
      <c r="P40" s="31"/>
      <c r="Q40" s="31"/>
      <c r="R40" s="31"/>
      <c r="S40" s="31"/>
      <c r="T40" s="31"/>
    </row>
    <row r="41" spans="1:25" x14ac:dyDescent="0.25">
      <c r="J41" s="33"/>
      <c r="K41" s="33"/>
      <c r="L41" s="33"/>
      <c r="M41" s="31"/>
      <c r="N41" s="31"/>
      <c r="O41" s="30"/>
      <c r="P41" s="31"/>
      <c r="Q41" s="31"/>
      <c r="R41" s="31"/>
      <c r="S41" s="31"/>
      <c r="T41" s="31"/>
    </row>
    <row r="42" spans="1:25" x14ac:dyDescent="0.25">
      <c r="A42" s="4" t="s">
        <v>48</v>
      </c>
      <c r="B42" s="4" t="s">
        <v>29</v>
      </c>
      <c r="C42" s="44">
        <f>E32+E24+E16+E8+D39</f>
        <v>2343.422</v>
      </c>
      <c r="D42" s="4" t="s">
        <v>30</v>
      </c>
      <c r="J42" s="31"/>
      <c r="K42" s="31"/>
      <c r="L42" s="31"/>
      <c r="M42" s="31"/>
      <c r="N42" s="31"/>
      <c r="O42" s="30"/>
      <c r="P42" s="31"/>
      <c r="Q42" s="31"/>
      <c r="R42" s="31"/>
      <c r="S42" s="31"/>
      <c r="T42" s="31"/>
    </row>
    <row r="43" spans="1:25" x14ac:dyDescent="0.25">
      <c r="J43" s="31"/>
      <c r="K43" s="31"/>
      <c r="L43" s="31"/>
      <c r="M43" s="31"/>
      <c r="N43" s="31"/>
      <c r="O43" s="30"/>
      <c r="P43" s="31"/>
      <c r="Q43" s="31"/>
      <c r="R43" s="31"/>
      <c r="S43" s="31"/>
      <c r="T43" s="31"/>
    </row>
    <row r="44" spans="1:25" x14ac:dyDescent="0.25">
      <c r="A44" s="24"/>
      <c r="B44" s="24" t="s">
        <v>26</v>
      </c>
      <c r="C44" s="28" t="s">
        <v>28</v>
      </c>
      <c r="D44" s="24" t="s">
        <v>31</v>
      </c>
      <c r="E44" s="65"/>
      <c r="G44" s="53" t="s">
        <v>33</v>
      </c>
      <c r="H44" s="53"/>
      <c r="J44" s="31"/>
      <c r="K44" s="31"/>
      <c r="L44" s="31"/>
      <c r="M44" s="31"/>
      <c r="N44" s="31"/>
      <c r="O44" s="30"/>
      <c r="P44" s="31"/>
      <c r="Q44" s="31"/>
      <c r="R44" s="31"/>
      <c r="S44" s="31"/>
      <c r="T44" s="31"/>
    </row>
    <row r="45" spans="1:25" x14ac:dyDescent="0.25">
      <c r="A45" s="9" t="s">
        <v>16</v>
      </c>
      <c r="B45" s="5">
        <v>2</v>
      </c>
      <c r="C45" s="7">
        <v>5</v>
      </c>
      <c r="D45" s="5">
        <f>B45*C45</f>
        <v>10</v>
      </c>
      <c r="E45" s="66"/>
      <c r="G45" s="54" t="s">
        <v>32</v>
      </c>
      <c r="H45" s="54"/>
    </row>
    <row r="46" spans="1:25" x14ac:dyDescent="0.25">
      <c r="A46" s="9" t="s">
        <v>18</v>
      </c>
      <c r="B46" s="5">
        <v>2</v>
      </c>
      <c r="C46" s="7">
        <v>5</v>
      </c>
      <c r="D46" s="5">
        <f t="shared" ref="D46:D49" si="1">B46*C46</f>
        <v>10</v>
      </c>
      <c r="E46" s="66"/>
      <c r="G46" s="7"/>
      <c r="H46" s="6"/>
    </row>
    <row r="47" spans="1:25" x14ac:dyDescent="0.25">
      <c r="A47" s="9" t="s">
        <v>19</v>
      </c>
      <c r="B47" s="5">
        <f>200/60</f>
        <v>3.3333333333333335</v>
      </c>
      <c r="C47" s="7">
        <v>6</v>
      </c>
      <c r="D47" s="5">
        <f t="shared" si="1"/>
        <v>20</v>
      </c>
      <c r="E47" s="66"/>
      <c r="G47" s="7" t="s">
        <v>34</v>
      </c>
      <c r="H47" s="6">
        <v>240</v>
      </c>
    </row>
    <row r="48" spans="1:25" x14ac:dyDescent="0.25">
      <c r="A48" s="9" t="s">
        <v>20</v>
      </c>
      <c r="B48" s="5">
        <f>200/60</f>
        <v>3.3333333333333335</v>
      </c>
      <c r="C48" s="7">
        <v>5</v>
      </c>
      <c r="D48" s="5">
        <f t="shared" si="1"/>
        <v>16.666666666666668</v>
      </c>
      <c r="E48" s="66"/>
      <c r="G48" s="7"/>
      <c r="H48" s="6"/>
    </row>
    <row r="49" spans="1:8" x14ac:dyDescent="0.25">
      <c r="A49" s="9" t="s">
        <v>1</v>
      </c>
      <c r="B49" s="5">
        <v>0.5</v>
      </c>
      <c r="C49" s="7">
        <v>7</v>
      </c>
      <c r="D49" s="5">
        <f t="shared" si="1"/>
        <v>3.5</v>
      </c>
      <c r="E49" s="66"/>
      <c r="G49" s="7"/>
      <c r="H49" s="6"/>
    </row>
    <row r="50" spans="1:8" x14ac:dyDescent="0.25">
      <c r="C50" s="28" t="s">
        <v>2</v>
      </c>
      <c r="D50" s="5">
        <f>D45+D46+D47+D48+D49</f>
        <v>60.166666666666671</v>
      </c>
      <c r="E50" s="66"/>
    </row>
    <row r="53" spans="1:8" x14ac:dyDescent="0.25">
      <c r="A53" s="4" t="s">
        <v>37</v>
      </c>
      <c r="B53" s="4" t="s">
        <v>35</v>
      </c>
      <c r="C53" s="4">
        <f>D50*H47</f>
        <v>14440.000000000002</v>
      </c>
      <c r="D53" s="4" t="s">
        <v>36</v>
      </c>
    </row>
    <row r="54" spans="1:8" x14ac:dyDescent="0.25">
      <c r="C54" s="4">
        <v>14.4</v>
      </c>
      <c r="D54" s="4" t="s">
        <v>30</v>
      </c>
    </row>
  </sheetData>
  <mergeCells count="27">
    <mergeCell ref="A1:D1"/>
    <mergeCell ref="G1:H1"/>
    <mergeCell ref="J1:N1"/>
    <mergeCell ref="P1:S1"/>
    <mergeCell ref="G2:H2"/>
    <mergeCell ref="A9:D9"/>
    <mergeCell ref="G9:H9"/>
    <mergeCell ref="J9:N9"/>
    <mergeCell ref="P9:S9"/>
    <mergeCell ref="G10:H10"/>
    <mergeCell ref="A17:D17"/>
    <mergeCell ref="G17:H17"/>
    <mergeCell ref="J17:N17"/>
    <mergeCell ref="P17:S17"/>
    <mergeCell ref="G18:H18"/>
    <mergeCell ref="P33:S33"/>
    <mergeCell ref="G34:H34"/>
    <mergeCell ref="A25:D25"/>
    <mergeCell ref="G25:H25"/>
    <mergeCell ref="J25:N25"/>
    <mergeCell ref="P25:S25"/>
    <mergeCell ref="G26:H26"/>
    <mergeCell ref="G44:H44"/>
    <mergeCell ref="G45:H45"/>
    <mergeCell ref="A33:D33"/>
    <mergeCell ref="G33:H33"/>
    <mergeCell ref="J33:N3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2"/>
  <sheetViews>
    <sheetView zoomScale="80" zoomScaleNormal="80" workbookViewId="0">
      <selection activeCell="N27" sqref="N27"/>
    </sheetView>
  </sheetViews>
  <sheetFormatPr baseColWidth="10" defaultColWidth="9" defaultRowHeight="15" x14ac:dyDescent="0.25"/>
  <cols>
    <col min="1" max="1" width="14.85546875" style="1" customWidth="1"/>
    <col min="2" max="4" width="13.28515625" style="1" customWidth="1"/>
    <col min="5" max="5" width="22.7109375" style="25" bestFit="1" customWidth="1"/>
    <col min="6" max="10" width="13.85546875" style="1" customWidth="1"/>
    <col min="11" max="11" width="11.140625" style="1" customWidth="1"/>
    <col min="12" max="12" width="16.5703125" style="1" customWidth="1"/>
    <col min="13" max="13" width="15.28515625" customWidth="1"/>
    <col min="14" max="14" width="19.5703125" bestFit="1" customWidth="1"/>
    <col min="15" max="15" width="16" customWidth="1"/>
    <col min="16" max="19" width="24.28515625" customWidth="1"/>
  </cols>
  <sheetData>
    <row r="1" spans="1:17" x14ac:dyDescent="0.25">
      <c r="A1" s="62" t="s">
        <v>21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</row>
    <row r="2" spans="1:17" ht="45" x14ac:dyDescent="0.25">
      <c r="A2" s="2" t="s">
        <v>0</v>
      </c>
      <c r="B2" s="3" t="s">
        <v>11</v>
      </c>
      <c r="C2" s="3" t="s">
        <v>9</v>
      </c>
      <c r="D2" s="3" t="s">
        <v>10</v>
      </c>
      <c r="E2" s="45"/>
      <c r="F2" s="3" t="s">
        <v>13</v>
      </c>
      <c r="G2" s="3" t="s">
        <v>14</v>
      </c>
      <c r="H2" s="3" t="s">
        <v>15</v>
      </c>
      <c r="I2" s="3" t="s">
        <v>17</v>
      </c>
      <c r="J2" s="3" t="s">
        <v>39</v>
      </c>
      <c r="K2" s="3"/>
      <c r="L2" s="17" t="s">
        <v>47</v>
      </c>
      <c r="M2" s="3" t="s">
        <v>12</v>
      </c>
      <c r="N2" s="20" t="s">
        <v>46</v>
      </c>
      <c r="O2" s="17" t="s">
        <v>40</v>
      </c>
      <c r="P2" s="17" t="s">
        <v>44</v>
      </c>
      <c r="Q2" s="17" t="s">
        <v>45</v>
      </c>
    </row>
    <row r="3" spans="1:17" x14ac:dyDescent="0.25">
      <c r="A3" s="16" t="s">
        <v>38</v>
      </c>
      <c r="B3" s="15">
        <v>1</v>
      </c>
      <c r="C3" s="15">
        <v>184</v>
      </c>
      <c r="D3" s="13">
        <f>+B3*C3</f>
        <v>184</v>
      </c>
      <c r="E3" s="46" t="s">
        <v>41</v>
      </c>
      <c r="F3" s="15">
        <v>1</v>
      </c>
      <c r="G3" s="15">
        <v>0.85</v>
      </c>
      <c r="H3" s="15">
        <v>1</v>
      </c>
      <c r="I3" s="15">
        <v>0.85</v>
      </c>
      <c r="J3" s="15">
        <v>1</v>
      </c>
      <c r="K3" s="19">
        <f>SUM(F3:J3)</f>
        <v>4.7</v>
      </c>
      <c r="L3" s="12">
        <f>K5</f>
        <v>6053.5999999999995</v>
      </c>
      <c r="M3" s="14">
        <v>1</v>
      </c>
      <c r="N3" s="11">
        <f>ROUNDUP(L3*M3,0)</f>
        <v>6054</v>
      </c>
      <c r="O3" s="63">
        <f>SUM(N3:N6)</f>
        <v>6976</v>
      </c>
      <c r="P3" s="61">
        <v>0.8</v>
      </c>
      <c r="Q3" s="61">
        <f>O3*P3</f>
        <v>5580.8</v>
      </c>
    </row>
    <row r="4" spans="1:17" ht="15.75" thickBot="1" x14ac:dyDescent="0.3">
      <c r="A4" s="16"/>
      <c r="B4" s="15"/>
      <c r="C4" s="15"/>
      <c r="D4" s="13"/>
      <c r="E4" s="46" t="s">
        <v>42</v>
      </c>
      <c r="F4" s="15">
        <f>D3*F3</f>
        <v>184</v>
      </c>
      <c r="G4" s="15">
        <f>D3*G3</f>
        <v>156.4</v>
      </c>
      <c r="H4" s="15">
        <f>H3*D3</f>
        <v>184</v>
      </c>
      <c r="I4" s="15">
        <f>I3*D3</f>
        <v>156.4</v>
      </c>
      <c r="J4" s="15">
        <f>J3*D3</f>
        <v>184</v>
      </c>
      <c r="K4" s="50">
        <f>F4+G4+H4+I4+J4</f>
        <v>864.8</v>
      </c>
      <c r="L4" s="12"/>
      <c r="M4" s="14"/>
      <c r="N4" s="11"/>
      <c r="O4" s="63"/>
      <c r="P4" s="61"/>
      <c r="Q4" s="61"/>
    </row>
    <row r="5" spans="1:17" ht="15.75" thickBot="1" x14ac:dyDescent="0.3">
      <c r="A5" s="16"/>
      <c r="B5" s="15"/>
      <c r="C5" s="15"/>
      <c r="D5" s="13"/>
      <c r="E5" s="46" t="s">
        <v>43</v>
      </c>
      <c r="F5" s="15">
        <f>F4*7</f>
        <v>1288</v>
      </c>
      <c r="G5" s="15">
        <f t="shared" ref="G5:K5" si="0">G4*7</f>
        <v>1094.8</v>
      </c>
      <c r="H5" s="15">
        <f t="shared" si="0"/>
        <v>1288</v>
      </c>
      <c r="I5" s="15">
        <f t="shared" si="0"/>
        <v>1094.8</v>
      </c>
      <c r="J5" s="48">
        <f t="shared" si="0"/>
        <v>1288</v>
      </c>
      <c r="K5" s="52">
        <f t="shared" si="0"/>
        <v>6053.5999999999995</v>
      </c>
      <c r="L5" s="49"/>
      <c r="M5" s="14"/>
      <c r="N5" s="11"/>
      <c r="O5" s="63"/>
      <c r="P5" s="61"/>
      <c r="Q5" s="61"/>
    </row>
    <row r="6" spans="1:17" x14ac:dyDescent="0.25">
      <c r="A6" s="16" t="s">
        <v>33</v>
      </c>
      <c r="B6" s="15">
        <v>2</v>
      </c>
      <c r="C6" s="15">
        <v>7</v>
      </c>
      <c r="D6" s="13">
        <f t="shared" ref="D6" si="1">+B6*C6</f>
        <v>14</v>
      </c>
      <c r="E6" s="46" t="s">
        <v>41</v>
      </c>
      <c r="F6" s="15">
        <v>1</v>
      </c>
      <c r="G6" s="15">
        <v>0.85</v>
      </c>
      <c r="H6" s="15">
        <v>1</v>
      </c>
      <c r="I6" s="15">
        <v>0.85</v>
      </c>
      <c r="J6" s="15">
        <v>1</v>
      </c>
      <c r="K6" s="51">
        <f>SUM(F6:J6)</f>
        <v>4.7</v>
      </c>
      <c r="L6" s="12">
        <f>K8</f>
        <v>460.59999999999997</v>
      </c>
      <c r="M6" s="14">
        <v>2</v>
      </c>
      <c r="N6" s="11">
        <f t="shared" ref="N6" si="2">ROUNDUP(L6*M6,0)</f>
        <v>922</v>
      </c>
      <c r="O6" s="63"/>
      <c r="P6" s="61"/>
      <c r="Q6" s="61"/>
    </row>
    <row r="7" spans="1:17" ht="15.75" thickBot="1" x14ac:dyDescent="0.3">
      <c r="A7" s="23"/>
      <c r="B7" s="23"/>
      <c r="C7" s="23"/>
      <c r="D7" s="23"/>
      <c r="E7" s="46" t="s">
        <v>42</v>
      </c>
      <c r="F7" s="15">
        <f>D6*F6</f>
        <v>14</v>
      </c>
      <c r="G7" s="15">
        <f>D6*G6</f>
        <v>11.9</v>
      </c>
      <c r="H7" s="15">
        <f>H6*D6</f>
        <v>14</v>
      </c>
      <c r="I7" s="15">
        <f>I6*D6</f>
        <v>11.9</v>
      </c>
      <c r="J7" s="15">
        <f>J6*D6</f>
        <v>14</v>
      </c>
      <c r="K7" s="50">
        <f>F7+G7+H7+I7+J7</f>
        <v>65.8</v>
      </c>
      <c r="L7" s="29"/>
      <c r="M7" s="29"/>
      <c r="N7" s="29"/>
      <c r="O7" s="29"/>
    </row>
    <row r="8" spans="1:17" ht="15.75" thickBot="1" x14ac:dyDescent="0.3">
      <c r="A8" s="47"/>
      <c r="B8" s="47"/>
      <c r="C8" s="23"/>
      <c r="D8" s="23"/>
      <c r="E8" s="46" t="s">
        <v>43</v>
      </c>
      <c r="F8" s="15">
        <f>F7*7</f>
        <v>98</v>
      </c>
      <c r="G8" s="15">
        <f t="shared" ref="G8" si="3">G7*7</f>
        <v>83.3</v>
      </c>
      <c r="H8" s="15">
        <f t="shared" ref="H8" si="4">H7*7</f>
        <v>98</v>
      </c>
      <c r="I8" s="15">
        <f t="shared" ref="I8" si="5">I7*7</f>
        <v>83.3</v>
      </c>
      <c r="J8" s="48">
        <f t="shared" ref="J8" si="6">J7*7</f>
        <v>98</v>
      </c>
      <c r="K8" s="52">
        <f t="shared" ref="K8" si="7">K7*7</f>
        <v>460.59999999999997</v>
      </c>
      <c r="L8" s="29"/>
      <c r="M8" s="29"/>
      <c r="N8" s="29"/>
      <c r="O8" s="29"/>
    </row>
    <row r="9" spans="1:17" x14ac:dyDescent="0.25">
      <c r="C9"/>
      <c r="D9"/>
      <c r="E9"/>
      <c r="F9"/>
      <c r="G9"/>
      <c r="H9"/>
      <c r="I9"/>
      <c r="J9"/>
      <c r="K9"/>
      <c r="L9"/>
    </row>
    <row r="10" spans="1:17" x14ac:dyDescent="0.25">
      <c r="C10" s="22"/>
      <c r="D10"/>
      <c r="E10"/>
      <c r="F10"/>
      <c r="G10"/>
      <c r="H10"/>
      <c r="I10"/>
      <c r="J10"/>
      <c r="K10"/>
      <c r="L10"/>
    </row>
    <row r="11" spans="1:17" x14ac:dyDescent="0.25">
      <c r="C11"/>
      <c r="D11"/>
      <c r="E11"/>
      <c r="F11"/>
      <c r="G11"/>
      <c r="H11"/>
      <c r="I11"/>
      <c r="J11"/>
      <c r="K11"/>
      <c r="L11"/>
    </row>
    <row r="12" spans="1:17" x14ac:dyDescent="0.25">
      <c r="A12"/>
      <c r="B12"/>
      <c r="C12"/>
      <c r="D12"/>
      <c r="E12"/>
      <c r="F12"/>
      <c r="G12"/>
      <c r="H12"/>
      <c r="I12"/>
      <c r="J12"/>
      <c r="K12"/>
      <c r="L12"/>
    </row>
    <row r="13" spans="1:17" x14ac:dyDescent="0.25">
      <c r="D13" s="21"/>
      <c r="E13" s="21"/>
      <c r="F13"/>
    </row>
    <row r="15" spans="1:17" ht="12.6" customHeight="1" x14ac:dyDescent="0.25"/>
    <row r="18" spans="3:12" x14ac:dyDescent="0.25">
      <c r="C18" s="25"/>
      <c r="E18" s="1"/>
      <c r="K18"/>
      <c r="L18"/>
    </row>
    <row r="19" spans="3:12" x14ac:dyDescent="0.25">
      <c r="C19" s="25"/>
      <c r="E19" s="1"/>
      <c r="K19"/>
      <c r="L19"/>
    </row>
    <row r="20" spans="3:12" x14ac:dyDescent="0.25">
      <c r="C20" s="25"/>
      <c r="E20" s="1"/>
      <c r="K20"/>
      <c r="L20"/>
    </row>
    <row r="21" spans="3:12" x14ac:dyDescent="0.25">
      <c r="C21" s="25"/>
      <c r="E21" s="1"/>
      <c r="K21"/>
      <c r="L21"/>
    </row>
    <row r="22" spans="3:12" x14ac:dyDescent="0.25">
      <c r="C22" s="25"/>
      <c r="E22" s="1"/>
      <c r="K22"/>
      <c r="L22"/>
    </row>
  </sheetData>
  <mergeCells count="4">
    <mergeCell ref="Q3:Q6"/>
    <mergeCell ref="A1:O1"/>
    <mergeCell ref="O3:O6"/>
    <mergeCell ref="P3:P6"/>
  </mergeCells>
  <phoneticPr fontId="5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GT</vt:lpstr>
      <vt:lpstr>01 Necesidad Raciones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2025-11-19T01:12:49Z</dcterms:modified>
</cp:coreProperties>
</file>