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cchandias/Library/Mobile Documents/com~apple~CloudDocs/Personal/Asesora del hogar/Ana Fuentes/"/>
    </mc:Choice>
  </mc:AlternateContent>
  <xr:revisionPtr revIDLastSave="0" documentId="13_ncr:1_{260982FF-B81B-4545-B2C7-4E1E452C0166}" xr6:coauthVersionLast="47" xr6:coauthVersionMax="47" xr10:uidLastSave="{00000000-0000-0000-0000-000000000000}"/>
  <bookViews>
    <workbookView xWindow="0" yWindow="500" windowWidth="28800" windowHeight="17500" activeTab="8" xr2:uid="{00000000-000D-0000-FFFF-FFFF00000000}"/>
  </bookViews>
  <sheets>
    <sheet name="Hoja2" sheetId="9" r:id="rId1"/>
    <sheet name="Marzo" sheetId="2" r:id="rId2"/>
    <sheet name="Abril" sheetId="4" r:id="rId3"/>
    <sheet name="Mayo" sheetId="5" r:id="rId4"/>
    <sheet name="Junio" sheetId="6" r:id="rId5"/>
    <sheet name="Julio" sheetId="7" r:id="rId6"/>
    <sheet name="Agosto" sheetId="8" r:id="rId7"/>
    <sheet name="Septiembre" sheetId="10" r:id="rId8"/>
    <sheet name="Octubre" sheetId="11" r:id="rId9"/>
    <sheet name="Macro" sheetId="3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1" l="1"/>
  <c r="I34" i="11"/>
  <c r="I34" i="10"/>
  <c r="I18" i="11"/>
  <c r="I36" i="11" s="1"/>
  <c r="I18" i="8"/>
  <c r="I21" i="10"/>
  <c r="I30" i="10" s="1"/>
  <c r="I18" i="10"/>
  <c r="I36" i="10" s="1"/>
  <c r="C7" i="9"/>
  <c r="C6" i="9"/>
  <c r="C5" i="9"/>
  <c r="C4" i="9"/>
  <c r="C3" i="9"/>
  <c r="C2" i="9"/>
  <c r="I45" i="7"/>
  <c r="I18" i="7"/>
  <c r="I34" i="5"/>
  <c r="I34" i="6"/>
  <c r="I21" i="7"/>
  <c r="I25" i="7" s="1"/>
  <c r="I23" i="7"/>
  <c r="I23" i="6"/>
  <c r="I18" i="6"/>
  <c r="I36" i="6" s="1"/>
  <c r="I23" i="5"/>
  <c r="I18" i="5"/>
  <c r="I21" i="5" s="1"/>
  <c r="I23" i="4"/>
  <c r="I18" i="4"/>
  <c r="I34" i="4" s="1"/>
  <c r="I23" i="2"/>
  <c r="I18" i="2"/>
  <c r="I34" i="2" s="1"/>
  <c r="I22" i="3"/>
  <c r="I34" i="3"/>
  <c r="I39" i="3" s="1"/>
  <c r="I20" i="3"/>
  <c r="I25" i="3" s="1"/>
  <c r="I41" i="3" s="1"/>
  <c r="I44" i="3" s="1"/>
  <c r="I21" i="11" l="1"/>
  <c r="I32" i="11"/>
  <c r="I28" i="11"/>
  <c r="I32" i="10"/>
  <c r="I25" i="10"/>
  <c r="I28" i="10"/>
  <c r="I38" i="10" s="1"/>
  <c r="I43" i="10" s="1"/>
  <c r="I32" i="7"/>
  <c r="I34" i="7"/>
  <c r="I36" i="7"/>
  <c r="I30" i="7"/>
  <c r="I28" i="7"/>
  <c r="I25" i="5"/>
  <c r="I36" i="5"/>
  <c r="I32" i="5"/>
  <c r="I21" i="2"/>
  <c r="I32" i="2"/>
  <c r="I28" i="2"/>
  <c r="I36" i="2"/>
  <c r="I21" i="6"/>
  <c r="I32" i="6"/>
  <c r="I28" i="6"/>
  <c r="I30" i="5"/>
  <c r="I28" i="5"/>
  <c r="I28" i="4"/>
  <c r="I36" i="4"/>
  <c r="I21" i="4"/>
  <c r="I32" i="4"/>
  <c r="I30" i="11" l="1"/>
  <c r="I38" i="11" s="1"/>
  <c r="I43" i="11" s="1"/>
  <c r="I25" i="11"/>
  <c r="I45" i="10"/>
  <c r="I48" i="10" s="1"/>
  <c r="I38" i="7"/>
  <c r="I43" i="7" s="1"/>
  <c r="I48" i="7"/>
  <c r="I38" i="5"/>
  <c r="I43" i="5" s="1"/>
  <c r="I45" i="5" s="1"/>
  <c r="I48" i="5" s="1"/>
  <c r="I30" i="2"/>
  <c r="I38" i="2" s="1"/>
  <c r="I43" i="2" s="1"/>
  <c r="I25" i="2"/>
  <c r="I25" i="6"/>
  <c r="I30" i="6"/>
  <c r="I38" i="6" s="1"/>
  <c r="I43" i="6" s="1"/>
  <c r="I25" i="4"/>
  <c r="I30" i="4"/>
  <c r="I38" i="4" s="1"/>
  <c r="I43" i="4" s="1"/>
  <c r="I45" i="11" l="1"/>
  <c r="I48" i="11" s="1"/>
  <c r="I45" i="2"/>
  <c r="I48" i="2" s="1"/>
  <c r="I45" i="6"/>
  <c r="I48" i="6" s="1"/>
  <c r="I45" i="4"/>
  <c r="I48" i="4" s="1"/>
  <c r="I28" i="8"/>
  <c r="I34" i="8"/>
  <c r="I32" i="8"/>
  <c r="I36" i="8"/>
  <c r="I21" i="8"/>
  <c r="I25" i="8" s="1"/>
  <c r="I30" i="8" l="1"/>
  <c r="I38" i="8" s="1"/>
  <c r="I43" i="8" s="1"/>
  <c r="I45" i="8" s="1"/>
  <c r="I48" i="8" l="1"/>
</calcChain>
</file>

<file path=xl/sharedStrings.xml><?xml version="1.0" encoding="utf-8"?>
<sst xmlns="http://schemas.openxmlformats.org/spreadsheetml/2006/main" count="646" uniqueCount="63">
  <si>
    <t>NOMBRE:</t>
  </si>
  <si>
    <t>RUT:</t>
  </si>
  <si>
    <t>DETALLE DE REMUNERACIÓN</t>
  </si>
  <si>
    <t>$</t>
  </si>
  <si>
    <t>Sueldo Base</t>
  </si>
  <si>
    <t>Total Remuneración Imponible</t>
  </si>
  <si>
    <t>Movilización</t>
  </si>
  <si>
    <t>Descuentos</t>
  </si>
  <si>
    <t>Otros Descuentos</t>
  </si>
  <si>
    <t>Firma del Trabajador</t>
  </si>
  <si>
    <t>Mes:</t>
  </si>
  <si>
    <t>Año:</t>
  </si>
  <si>
    <t>Haberes del Trabajador</t>
  </si>
  <si>
    <t>Otros Ingresos Imponibles</t>
  </si>
  <si>
    <t># cargas:</t>
  </si>
  <si>
    <t>Asignación Familiar</t>
  </si>
  <si>
    <t>Valor</t>
  </si>
  <si>
    <t>Cotización Previsional (AFP o INP)</t>
  </si>
  <si>
    <t>Cotización Salud (Fonasa o Isapre)</t>
  </si>
  <si>
    <t>Total Descuentos Previsionales</t>
  </si>
  <si>
    <t>Total de Haberes (1)</t>
  </si>
  <si>
    <t>Total  Descuentos (2)</t>
  </si>
  <si>
    <t xml:space="preserve">              Anticipos o Préstamos</t>
  </si>
  <si>
    <t>SALDO LIQUIDO A PAGAR</t>
  </si>
  <si>
    <t>LIQUIDACION DE SUELDO MENSUAL</t>
  </si>
  <si>
    <t>DATOS DEL TRABAJADOR</t>
  </si>
  <si>
    <t>Fecha: ______________________________</t>
  </si>
  <si>
    <t>____________________</t>
  </si>
  <si>
    <t>Período de Remuneración</t>
  </si>
  <si>
    <t>(</t>
  </si>
  <si>
    <t>)</t>
  </si>
  <si>
    <t>Cotización Voluntaria y Cuenta de Ahorro AFP</t>
  </si>
  <si>
    <t>Certifico que he recibido de mi Empleador Sr (a) : _____________________________________________,</t>
  </si>
  <si>
    <t xml:space="preserve">a mi total y entera satisfacción el saldo líquido indicado en la presente liquidación, sin tener cargo ni cobro </t>
  </si>
  <si>
    <t>posterior alguno que hacer, por los conceptos de esta liquidación.</t>
  </si>
  <si>
    <t>SUELDO LIQUIDO (1) - (2)</t>
  </si>
  <si>
    <t>Ejemplo Tasa AFP (11,44%)</t>
  </si>
  <si>
    <t xml:space="preserve">(Depende de la AFP del trabajador) </t>
  </si>
  <si>
    <t>Cotización Previsional (AFP o IPS)</t>
  </si>
  <si>
    <t>Seguro de Cesantía</t>
  </si>
  <si>
    <t>RUT: 12.226.089-5</t>
  </si>
  <si>
    <t>NOMBRE: Ana De Las Nieves Fuentes Farias</t>
  </si>
  <si>
    <t>Marzo</t>
  </si>
  <si>
    <t>Año: 2023</t>
  </si>
  <si>
    <t>Carlos Chandía Schuffeneger</t>
  </si>
  <si>
    <t>Firma de la Trabajadora</t>
  </si>
  <si>
    <t>DATOS DE LA TRABAJADORA</t>
  </si>
  <si>
    <t>Días trabajados:</t>
  </si>
  <si>
    <t>Accidentes del trabajo</t>
  </si>
  <si>
    <t>Seguro de Invalidez</t>
  </si>
  <si>
    <t>Abril</t>
  </si>
  <si>
    <t>Mayo</t>
  </si>
  <si>
    <t>Junio</t>
  </si>
  <si>
    <t>Julio</t>
  </si>
  <si>
    <t>OCTUBRE</t>
  </si>
  <si>
    <t>SEPTIEMBRE</t>
  </si>
  <si>
    <t>AGOSTO</t>
  </si>
  <si>
    <t>JULIO</t>
  </si>
  <si>
    <t>JUNIO</t>
  </si>
  <si>
    <t>MAYO</t>
  </si>
  <si>
    <t>Agosto</t>
  </si>
  <si>
    <t>Septiembre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</si>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</sst>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7" x14ac:knownFonts="1">
    <font>
      <sz val="10"/>
      <name val="Arial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6" fillId="0" borderId="0" applyFont="0" applyFill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/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Alignment="1">
      <alignment horizontal="right"/>
    </xf>
    <xf numFmtId="0" fontId="1" fillId="0" borderId="5" xfId="0" applyFont="1" applyBorder="1"/>
    <xf numFmtId="0" fontId="1" fillId="0" borderId="0" xfId="0" applyFont="1" applyAlignment="1">
      <alignment horizontal="right"/>
    </xf>
    <xf numFmtId="0" fontId="0" fillId="0" borderId="4" xfId="0" applyBorder="1"/>
    <xf numFmtId="0" fontId="0" fillId="0" borderId="6" xfId="0" applyBorder="1"/>
    <xf numFmtId="0" fontId="1" fillId="0" borderId="4" xfId="0" applyFont="1" applyBorder="1"/>
    <xf numFmtId="0" fontId="1" fillId="0" borderId="5" xfId="0" applyFont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1" fillId="2" borderId="4" xfId="0" applyFont="1" applyFill="1" applyBorder="1" applyAlignment="1">
      <alignment horizontal="center"/>
    </xf>
    <xf numFmtId="0" fontId="0" fillId="2" borderId="8" xfId="0" applyFill="1" applyBorder="1"/>
    <xf numFmtId="0" fontId="0" fillId="0" borderId="9" xfId="0" applyBorder="1"/>
    <xf numFmtId="0" fontId="0" fillId="0" borderId="2" xfId="0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3" borderId="4" xfId="0" applyFont="1" applyFill="1" applyBorder="1"/>
    <xf numFmtId="0" fontId="0" fillId="3" borderId="4" xfId="0" applyFill="1" applyBorder="1"/>
    <xf numFmtId="0" fontId="0" fillId="3" borderId="8" xfId="0" applyFill="1" applyBorder="1"/>
    <xf numFmtId="0" fontId="1" fillId="3" borderId="7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1" fillId="4" borderId="6" xfId="0" applyFont="1" applyFill="1" applyBorder="1"/>
    <xf numFmtId="0" fontId="0" fillId="4" borderId="3" xfId="0" applyFill="1" applyBorder="1"/>
    <xf numFmtId="0" fontId="0" fillId="4" borderId="9" xfId="0" applyFill="1" applyBorder="1"/>
    <xf numFmtId="0" fontId="1" fillId="4" borderId="10" xfId="0" applyFont="1" applyFill="1" applyBorder="1"/>
    <xf numFmtId="0" fontId="0" fillId="4" borderId="1" xfId="0" applyFill="1" applyBorder="1"/>
    <xf numFmtId="0" fontId="0" fillId="4" borderId="11" xfId="0" applyFill="1" applyBorder="1"/>
    <xf numFmtId="0" fontId="1" fillId="4" borderId="7" xfId="0" applyFont="1" applyFill="1" applyBorder="1"/>
    <xf numFmtId="0" fontId="1" fillId="4" borderId="4" xfId="0" applyFont="1" applyFill="1" applyBorder="1"/>
    <xf numFmtId="0" fontId="0" fillId="4" borderId="4" xfId="0" applyFill="1" applyBorder="1"/>
    <xf numFmtId="0" fontId="0" fillId="4" borderId="8" xfId="0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5" xfId="0" applyFont="1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2" xfId="0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0" borderId="3" xfId="0" applyFont="1" applyBorder="1" applyAlignment="1">
      <alignment horizontal="right"/>
    </xf>
    <xf numFmtId="3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3" borderId="4" xfId="0" applyNumberFormat="1" applyFont="1" applyFill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1" fillId="3" borderId="1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3" fillId="0" borderId="0" xfId="0" applyFont="1" applyAlignment="1">
      <alignment horizontal="right"/>
    </xf>
    <xf numFmtId="0" fontId="5" fillId="3" borderId="14" xfId="0" applyFont="1" applyFill="1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  <xf numFmtId="0" fontId="4" fillId="0" borderId="0" xfId="0" applyFont="1"/>
    <xf numFmtId="0" fontId="3" fillId="0" borderId="0" xfId="0" applyFont="1"/>
    <xf numFmtId="0" fontId="1" fillId="4" borderId="7" xfId="0" applyFont="1" applyFill="1" applyBorder="1" applyAlignment="1">
      <alignment horizontal="right"/>
    </xf>
    <xf numFmtId="3" fontId="0" fillId="0" borderId="0" xfId="0" applyNumberFormat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42" fontId="0" fillId="0" borderId="0" xfId="1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1701800</xdr:colOff>
      <xdr:row>16</xdr:row>
      <xdr:rowOff>101600</xdr:rowOff>
    </xdr:from>
    <xdr:to>
      <xdr:col>8</xdr:col>
      <xdr:colOff>2006600</xdr:colOff>
      <xdr:row>16</xdr:row>
      <xdr:rowOff>457200</xdr:rowOff>
    </xdr:to>
    <xdr:sp macro="" textlink="">
      <xdr:nvSpPr>
        <xdr:cNvPr id="2059" name="Image1" hidden="1">
          <a:extLst>
            <a:ext uri="{63B3BB69-23CF-44E3-9099-C40C66FF867C}">
              <a14:compatExt xmlns:a14="http://schemas.microsoft.com/office/drawing/2010/main" spid="_x0000_s2059"/>
            </a:ext>
            <a:ext uri="{FF2B5EF4-FFF2-40B4-BE49-F238E27FC236}">
              <a16:creationId xmlns:a16="http://schemas.microsoft.com/office/drawing/2014/main" id="{00000000-0008-0000-0400-00000B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1701800</xdr:colOff>
      <xdr:row>21</xdr:row>
      <xdr:rowOff>76200</xdr:rowOff>
    </xdr:from>
    <xdr:to>
      <xdr:col>8</xdr:col>
      <xdr:colOff>2006600</xdr:colOff>
      <xdr:row>21</xdr:row>
      <xdr:rowOff>419100</xdr:rowOff>
    </xdr:to>
    <xdr:sp macro="" textlink="">
      <xdr:nvSpPr>
        <xdr:cNvPr id="2060" name="Image2" hidden="1">
          <a:extLst>
            <a:ext uri="{63B3BB69-23CF-44E3-9099-C40C66FF867C}">
              <a14:compatExt xmlns:a14="http://schemas.microsoft.com/office/drawing/2010/main" spid="_x0000_s2060"/>
            </a:ext>
            <a:ext uri="{FF2B5EF4-FFF2-40B4-BE49-F238E27FC236}">
              <a16:creationId xmlns:a16="http://schemas.microsoft.com/office/drawing/2014/main" id="{00000000-0008-0000-0400-00000C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1701800</xdr:colOff>
      <xdr:row>22</xdr:row>
      <xdr:rowOff>88900</xdr:rowOff>
    </xdr:from>
    <xdr:to>
      <xdr:col>8</xdr:col>
      <xdr:colOff>2006600</xdr:colOff>
      <xdr:row>22</xdr:row>
      <xdr:rowOff>431800</xdr:rowOff>
    </xdr:to>
    <xdr:sp macro="" textlink="">
      <xdr:nvSpPr>
        <xdr:cNvPr id="2061" name="Image3" hidden="1">
          <a:extLst>
            <a:ext uri="{63B3BB69-23CF-44E3-9099-C40C66FF867C}">
              <a14:compatExt xmlns:a14="http://schemas.microsoft.com/office/drawing/2010/main" spid="_x0000_s2061"/>
            </a:ex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1701800</xdr:colOff>
      <xdr:row>27</xdr:row>
      <xdr:rowOff>88900</xdr:rowOff>
    </xdr:from>
    <xdr:to>
      <xdr:col>8</xdr:col>
      <xdr:colOff>2006600</xdr:colOff>
      <xdr:row>27</xdr:row>
      <xdr:rowOff>431800</xdr:rowOff>
    </xdr:to>
    <xdr:sp macro="" textlink="">
      <xdr:nvSpPr>
        <xdr:cNvPr id="2062" name="Image4" hidden="1">
          <a:extLst>
            <a:ext uri="{63B3BB69-23CF-44E3-9099-C40C66FF867C}">
              <a14:compatExt xmlns:a14="http://schemas.microsoft.com/office/drawing/2010/main" spid="_x0000_s2062"/>
            </a:ext>
            <a:ext uri="{FF2B5EF4-FFF2-40B4-BE49-F238E27FC236}">
              <a16:creationId xmlns:a16="http://schemas.microsoft.com/office/drawing/2014/main" id="{00000000-0008-0000-0400-00000E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1701800</xdr:colOff>
      <xdr:row>29</xdr:row>
      <xdr:rowOff>63500</xdr:rowOff>
    </xdr:from>
    <xdr:to>
      <xdr:col>8</xdr:col>
      <xdr:colOff>2006600</xdr:colOff>
      <xdr:row>29</xdr:row>
      <xdr:rowOff>419100</xdr:rowOff>
    </xdr:to>
    <xdr:sp macro="" textlink="">
      <xdr:nvSpPr>
        <xdr:cNvPr id="2063" name="Image5" hidden="1">
          <a:extLst>
            <a:ext uri="{63B3BB69-23CF-44E3-9099-C40C66FF867C}">
              <a14:compatExt xmlns:a14="http://schemas.microsoft.com/office/drawing/2010/main" spid="_x0000_s2063"/>
            </a:ext>
            <a:ext uri="{FF2B5EF4-FFF2-40B4-BE49-F238E27FC236}">
              <a16:creationId xmlns:a16="http://schemas.microsoft.com/office/drawing/2014/main" id="{00000000-0008-0000-0400-00000F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1739900</xdr:colOff>
      <xdr:row>40</xdr:row>
      <xdr:rowOff>101600</xdr:rowOff>
    </xdr:from>
    <xdr:to>
      <xdr:col>8</xdr:col>
      <xdr:colOff>2006600</xdr:colOff>
      <xdr:row>40</xdr:row>
      <xdr:rowOff>457200</xdr:rowOff>
    </xdr:to>
    <xdr:sp macro="" textlink="">
      <xdr:nvSpPr>
        <xdr:cNvPr id="2064" name="Image6" hidden="1">
          <a:extLst>
            <a:ext uri="{63B3BB69-23CF-44E3-9099-C40C66FF867C}">
              <a14:compatExt xmlns:a14="http://schemas.microsoft.com/office/drawing/2010/main" spid="_x0000_s2064"/>
            </a:ext>
            <a:ext uri="{FF2B5EF4-FFF2-40B4-BE49-F238E27FC236}">
              <a16:creationId xmlns:a16="http://schemas.microsoft.com/office/drawing/2014/main" id="{00000000-0008-0000-0400-000010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1727200</xdr:colOff>
      <xdr:row>41</xdr:row>
      <xdr:rowOff>76200</xdr:rowOff>
    </xdr:from>
    <xdr:to>
      <xdr:col>8</xdr:col>
      <xdr:colOff>2006600</xdr:colOff>
      <xdr:row>41</xdr:row>
      <xdr:rowOff>419100</xdr:rowOff>
    </xdr:to>
    <xdr:sp macro="" textlink="">
      <xdr:nvSpPr>
        <xdr:cNvPr id="2065" name="Image7" hidden="1">
          <a:extLst>
            <a:ext uri="{63B3BB69-23CF-44E3-9099-C40C66FF867C}">
              <a14:compatExt xmlns:a14="http://schemas.microsoft.com/office/drawing/2010/main" spid="_x0000_s2065"/>
            </a:ext>
            <a:ext uri="{FF2B5EF4-FFF2-40B4-BE49-F238E27FC236}">
              <a16:creationId xmlns:a16="http://schemas.microsoft.com/office/drawing/2014/main" id="{00000000-0008-0000-0400-000011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50800</xdr:colOff>
      <xdr:row>21</xdr:row>
      <xdr:rowOff>88900</xdr:rowOff>
    </xdr:from>
    <xdr:to>
      <xdr:col>5</xdr:col>
      <xdr:colOff>469900</xdr:colOff>
      <xdr:row>21</xdr:row>
      <xdr:rowOff>431800</xdr:rowOff>
    </xdr:to>
    <xdr:sp macro="" textlink="">
      <xdr:nvSpPr>
        <xdr:cNvPr id="2066" name="Image8" hidden="1">
          <a:extLst>
            <a:ext uri="{63B3BB69-23CF-44E3-9099-C40C66FF867C}">
              <a14:compatExt xmlns:a14="http://schemas.microsoft.com/office/drawing/2010/main" spid="_x0000_s2066"/>
            </a:ext>
            <a:ext uri="{FF2B5EF4-FFF2-40B4-BE49-F238E27FC236}">
              <a16:creationId xmlns:a16="http://schemas.microsoft.com/office/drawing/2014/main" id="{00000000-0008-0000-0400-000012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1701800</xdr:colOff>
      <xdr:row>42</xdr:row>
      <xdr:rowOff>139700</xdr:rowOff>
    </xdr:from>
    <xdr:to>
      <xdr:col>8</xdr:col>
      <xdr:colOff>2120900</xdr:colOff>
      <xdr:row>43</xdr:row>
      <xdr:rowOff>203200</xdr:rowOff>
    </xdr:to>
    <xdr:sp macro="" textlink="">
      <xdr:nvSpPr>
        <xdr:cNvPr id="2085" name="Image9" hidden="1">
          <a:extLst>
            <a:ext uri="{63B3BB69-23CF-44E3-9099-C40C66FF867C}">
              <a14:compatExt xmlns:a14="http://schemas.microsoft.com/office/drawing/2010/main" spid="_x0000_s2085"/>
            </a:ext>
            <a:ext uri="{FF2B5EF4-FFF2-40B4-BE49-F238E27FC236}">
              <a16:creationId xmlns:a16="http://schemas.microsoft.com/office/drawing/2014/main" id="{00000000-0008-0000-0400-000025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590550</xdr:colOff>
      <xdr:row>1</xdr:row>
      <xdr:rowOff>120650</xdr:rowOff>
    </xdr:from>
    <xdr:to>
      <xdr:col>13</xdr:col>
      <xdr:colOff>565150</xdr:colOff>
      <xdr:row>8</xdr:row>
      <xdr:rowOff>95304</xdr:rowOff>
    </xdr:to>
    <xdr:sp macro="" textlink="">
      <xdr:nvSpPr>
        <xdr:cNvPr id="13" name="12 CuadroTexto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6524625" y="295275"/>
          <a:ext cx="2514600" cy="11049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400" b="1"/>
            <a:t>Para obtener ayuda de como llenar la Liquidación de Sueldo presione el ícono.</a:t>
          </a:r>
        </a:p>
      </xdr:txBody>
    </xdr:sp>
    <xdr:clientData/>
  </xdr:twoCellAnchor>
  <xdr:twoCellAnchor editAs="oneCell">
    <xdr:from>
      <xdr:col>8</xdr:col>
      <xdr:colOff>1930400</xdr:colOff>
      <xdr:row>6</xdr:row>
      <xdr:rowOff>25400</xdr:rowOff>
    </xdr:from>
    <xdr:to>
      <xdr:col>9</xdr:col>
      <xdr:colOff>152400</xdr:colOff>
      <xdr:row>7</xdr:row>
      <xdr:rowOff>63500</xdr:rowOff>
    </xdr:to>
    <xdr:pic>
      <xdr:nvPicPr>
        <xdr:cNvPr id="2528" name="10 Imagen">
          <a:extLst>
            <a:ext uri="{FF2B5EF4-FFF2-40B4-BE49-F238E27FC236}">
              <a16:creationId xmlns:a16="http://schemas.microsoft.com/office/drawing/2014/main" id="{00000000-0008-0000-0400-0000E0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1300" y="1092200"/>
          <a:ext cx="2286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16</xdr:row>
      <xdr:rowOff>101600</xdr:rowOff>
    </xdr:from>
    <xdr:to>
      <xdr:col>8</xdr:col>
      <xdr:colOff>2006600</xdr:colOff>
      <xdr:row>16</xdr:row>
      <xdr:rowOff>457200</xdr:rowOff>
    </xdr:to>
    <xdr:pic>
      <xdr:nvPicPr>
        <xdr:cNvPr id="2" name="Image1">
          <a:extLst>
            <a:ext uri="{FF2B5EF4-FFF2-40B4-BE49-F238E27FC236}">
              <a16:creationId xmlns:a16="http://schemas.microsoft.com/office/drawing/2014/main" id="{49C0D839-E62C-5F90-93E3-5969F8F380D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2565400"/>
          <a:ext cx="3048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21</xdr:row>
      <xdr:rowOff>76200</xdr:rowOff>
    </xdr:from>
    <xdr:to>
      <xdr:col>8</xdr:col>
      <xdr:colOff>2006600</xdr:colOff>
      <xdr:row>21</xdr:row>
      <xdr:rowOff>419100</xdr:rowOff>
    </xdr:to>
    <xdr:pic>
      <xdr:nvPicPr>
        <xdr:cNvPr id="3" name="Image2">
          <a:extLst>
            <a:ext uri="{FF2B5EF4-FFF2-40B4-BE49-F238E27FC236}">
              <a16:creationId xmlns:a16="http://schemas.microsoft.com/office/drawing/2014/main" id="{12EE3D0A-306B-C638-89E7-BF552414CC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3454400"/>
          <a:ext cx="3048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22</xdr:row>
      <xdr:rowOff>88900</xdr:rowOff>
    </xdr:from>
    <xdr:to>
      <xdr:col>8</xdr:col>
      <xdr:colOff>2006600</xdr:colOff>
      <xdr:row>22</xdr:row>
      <xdr:rowOff>431800</xdr:rowOff>
    </xdr:to>
    <xdr:pic>
      <xdr:nvPicPr>
        <xdr:cNvPr id="4" name="Image3">
          <a:extLst>
            <a:ext uri="{FF2B5EF4-FFF2-40B4-BE49-F238E27FC236}">
              <a16:creationId xmlns:a16="http://schemas.microsoft.com/office/drawing/2014/main" id="{67EF9664-0F31-5AB8-38E9-65B9692F71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3784600"/>
          <a:ext cx="304800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27</xdr:row>
      <xdr:rowOff>88900</xdr:rowOff>
    </xdr:from>
    <xdr:to>
      <xdr:col>8</xdr:col>
      <xdr:colOff>2006600</xdr:colOff>
      <xdr:row>27</xdr:row>
      <xdr:rowOff>431800</xdr:rowOff>
    </xdr:to>
    <xdr:pic>
      <xdr:nvPicPr>
        <xdr:cNvPr id="5" name="Image4">
          <a:extLst>
            <a:ext uri="{FF2B5EF4-FFF2-40B4-BE49-F238E27FC236}">
              <a16:creationId xmlns:a16="http://schemas.microsoft.com/office/drawing/2014/main" id="{6A9E203B-ECC0-DF2C-FDDF-22467ADDC06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4597400"/>
          <a:ext cx="304800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29</xdr:row>
      <xdr:rowOff>63500</xdr:rowOff>
    </xdr:from>
    <xdr:to>
      <xdr:col>8</xdr:col>
      <xdr:colOff>2006600</xdr:colOff>
      <xdr:row>29</xdr:row>
      <xdr:rowOff>419100</xdr:rowOff>
    </xdr:to>
    <xdr:pic>
      <xdr:nvPicPr>
        <xdr:cNvPr id="6" name="Image5">
          <a:extLst>
            <a:ext uri="{FF2B5EF4-FFF2-40B4-BE49-F238E27FC236}">
              <a16:creationId xmlns:a16="http://schemas.microsoft.com/office/drawing/2014/main" id="{49761A89-230A-62BD-15B0-AA36DD77E21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5054600"/>
          <a:ext cx="304800" cy="254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1739900</xdr:colOff>
      <xdr:row>40</xdr:row>
      <xdr:rowOff>101600</xdr:rowOff>
    </xdr:from>
    <xdr:to>
      <xdr:col>8</xdr:col>
      <xdr:colOff>2006600</xdr:colOff>
      <xdr:row>40</xdr:row>
      <xdr:rowOff>457200</xdr:rowOff>
    </xdr:to>
    <xdr:pic>
      <xdr:nvPicPr>
        <xdr:cNvPr id="7" name="Image6">
          <a:extLst>
            <a:ext uri="{FF2B5EF4-FFF2-40B4-BE49-F238E27FC236}">
              <a16:creationId xmlns:a16="http://schemas.microsoft.com/office/drawing/2014/main" id="{653EB822-0BD3-53C9-877A-95D5E3F00D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0800" y="7162800"/>
          <a:ext cx="2667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1727200</xdr:colOff>
      <xdr:row>41</xdr:row>
      <xdr:rowOff>76200</xdr:rowOff>
    </xdr:from>
    <xdr:to>
      <xdr:col>8</xdr:col>
      <xdr:colOff>2006600</xdr:colOff>
      <xdr:row>41</xdr:row>
      <xdr:rowOff>419100</xdr:rowOff>
    </xdr:to>
    <xdr:pic>
      <xdr:nvPicPr>
        <xdr:cNvPr id="8" name="Image7">
          <a:extLst>
            <a:ext uri="{FF2B5EF4-FFF2-40B4-BE49-F238E27FC236}">
              <a16:creationId xmlns:a16="http://schemas.microsoft.com/office/drawing/2014/main" id="{E7E7C435-5DE1-344B-F227-6AA33FAC7A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8100" y="7454900"/>
          <a:ext cx="2794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50800</xdr:colOff>
      <xdr:row>21</xdr:row>
      <xdr:rowOff>88900</xdr:rowOff>
    </xdr:from>
    <xdr:to>
      <xdr:col>5</xdr:col>
      <xdr:colOff>469900</xdr:colOff>
      <xdr:row>21</xdr:row>
      <xdr:rowOff>431800</xdr:rowOff>
    </xdr:to>
    <xdr:pic>
      <xdr:nvPicPr>
        <xdr:cNvPr id="9" name="Image8">
          <a:extLst>
            <a:ext uri="{FF2B5EF4-FFF2-40B4-BE49-F238E27FC236}">
              <a16:creationId xmlns:a16="http://schemas.microsoft.com/office/drawing/2014/main" id="{168C68CA-E44A-1263-480B-E562602B3C7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7100" y="3467100"/>
          <a:ext cx="419100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1701800</xdr:colOff>
      <xdr:row>42</xdr:row>
      <xdr:rowOff>139700</xdr:rowOff>
    </xdr:from>
    <xdr:to>
      <xdr:col>8</xdr:col>
      <xdr:colOff>2120900</xdr:colOff>
      <xdr:row>43</xdr:row>
      <xdr:rowOff>203200</xdr:rowOff>
    </xdr:to>
    <xdr:pic>
      <xdr:nvPicPr>
        <xdr:cNvPr id="10" name="Image9">
          <a:extLst>
            <a:ext uri="{FF2B5EF4-FFF2-40B4-BE49-F238E27FC236}">
              <a16:creationId xmlns:a16="http://schemas.microsoft.com/office/drawing/2014/main" id="{A49316F7-E0D1-DB32-A73F-63F57151B4C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2700" y="7835900"/>
          <a:ext cx="3048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E2448-5B40-2E4C-A71A-5760DA4F17B2}">
  <dimension ref="B2:C13"/>
  <sheetViews>
    <sheetView workbookViewId="0">
      <selection activeCell="C2" sqref="C2"/>
    </sheetView>
  </sheetViews>
  <sheetFormatPr baseColWidth="10" defaultRowHeight="13" x14ac:dyDescent="0.15"/>
  <cols>
    <col min="2" max="2" width="11.83203125" customWidth="1"/>
  </cols>
  <sheetData>
    <row r="2" spans="2:3" x14ac:dyDescent="0.15">
      <c r="B2" s="68" t="s">
        <v>54</v>
      </c>
      <c r="C2" s="75">
        <f>87457+4827+36332</f>
        <v>128616</v>
      </c>
    </row>
    <row r="3" spans="2:3" x14ac:dyDescent="0.15">
      <c r="B3" s="68" t="s">
        <v>55</v>
      </c>
      <c r="C3" s="75">
        <f>89585+4827+36332</f>
        <v>130744</v>
      </c>
    </row>
    <row r="4" spans="2:3" x14ac:dyDescent="0.15">
      <c r="B4" s="68" t="s">
        <v>56</v>
      </c>
      <c r="C4" s="75">
        <f>89585+4827+36332</f>
        <v>130744</v>
      </c>
    </row>
    <row r="5" spans="2:3" x14ac:dyDescent="0.15">
      <c r="B5" s="68" t="s">
        <v>57</v>
      </c>
      <c r="C5" s="75">
        <f>89585+4827+36332</f>
        <v>130744</v>
      </c>
    </row>
    <row r="6" spans="2:3" x14ac:dyDescent="0.15">
      <c r="B6" s="68" t="s">
        <v>58</v>
      </c>
      <c r="C6" s="75">
        <f>88183+4827+36332</f>
        <v>129342</v>
      </c>
    </row>
    <row r="7" spans="2:3" x14ac:dyDescent="0.15">
      <c r="B7" s="68" t="s">
        <v>59</v>
      </c>
      <c r="C7" s="75">
        <f>88183+4827+36332</f>
        <v>129342</v>
      </c>
    </row>
    <row r="8" spans="2:3" x14ac:dyDescent="0.15">
      <c r="C8" s="75"/>
    </row>
    <row r="9" spans="2:3" x14ac:dyDescent="0.15">
      <c r="C9" s="75"/>
    </row>
    <row r="10" spans="2:3" x14ac:dyDescent="0.15">
      <c r="C10" s="75"/>
    </row>
    <row r="11" spans="2:3" x14ac:dyDescent="0.15">
      <c r="C11" s="75"/>
    </row>
    <row r="12" spans="2:3" x14ac:dyDescent="0.15">
      <c r="C12" s="75"/>
    </row>
    <row r="13" spans="2:3" x14ac:dyDescent="0.15">
      <c r="C13" s="7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3:L62"/>
  <sheetViews>
    <sheetView topLeftCell="B17" zoomScale="110" zoomScaleNormal="110" workbookViewId="0">
      <selection activeCell="I34" activeCellId="2" sqref="I28 I32 I3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42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60000/30*J12</f>
        <v>60000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579031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2" x14ac:dyDescent="0.15">
      <c r="B33" s="8"/>
      <c r="C33" s="8"/>
      <c r="I33" s="53"/>
      <c r="K33" s="2"/>
      <c r="L33" s="2"/>
    </row>
    <row r="34" spans="2:12" x14ac:dyDescent="0.15">
      <c r="B34" s="8"/>
      <c r="C34" s="10" t="s">
        <v>49</v>
      </c>
      <c r="G34" t="s">
        <v>3</v>
      </c>
      <c r="H34" s="11" t="s">
        <v>29</v>
      </c>
      <c r="I34" s="54">
        <f>I18*0.0155</f>
        <v>8044.9804999999997</v>
      </c>
      <c r="J34" s="3" t="s">
        <v>30</v>
      </c>
      <c r="K34" s="2"/>
      <c r="L34" s="2"/>
    </row>
    <row r="35" spans="2:12" x14ac:dyDescent="0.15">
      <c r="B35" s="8"/>
      <c r="C35" s="8"/>
      <c r="I35" s="53"/>
      <c r="K35" s="2"/>
      <c r="L35" s="2"/>
    </row>
    <row r="36" spans="2:12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2" x14ac:dyDescent="0.15">
      <c r="B37" s="8"/>
      <c r="C37" s="8"/>
      <c r="I37" s="53"/>
      <c r="K37" s="2"/>
      <c r="L37" s="2"/>
    </row>
    <row r="38" spans="2:12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129031.1066</v>
      </c>
      <c r="J38" s="24" t="s">
        <v>30</v>
      </c>
      <c r="K38" s="26"/>
      <c r="L38" s="2"/>
    </row>
    <row r="39" spans="2:12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2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2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2" ht="7.5" customHeight="1" x14ac:dyDescent="0.15">
      <c r="B42" s="8"/>
      <c r="C42" s="8"/>
      <c r="H42" s="11"/>
      <c r="I42" s="53"/>
      <c r="K42" s="2"/>
      <c r="L42" s="2"/>
    </row>
    <row r="43" spans="2:12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129031.1066</v>
      </c>
      <c r="J43" s="24" t="s">
        <v>30</v>
      </c>
      <c r="K43" s="26"/>
      <c r="L43" s="2"/>
    </row>
    <row r="44" spans="2:12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2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449999.8934</v>
      </c>
      <c r="J45" s="11"/>
      <c r="L45" s="2"/>
    </row>
    <row r="46" spans="2:12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2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2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449999.8934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C14:D14"/>
    <mergeCell ref="D4:F4"/>
  </mergeCells>
  <phoneticPr fontId="0" type="noConversion"/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B3:L62"/>
  <sheetViews>
    <sheetView topLeftCell="A5" zoomScale="110" zoomScaleNormal="110" workbookViewId="0">
      <selection activeCell="I23" sqref="I23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50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60000/30*J12</f>
        <v>60000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579031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2" x14ac:dyDescent="0.15">
      <c r="B33" s="8"/>
      <c r="C33" s="8"/>
      <c r="I33" s="53"/>
      <c r="K33" s="2"/>
      <c r="L33" s="2"/>
    </row>
    <row r="34" spans="2:12" x14ac:dyDescent="0.15">
      <c r="B34" s="8"/>
      <c r="C34" s="10" t="s">
        <v>49</v>
      </c>
      <c r="G34" t="s">
        <v>3</v>
      </c>
      <c r="H34" s="11" t="s">
        <v>29</v>
      </c>
      <c r="I34" s="54">
        <f>I18*0.0155</f>
        <v>8044.9804999999997</v>
      </c>
      <c r="J34" s="3" t="s">
        <v>30</v>
      </c>
      <c r="K34" s="2"/>
      <c r="L34" s="2"/>
    </row>
    <row r="35" spans="2:12" x14ac:dyDescent="0.15">
      <c r="B35" s="8"/>
      <c r="C35" s="8"/>
      <c r="I35" s="53"/>
      <c r="K35" s="2"/>
      <c r="L35" s="2"/>
    </row>
    <row r="36" spans="2:12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2" x14ac:dyDescent="0.15">
      <c r="B37" s="8"/>
      <c r="C37" s="8"/>
      <c r="I37" s="53"/>
      <c r="K37" s="2"/>
      <c r="L37" s="2"/>
    </row>
    <row r="38" spans="2:12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129031.1066</v>
      </c>
      <c r="J38" s="24" t="s">
        <v>30</v>
      </c>
      <c r="K38" s="26"/>
      <c r="L38" s="2"/>
    </row>
    <row r="39" spans="2:12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2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2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2" ht="7.5" customHeight="1" x14ac:dyDescent="0.15">
      <c r="B42" s="8"/>
      <c r="C42" s="8"/>
      <c r="H42" s="11"/>
      <c r="I42" s="53"/>
      <c r="K42" s="2"/>
      <c r="L42" s="2"/>
    </row>
    <row r="43" spans="2:12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129031.1066</v>
      </c>
      <c r="J43" s="24" t="s">
        <v>30</v>
      </c>
      <c r="K43" s="26"/>
      <c r="L43" s="2"/>
    </row>
    <row r="44" spans="2:12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2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449999.8934</v>
      </c>
      <c r="J45" s="11"/>
      <c r="L45" s="2"/>
    </row>
    <row r="46" spans="2:12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2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2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449999.8934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B3:L62"/>
  <sheetViews>
    <sheetView topLeftCell="A5" zoomScale="110" zoomScaleNormal="110" workbookViewId="0">
      <selection activeCell="I34" activeCellId="2" sqref="I28 I32 I3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51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60000/30*J12</f>
        <v>60000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579031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2" x14ac:dyDescent="0.15">
      <c r="B33" s="8"/>
      <c r="C33" s="8"/>
      <c r="I33" s="53"/>
      <c r="K33" s="2"/>
      <c r="L33" s="2"/>
    </row>
    <row r="34" spans="2:12" x14ac:dyDescent="0.15">
      <c r="B34" s="8"/>
      <c r="C34" s="10" t="s">
        <v>49</v>
      </c>
      <c r="G34" t="s">
        <v>3</v>
      </c>
      <c r="H34" s="11" t="s">
        <v>29</v>
      </c>
      <c r="I34" s="54">
        <f>I18*0.0161</f>
        <v>8356.3991000000005</v>
      </c>
      <c r="J34" s="3" t="s">
        <v>30</v>
      </c>
      <c r="K34" s="2"/>
      <c r="L34" s="2"/>
    </row>
    <row r="35" spans="2:12" x14ac:dyDescent="0.15">
      <c r="B35" s="8"/>
      <c r="C35" s="8"/>
      <c r="I35" s="53"/>
      <c r="K35" s="2"/>
      <c r="L35" s="2"/>
    </row>
    <row r="36" spans="2:12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2" x14ac:dyDescent="0.15">
      <c r="B37" s="8"/>
      <c r="C37" s="8"/>
      <c r="I37" s="53"/>
      <c r="K37" s="2"/>
      <c r="L37" s="2"/>
    </row>
    <row r="38" spans="2:12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129342.52519999999</v>
      </c>
      <c r="J38" s="24" t="s">
        <v>30</v>
      </c>
      <c r="K38" s="26"/>
      <c r="L38" s="2"/>
    </row>
    <row r="39" spans="2:12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2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2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2" ht="7.5" customHeight="1" x14ac:dyDescent="0.15">
      <c r="B42" s="8"/>
      <c r="C42" s="8"/>
      <c r="H42" s="11"/>
      <c r="I42" s="53"/>
      <c r="K42" s="2"/>
      <c r="L42" s="2"/>
    </row>
    <row r="43" spans="2:12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129342.52519999999</v>
      </c>
      <c r="J43" s="24" t="s">
        <v>30</v>
      </c>
      <c r="K43" s="26"/>
      <c r="L43" s="2"/>
    </row>
    <row r="44" spans="2:12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2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449688.47480000003</v>
      </c>
      <c r="J45" s="11"/>
      <c r="L45" s="2"/>
    </row>
    <row r="46" spans="2:12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2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2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449688.47480000003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B3:L62"/>
  <sheetViews>
    <sheetView zoomScale="110" zoomScaleNormal="110" workbookViewId="0">
      <selection activeCell="I34" activeCellId="2" sqref="I28 I32 I3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52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60000/30*J12</f>
        <v>60000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579031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2" x14ac:dyDescent="0.15">
      <c r="B33" s="8"/>
      <c r="C33" s="8"/>
      <c r="I33" s="53"/>
      <c r="K33" s="2"/>
      <c r="L33" s="2"/>
    </row>
    <row r="34" spans="2:12" x14ac:dyDescent="0.15">
      <c r="B34" s="8"/>
      <c r="C34" s="10" t="s">
        <v>49</v>
      </c>
      <c r="G34" t="s">
        <v>3</v>
      </c>
      <c r="H34" s="11" t="s">
        <v>29</v>
      </c>
      <c r="I34" s="54">
        <f>I18*0.0161</f>
        <v>8356.3991000000005</v>
      </c>
      <c r="J34" s="3" t="s">
        <v>30</v>
      </c>
      <c r="K34" s="2"/>
      <c r="L34" s="2"/>
    </row>
    <row r="35" spans="2:12" x14ac:dyDescent="0.15">
      <c r="B35" s="8"/>
      <c r="C35" s="8"/>
      <c r="I35" s="53"/>
      <c r="K35" s="2"/>
      <c r="L35" s="2"/>
    </row>
    <row r="36" spans="2:12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2" x14ac:dyDescent="0.15">
      <c r="B37" s="8"/>
      <c r="C37" s="8"/>
      <c r="I37" s="53"/>
      <c r="K37" s="2"/>
      <c r="L37" s="2"/>
    </row>
    <row r="38" spans="2:12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129342.52519999999</v>
      </c>
      <c r="J38" s="24" t="s">
        <v>30</v>
      </c>
      <c r="K38" s="26"/>
      <c r="L38" s="2"/>
    </row>
    <row r="39" spans="2:12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2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2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2" ht="7.5" customHeight="1" x14ac:dyDescent="0.15">
      <c r="B42" s="8"/>
      <c r="C42" s="8"/>
      <c r="H42" s="11"/>
      <c r="I42" s="53"/>
      <c r="K42" s="2"/>
      <c r="L42" s="2"/>
    </row>
    <row r="43" spans="2:12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129342.52519999999</v>
      </c>
      <c r="J43" s="24" t="s">
        <v>30</v>
      </c>
      <c r="K43" s="26"/>
      <c r="L43" s="2"/>
    </row>
    <row r="44" spans="2:12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2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449688.47480000003</v>
      </c>
      <c r="J45" s="11"/>
      <c r="L45" s="2"/>
    </row>
    <row r="46" spans="2:12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2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2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449688.47480000003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6EC7E-9BBB-5E4A-8EDC-C01A83315D9B}">
  <dimension ref="B3:N62"/>
  <sheetViews>
    <sheetView showGridLines="0" zoomScale="110" zoomScaleNormal="110" workbookViewId="0">
      <selection activeCell="I34" activeCellId="2" sqref="I28 I32 I3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53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60000/30*J12</f>
        <v>60000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579031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4" x14ac:dyDescent="0.15">
      <c r="B33" s="8"/>
      <c r="C33" s="8"/>
      <c r="I33" s="53"/>
      <c r="K33" s="2"/>
      <c r="L33" s="2"/>
    </row>
    <row r="34" spans="2:14" x14ac:dyDescent="0.15">
      <c r="B34" s="8"/>
      <c r="C34" s="10" t="s">
        <v>49</v>
      </c>
      <c r="G34" t="s">
        <v>3</v>
      </c>
      <c r="H34" s="11" t="s">
        <v>29</v>
      </c>
      <c r="I34" s="54">
        <f>I18*0.0188</f>
        <v>9757.7828000000009</v>
      </c>
      <c r="J34" s="3" t="s">
        <v>30</v>
      </c>
      <c r="K34" s="2"/>
      <c r="L34" s="2"/>
    </row>
    <row r="35" spans="2:14" x14ac:dyDescent="0.15">
      <c r="B35" s="8"/>
      <c r="C35" s="8"/>
      <c r="I35" s="53"/>
      <c r="K35" s="2"/>
      <c r="L35" s="2"/>
    </row>
    <row r="36" spans="2:14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4" x14ac:dyDescent="0.15">
      <c r="B37" s="8"/>
      <c r="C37" s="8"/>
      <c r="I37" s="53"/>
      <c r="K37" s="2"/>
      <c r="L37" s="2"/>
    </row>
    <row r="38" spans="2:14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130743.90889999999</v>
      </c>
      <c r="J38" s="24" t="s">
        <v>30</v>
      </c>
      <c r="K38" s="26"/>
      <c r="L38" s="2"/>
    </row>
    <row r="39" spans="2:14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4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4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4" ht="7.5" customHeight="1" x14ac:dyDescent="0.15">
      <c r="B42" s="8"/>
      <c r="C42" s="8"/>
      <c r="H42" s="11"/>
      <c r="I42" s="53"/>
      <c r="K42" s="2"/>
      <c r="L42" s="2"/>
    </row>
    <row r="43" spans="2:14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130743.90889999999</v>
      </c>
      <c r="J43" s="24" t="s">
        <v>30</v>
      </c>
      <c r="K43" s="26"/>
      <c r="L43" s="2"/>
    </row>
    <row r="44" spans="2:14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4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448287.09110000002</v>
      </c>
      <c r="J45" s="11"/>
      <c r="L45" s="2"/>
      <c r="N45" s="70"/>
    </row>
    <row r="46" spans="2:14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4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4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448287.09110000002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C6C6A-E2E9-0145-ABF9-B47926390031}">
  <dimension ref="B3:N62"/>
  <sheetViews>
    <sheetView showGridLines="0" topLeftCell="A6" zoomScale="110" zoomScaleNormal="110" workbookViewId="0">
      <selection activeCell="E13" sqref="E13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60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v>61713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580744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4" x14ac:dyDescent="0.15">
      <c r="B33" s="8"/>
      <c r="C33" s="8"/>
      <c r="I33" s="53"/>
      <c r="K33" s="2"/>
      <c r="L33" s="2"/>
    </row>
    <row r="34" spans="2:14" x14ac:dyDescent="0.15">
      <c r="B34" s="8"/>
      <c r="C34" s="10" t="s">
        <v>49</v>
      </c>
      <c r="G34" t="s">
        <v>3</v>
      </c>
      <c r="H34" s="11" t="s">
        <v>29</v>
      </c>
      <c r="I34" s="54">
        <f>I18*0.0188</f>
        <v>9757.7828000000009</v>
      </c>
      <c r="J34" s="3" t="s">
        <v>30</v>
      </c>
      <c r="K34" s="2"/>
      <c r="L34" s="2"/>
    </row>
    <row r="35" spans="2:14" x14ac:dyDescent="0.15">
      <c r="B35" s="8"/>
      <c r="C35" s="8"/>
      <c r="I35" s="53"/>
      <c r="K35" s="2"/>
      <c r="L35" s="2"/>
    </row>
    <row r="36" spans="2:14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4" x14ac:dyDescent="0.15">
      <c r="B37" s="8"/>
      <c r="C37" s="8"/>
      <c r="I37" s="53"/>
      <c r="K37" s="2"/>
      <c r="L37" s="2"/>
    </row>
    <row r="38" spans="2:14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130743.90889999999</v>
      </c>
      <c r="J38" s="24" t="s">
        <v>30</v>
      </c>
      <c r="K38" s="26"/>
      <c r="L38" s="2"/>
    </row>
    <row r="39" spans="2:14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4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4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4" ht="7.5" customHeight="1" x14ac:dyDescent="0.15">
      <c r="B42" s="8"/>
      <c r="C42" s="8"/>
      <c r="H42" s="11"/>
      <c r="I42" s="53"/>
      <c r="K42" s="2"/>
      <c r="L42" s="2"/>
    </row>
    <row r="43" spans="2:14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130743.90889999999</v>
      </c>
      <c r="J43" s="24" t="s">
        <v>30</v>
      </c>
      <c r="K43" s="26"/>
      <c r="L43" s="2"/>
      <c r="N43" s="68"/>
    </row>
    <row r="44" spans="2:14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  <c r="N44" s="70"/>
    </row>
    <row r="45" spans="2:14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450000.09110000002</v>
      </c>
      <c r="J45" s="11"/>
      <c r="L45" s="2"/>
      <c r="N45" s="70"/>
    </row>
    <row r="46" spans="2:14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4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4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450000.09110000002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CB72-65DA-CB4E-AB4C-DB3053A96376}">
  <dimension ref="B3:N62"/>
  <sheetViews>
    <sheetView showGridLines="0" topLeftCell="A6" zoomScale="110" zoomScaleNormal="110" workbookViewId="0">
      <selection activeCell="I34" sqref="I3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61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v>61713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580744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4" x14ac:dyDescent="0.15">
      <c r="B33" s="8"/>
      <c r="C33" s="8"/>
      <c r="I33" s="53"/>
      <c r="K33" s="2"/>
      <c r="L33" s="2"/>
    </row>
    <row r="34" spans="2:14" x14ac:dyDescent="0.15">
      <c r="B34" s="8"/>
      <c r="C34" s="10" t="s">
        <v>49</v>
      </c>
      <c r="G34" t="s">
        <v>3</v>
      </c>
      <c r="H34" s="11" t="s">
        <v>29</v>
      </c>
      <c r="I34" s="54">
        <f>I18*0.0188</f>
        <v>9757.7828000000009</v>
      </c>
      <c r="J34" s="3" t="s">
        <v>30</v>
      </c>
      <c r="K34" s="2"/>
      <c r="L34" s="2"/>
    </row>
    <row r="35" spans="2:14" x14ac:dyDescent="0.15">
      <c r="B35" s="8"/>
      <c r="C35" s="8"/>
      <c r="I35" s="53"/>
      <c r="K35" s="2"/>
      <c r="L35" s="2"/>
    </row>
    <row r="36" spans="2:14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4" x14ac:dyDescent="0.15">
      <c r="B37" s="8"/>
      <c r="C37" s="8"/>
      <c r="I37" s="53"/>
      <c r="K37" s="2"/>
      <c r="L37" s="2"/>
    </row>
    <row r="38" spans="2:14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130743.90889999999</v>
      </c>
      <c r="J38" s="24" t="s">
        <v>30</v>
      </c>
      <c r="K38" s="26"/>
      <c r="L38" s="2"/>
    </row>
    <row r="39" spans="2:14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4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4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4" ht="7.5" customHeight="1" x14ac:dyDescent="0.15">
      <c r="B42" s="8"/>
      <c r="C42" s="8"/>
      <c r="H42" s="11"/>
      <c r="I42" s="53"/>
      <c r="K42" s="2"/>
      <c r="L42" s="2"/>
    </row>
    <row r="43" spans="2:14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130743.90889999999</v>
      </c>
      <c r="J43" s="24" t="s">
        <v>30</v>
      </c>
      <c r="K43" s="26"/>
      <c r="L43" s="2"/>
    </row>
    <row r="44" spans="2:14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4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450000.09110000002</v>
      </c>
      <c r="J45" s="11"/>
      <c r="L45" s="2"/>
      <c r="N45" s="70"/>
    </row>
    <row r="46" spans="2:14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4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4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450000.09110000002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BFF7-97A3-5846-992A-D7A02D045F3B}">
  <dimension ref="B3:N62"/>
  <sheetViews>
    <sheetView showGridLines="0" tabSelected="1" topLeftCell="A8" zoomScale="110" zoomScaleNormal="110" workbookViewId="0">
      <selection activeCell="F54" sqref="F54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31.33203125" customWidth="1"/>
    <col min="4" max="4" width="10.6640625" customWidth="1"/>
    <col min="5" max="5" width="14.1640625" customWidth="1"/>
    <col min="6" max="6" width="16.5" customWidth="1"/>
    <col min="7" max="7" width="2" bestFit="1" customWidth="1"/>
    <col min="8" max="8" width="2.5" customWidth="1"/>
    <col min="9" max="9" width="19.83203125" style="40" customWidth="1"/>
    <col min="10" max="10" width="2.83203125" customWidth="1"/>
    <col min="11" max="11" width="1.5" customWidth="1"/>
    <col min="12" max="12" width="2.1640625" customWidth="1"/>
  </cols>
  <sheetData>
    <row r="3" spans="2:12" x14ac:dyDescent="0.15">
      <c r="B3" s="13"/>
      <c r="C3" s="6"/>
      <c r="D3" s="6"/>
      <c r="E3" s="6"/>
      <c r="F3" s="6"/>
      <c r="G3" s="6"/>
      <c r="H3" s="6"/>
      <c r="I3" s="60"/>
      <c r="J3" s="6"/>
      <c r="K3" s="6"/>
      <c r="L3" s="21"/>
    </row>
    <row r="4" spans="2:12" x14ac:dyDescent="0.15">
      <c r="B4" s="8"/>
      <c r="D4" s="73" t="s">
        <v>24</v>
      </c>
      <c r="E4" s="74"/>
      <c r="F4" s="74"/>
      <c r="G4" s="5"/>
      <c r="H4" s="40"/>
      <c r="J4" s="40"/>
      <c r="L4" s="2"/>
    </row>
    <row r="5" spans="2:12" x14ac:dyDescent="0.15">
      <c r="B5" s="8"/>
      <c r="L5" s="2"/>
    </row>
    <row r="6" spans="2:12" x14ac:dyDescent="0.15">
      <c r="B6" s="8"/>
      <c r="C6" s="3" t="s">
        <v>46</v>
      </c>
      <c r="L6" s="2"/>
    </row>
    <row r="7" spans="2:12" x14ac:dyDescent="0.15">
      <c r="B7" s="8"/>
      <c r="C7" s="14"/>
      <c r="D7" s="12"/>
      <c r="E7" s="12"/>
      <c r="F7" s="12"/>
      <c r="G7" s="12"/>
      <c r="H7" s="12"/>
      <c r="I7" s="41"/>
      <c r="J7" s="12"/>
      <c r="K7" s="12"/>
      <c r="L7" s="2"/>
    </row>
    <row r="8" spans="2:12" x14ac:dyDescent="0.15">
      <c r="B8" s="8"/>
      <c r="C8" s="30" t="s">
        <v>40</v>
      </c>
      <c r="D8" s="31"/>
      <c r="E8" s="31"/>
      <c r="F8" s="31"/>
      <c r="G8" s="31"/>
      <c r="H8" s="31"/>
      <c r="I8" s="42"/>
      <c r="J8" s="31"/>
      <c r="K8" s="32"/>
      <c r="L8" s="2"/>
    </row>
    <row r="9" spans="2:12" ht="6.75" customHeight="1" x14ac:dyDescent="0.15">
      <c r="B9" s="8"/>
      <c r="C9" s="46"/>
      <c r="D9" s="47"/>
      <c r="E9" s="47"/>
      <c r="F9" s="47"/>
      <c r="G9" s="47"/>
      <c r="H9" s="47"/>
      <c r="I9" s="48"/>
      <c r="J9" s="47"/>
      <c r="K9" s="49"/>
      <c r="L9" s="2"/>
    </row>
    <row r="10" spans="2:12" x14ac:dyDescent="0.15">
      <c r="B10" s="8"/>
      <c r="C10" s="33" t="s">
        <v>41</v>
      </c>
      <c r="D10" s="34"/>
      <c r="E10" s="34"/>
      <c r="F10" s="34"/>
      <c r="G10" s="34"/>
      <c r="H10" s="34"/>
      <c r="I10" s="43"/>
      <c r="J10" s="34"/>
      <c r="K10" s="35"/>
      <c r="L10" s="2"/>
    </row>
    <row r="11" spans="2:12" ht="5.25" customHeight="1" x14ac:dyDescent="0.15">
      <c r="B11" s="8"/>
      <c r="C11" s="3"/>
      <c r="L11" s="2"/>
    </row>
    <row r="12" spans="2:12" x14ac:dyDescent="0.15">
      <c r="B12" s="8"/>
      <c r="C12" s="36" t="s">
        <v>28</v>
      </c>
      <c r="D12" s="37" t="s">
        <v>10</v>
      </c>
      <c r="E12" s="37" t="s">
        <v>62</v>
      </c>
      <c r="F12" s="37" t="s">
        <v>43</v>
      </c>
      <c r="G12" s="36"/>
      <c r="H12" s="37"/>
      <c r="I12" s="69" t="s">
        <v>47</v>
      </c>
      <c r="J12" s="37">
        <v>30</v>
      </c>
      <c r="K12" s="39"/>
      <c r="L12" s="2"/>
    </row>
    <row r="13" spans="2:12" ht="8.25" customHeight="1" x14ac:dyDescent="0.15">
      <c r="B13" s="8"/>
      <c r="L13" s="2"/>
    </row>
    <row r="14" spans="2:12" x14ac:dyDescent="0.15">
      <c r="B14" s="8"/>
      <c r="C14" s="71" t="s">
        <v>2</v>
      </c>
      <c r="D14" s="72"/>
      <c r="L14" s="2"/>
    </row>
    <row r="15" spans="2:12" x14ac:dyDescent="0.15">
      <c r="B15" s="8"/>
      <c r="C15" s="4"/>
      <c r="D15" s="5"/>
      <c r="E15" s="12"/>
      <c r="F15" s="12"/>
      <c r="G15" s="12"/>
      <c r="H15" s="12"/>
      <c r="I15" s="7"/>
      <c r="J15" s="12"/>
      <c r="K15" s="12"/>
      <c r="L15" s="2"/>
    </row>
    <row r="16" spans="2:12" x14ac:dyDescent="0.15">
      <c r="B16" s="8"/>
      <c r="C16" s="16" t="s">
        <v>12</v>
      </c>
      <c r="D16" s="17"/>
      <c r="E16" s="18"/>
      <c r="F16" s="18"/>
      <c r="G16" s="18"/>
      <c r="H16" s="18"/>
      <c r="I16" s="19" t="s">
        <v>16</v>
      </c>
      <c r="J16" s="18"/>
      <c r="K16" s="20"/>
      <c r="L16" s="2"/>
    </row>
    <row r="17" spans="2:12" x14ac:dyDescent="0.15">
      <c r="B17" s="8"/>
      <c r="C17" s="8"/>
      <c r="K17" s="21"/>
      <c r="L17" s="2"/>
    </row>
    <row r="18" spans="2:12" ht="20.25" customHeight="1" x14ac:dyDescent="0.15">
      <c r="B18" s="8"/>
      <c r="C18" s="10" t="s">
        <v>4</v>
      </c>
      <c r="G18" s="9" t="s">
        <v>3</v>
      </c>
      <c r="I18" s="53">
        <f>519031/30*J12</f>
        <v>519031</v>
      </c>
      <c r="K18" s="22"/>
      <c r="L18" s="2"/>
    </row>
    <row r="19" spans="2:12" ht="20.25" customHeight="1" x14ac:dyDescent="0.15">
      <c r="B19" s="8"/>
      <c r="C19" s="10" t="s">
        <v>13</v>
      </c>
      <c r="G19" s="9" t="s">
        <v>3</v>
      </c>
      <c r="I19" s="53">
        <v>0</v>
      </c>
      <c r="K19" s="22"/>
      <c r="L19" s="2"/>
    </row>
    <row r="20" spans="2:12" ht="7.5" customHeight="1" x14ac:dyDescent="0.15">
      <c r="B20" s="8"/>
      <c r="C20" s="8"/>
      <c r="I20" s="53"/>
      <c r="K20" s="2"/>
      <c r="L20" s="2"/>
    </row>
    <row r="21" spans="2:12" x14ac:dyDescent="0.15">
      <c r="B21" s="8"/>
      <c r="C21" s="10" t="s">
        <v>5</v>
      </c>
      <c r="G21" s="11" t="s">
        <v>3</v>
      </c>
      <c r="I21" s="54">
        <f>I18+I19</f>
        <v>519031</v>
      </c>
      <c r="K21" s="23"/>
      <c r="L21" s="2"/>
    </row>
    <row r="22" spans="2:12" ht="7.5" customHeight="1" x14ac:dyDescent="0.15">
      <c r="B22" s="8"/>
      <c r="C22" s="8"/>
      <c r="I22" s="53"/>
      <c r="K22" s="2"/>
      <c r="L22" s="2"/>
    </row>
    <row r="23" spans="2:12" ht="20.25" customHeight="1" x14ac:dyDescent="0.15">
      <c r="B23" s="8"/>
      <c r="C23" s="10" t="s">
        <v>6</v>
      </c>
      <c r="G23" s="9" t="s">
        <v>3</v>
      </c>
      <c r="I23" s="53">
        <f>59585/30*J12</f>
        <v>59585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SUM(I21:I23)</f>
        <v>578616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0.25" customHeight="1" x14ac:dyDescent="0.15">
      <c r="B28" s="8"/>
      <c r="C28" s="10" t="s">
        <v>38</v>
      </c>
      <c r="E28" s="68" t="s">
        <v>37</v>
      </c>
      <c r="G28" t="s">
        <v>3</v>
      </c>
      <c r="H28" s="11" t="s">
        <v>29</v>
      </c>
      <c r="I28" s="54">
        <f>I18*0.1127</f>
        <v>58494.793699999995</v>
      </c>
      <c r="J28" s="4" t="s">
        <v>30</v>
      </c>
      <c r="K28" s="21"/>
      <c r="L28" s="2"/>
    </row>
    <row r="29" spans="2:12" x14ac:dyDescent="0.15">
      <c r="B29" s="8"/>
      <c r="C29" s="8"/>
      <c r="I29" s="53"/>
      <c r="K29" s="2"/>
      <c r="L29" s="2"/>
    </row>
    <row r="30" spans="2:12" ht="20.25" customHeight="1" x14ac:dyDescent="0.15">
      <c r="B30" s="8"/>
      <c r="C30" s="10" t="s">
        <v>18</v>
      </c>
      <c r="G30" t="s">
        <v>3</v>
      </c>
      <c r="H30" s="11" t="s">
        <v>29</v>
      </c>
      <c r="I30" s="54">
        <f>I21*0.07</f>
        <v>36332.170000000006</v>
      </c>
      <c r="J30" s="3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39</v>
      </c>
      <c r="G32" t="s">
        <v>3</v>
      </c>
      <c r="H32" s="11" t="s">
        <v>29</v>
      </c>
      <c r="I32" s="54">
        <f>I18*0.0411</f>
        <v>21332.1741</v>
      </c>
      <c r="J32" s="3" t="s">
        <v>30</v>
      </c>
      <c r="K32" s="2"/>
      <c r="L32" s="2"/>
    </row>
    <row r="33" spans="2:14" x14ac:dyDescent="0.15">
      <c r="B33" s="8"/>
      <c r="C33" s="8"/>
      <c r="I33" s="53"/>
      <c r="K33" s="2"/>
      <c r="L33" s="2"/>
    </row>
    <row r="34" spans="2:14" x14ac:dyDescent="0.15">
      <c r="B34" s="8"/>
      <c r="C34" s="10" t="s">
        <v>49</v>
      </c>
      <c r="G34" t="s">
        <v>3</v>
      </c>
      <c r="H34" s="11" t="s">
        <v>29</v>
      </c>
      <c r="I34" s="54">
        <f>I18*0.0147</f>
        <v>7629.7556999999997</v>
      </c>
      <c r="J34" s="3" t="s">
        <v>30</v>
      </c>
      <c r="K34" s="2"/>
      <c r="L34" s="2"/>
    </row>
    <row r="35" spans="2:14" x14ac:dyDescent="0.15">
      <c r="B35" s="8"/>
      <c r="C35" s="8"/>
      <c r="I35" s="53"/>
      <c r="K35" s="2"/>
      <c r="L35" s="2"/>
    </row>
    <row r="36" spans="2:14" x14ac:dyDescent="0.15">
      <c r="B36" s="8"/>
      <c r="C36" s="10" t="s">
        <v>48</v>
      </c>
      <c r="G36" t="s">
        <v>3</v>
      </c>
      <c r="H36" s="11" t="s">
        <v>29</v>
      </c>
      <c r="I36" s="54">
        <f>I18*0.0093</f>
        <v>4826.9883</v>
      </c>
      <c r="J36" s="3" t="s">
        <v>30</v>
      </c>
      <c r="K36" s="2"/>
      <c r="L36" s="2"/>
    </row>
    <row r="37" spans="2:14" x14ac:dyDescent="0.15">
      <c r="B37" s="8"/>
      <c r="C37" s="8"/>
      <c r="I37" s="53"/>
      <c r="K37" s="2"/>
      <c r="L37" s="2"/>
    </row>
    <row r="38" spans="2:14" x14ac:dyDescent="0.15">
      <c r="B38" s="8"/>
      <c r="C38" s="27" t="s">
        <v>19</v>
      </c>
      <c r="D38" s="25"/>
      <c r="E38" s="25"/>
      <c r="F38" s="25"/>
      <c r="G38" s="24" t="s">
        <v>3</v>
      </c>
      <c r="H38" s="28" t="s">
        <v>29</v>
      </c>
      <c r="I38" s="55">
        <f>SUM(I28:I36)</f>
        <v>128615.88179999999</v>
      </c>
      <c r="J38" s="24" t="s">
        <v>30</v>
      </c>
      <c r="K38" s="26"/>
      <c r="L38" s="2"/>
    </row>
    <row r="39" spans="2:14" x14ac:dyDescent="0.15">
      <c r="B39" s="8"/>
      <c r="C39" s="14"/>
      <c r="D39" s="12"/>
      <c r="E39" s="12"/>
      <c r="F39" s="12"/>
      <c r="G39" s="14"/>
      <c r="H39" s="12"/>
      <c r="I39" s="58"/>
      <c r="J39" s="12"/>
      <c r="L39" s="2"/>
    </row>
    <row r="40" spans="2:14" ht="7.5" customHeight="1" x14ac:dyDescent="0.15">
      <c r="B40" s="8"/>
      <c r="C40" s="13"/>
      <c r="D40" s="6"/>
      <c r="E40" s="6"/>
      <c r="F40" s="6"/>
      <c r="G40" s="6"/>
      <c r="H40" s="6"/>
      <c r="I40" s="56"/>
      <c r="J40" s="6"/>
      <c r="K40" s="21"/>
      <c r="L40" s="2"/>
    </row>
    <row r="41" spans="2:14" x14ac:dyDescent="0.15">
      <c r="B41" s="8"/>
      <c r="C41" s="10" t="s">
        <v>8</v>
      </c>
      <c r="G41" t="s">
        <v>3</v>
      </c>
      <c r="H41" s="11" t="s">
        <v>29</v>
      </c>
      <c r="I41" s="54">
        <v>0</v>
      </c>
      <c r="J41" s="3" t="s">
        <v>30</v>
      </c>
      <c r="K41" s="2"/>
      <c r="L41" s="2"/>
    </row>
    <row r="42" spans="2:14" ht="7.5" customHeight="1" x14ac:dyDescent="0.15">
      <c r="B42" s="8"/>
      <c r="C42" s="8"/>
      <c r="H42" s="11"/>
      <c r="I42" s="53"/>
      <c r="K42" s="2"/>
      <c r="L42" s="2"/>
    </row>
    <row r="43" spans="2:14" x14ac:dyDescent="0.15">
      <c r="B43" s="8"/>
      <c r="C43" s="27" t="s">
        <v>21</v>
      </c>
      <c r="D43" s="25"/>
      <c r="E43" s="25"/>
      <c r="F43" s="25"/>
      <c r="G43" s="24" t="s">
        <v>3</v>
      </c>
      <c r="H43" s="28" t="s">
        <v>29</v>
      </c>
      <c r="I43" s="55">
        <f>I38+I41</f>
        <v>128615.88179999999</v>
      </c>
      <c r="J43" s="24" t="s">
        <v>30</v>
      </c>
      <c r="K43" s="26"/>
      <c r="L43" s="2"/>
    </row>
    <row r="44" spans="2:14" ht="15" customHeight="1" x14ac:dyDescent="0.15">
      <c r="B44" s="8"/>
      <c r="C44" s="6"/>
      <c r="D44" s="6"/>
      <c r="E44" s="6"/>
      <c r="F44" s="6"/>
      <c r="G44" s="6"/>
      <c r="H44" s="52"/>
      <c r="I44" s="56"/>
      <c r="J44" s="6"/>
      <c r="L44" s="2"/>
    </row>
    <row r="45" spans="2:14" ht="15" customHeight="1" x14ac:dyDescent="0.15">
      <c r="B45" s="8"/>
      <c r="D45" s="3"/>
      <c r="F45" s="15" t="s">
        <v>35</v>
      </c>
      <c r="G45" s="3" t="s">
        <v>3</v>
      </c>
      <c r="H45" s="11"/>
      <c r="I45" s="54">
        <f>I25-I43</f>
        <v>450000.11820000003</v>
      </c>
      <c r="J45" s="11"/>
      <c r="L45" s="2"/>
      <c r="N45" s="70"/>
    </row>
    <row r="46" spans="2:14" ht="15" customHeight="1" x14ac:dyDescent="0.15">
      <c r="B46" s="8"/>
      <c r="F46" s="11" t="s">
        <v>22</v>
      </c>
      <c r="G46" s="3" t="s">
        <v>3</v>
      </c>
      <c r="H46" s="11" t="s">
        <v>29</v>
      </c>
      <c r="I46" s="54">
        <v>0</v>
      </c>
      <c r="J46" s="11" t="s">
        <v>30</v>
      </c>
      <c r="L46" s="2"/>
    </row>
    <row r="47" spans="2:14" ht="15" customHeight="1" thickBot="1" x14ac:dyDescent="0.2">
      <c r="B47" s="8"/>
      <c r="D47" s="3"/>
      <c r="E47" s="11"/>
      <c r="F47" s="3"/>
      <c r="G47" s="3"/>
      <c r="H47" s="11"/>
      <c r="I47" s="54"/>
      <c r="J47" s="3"/>
      <c r="L47" s="2"/>
    </row>
    <row r="48" spans="2:14" ht="15" customHeight="1" thickBot="1" x14ac:dyDescent="0.2">
      <c r="B48" s="8"/>
      <c r="E48" s="64" t="s">
        <v>23</v>
      </c>
      <c r="F48" s="50"/>
      <c r="G48" s="50" t="s">
        <v>3</v>
      </c>
      <c r="H48" s="50"/>
      <c r="I48" s="59">
        <f>I45-I46</f>
        <v>450000.11820000003</v>
      </c>
      <c r="J48" s="50"/>
      <c r="K48" s="51"/>
      <c r="L48" s="2"/>
    </row>
    <row r="49" spans="2:12" ht="15" customHeight="1" x14ac:dyDescent="0.15">
      <c r="B49" s="8"/>
      <c r="L49" s="2"/>
    </row>
    <row r="50" spans="2:12" ht="15" customHeight="1" x14ac:dyDescent="0.15">
      <c r="B50" s="8"/>
      <c r="L50" s="2"/>
    </row>
    <row r="51" spans="2:12" ht="15" customHeight="1" x14ac:dyDescent="0.15">
      <c r="B51" s="8"/>
      <c r="C51" s="3" t="s">
        <v>32</v>
      </c>
      <c r="E51" s="68" t="s">
        <v>44</v>
      </c>
      <c r="L51" s="2"/>
    </row>
    <row r="52" spans="2:12" ht="15" customHeight="1" x14ac:dyDescent="0.15">
      <c r="B52" s="8"/>
      <c r="C52" t="s">
        <v>33</v>
      </c>
      <c r="L52" s="2"/>
    </row>
    <row r="53" spans="2:12" ht="15" customHeight="1" x14ac:dyDescent="0.15">
      <c r="B53" s="8"/>
      <c r="C53" t="s">
        <v>34</v>
      </c>
      <c r="L53" s="2"/>
    </row>
    <row r="54" spans="2:12" ht="15" customHeight="1" x14ac:dyDescent="0.15">
      <c r="B54" s="8"/>
      <c r="C54" s="1"/>
      <c r="D54" s="1"/>
      <c r="E54" s="1"/>
      <c r="F54" s="1"/>
      <c r="G54" s="1"/>
      <c r="H54" s="1"/>
      <c r="I54" s="45"/>
      <c r="J54" s="1"/>
      <c r="K54" s="1"/>
      <c r="L54" s="2"/>
    </row>
    <row r="55" spans="2:12" ht="15" customHeight="1" x14ac:dyDescent="0.15">
      <c r="B55" s="8"/>
      <c r="L55" s="2"/>
    </row>
    <row r="56" spans="2:12" ht="15" customHeight="1" x14ac:dyDescent="0.15">
      <c r="B56" s="8"/>
      <c r="C56" s="3" t="s">
        <v>26</v>
      </c>
      <c r="L56" s="2"/>
    </row>
    <row r="57" spans="2:12" ht="15" customHeight="1" x14ac:dyDescent="0.15">
      <c r="B57" s="8"/>
      <c r="L57" s="2"/>
    </row>
    <row r="58" spans="2:12" ht="15" customHeight="1" x14ac:dyDescent="0.15">
      <c r="B58" s="8"/>
      <c r="L58" s="2"/>
    </row>
    <row r="59" spans="2:12" ht="15" customHeight="1" x14ac:dyDescent="0.15">
      <c r="B59" s="8"/>
      <c r="G59" s="5" t="s">
        <v>27</v>
      </c>
      <c r="L59" s="2"/>
    </row>
    <row r="60" spans="2:12" ht="15" customHeight="1" x14ac:dyDescent="0.15">
      <c r="B60" s="8"/>
      <c r="G60" s="4" t="s">
        <v>45</v>
      </c>
      <c r="L60" s="2"/>
    </row>
    <row r="61" spans="2:12" ht="15" customHeight="1" x14ac:dyDescent="0.15">
      <c r="B61" s="61"/>
      <c r="C61" s="1"/>
      <c r="D61" s="1"/>
      <c r="E61" s="1"/>
      <c r="F61" s="1"/>
      <c r="G61" s="1"/>
      <c r="H61" s="1"/>
      <c r="I61" s="45"/>
      <c r="J61" s="1"/>
      <c r="K61" s="1"/>
      <c r="L61" s="62"/>
    </row>
    <row r="62" spans="2:12" ht="15" customHeight="1" x14ac:dyDescent="0.15"/>
  </sheetData>
  <mergeCells count="2">
    <mergeCell ref="D4:F4"/>
    <mergeCell ref="C14:D14"/>
  </mergeCells>
  <pageMargins left="0.35433070866141736" right="0.35433070866141736" top="0.39370078740157483" bottom="0.39370078740157483" header="0" footer="0"/>
  <pageSetup scale="75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>
    <pageSetUpPr fitToPage="1"/>
  </sheetPr>
  <dimension ref="B2:N58"/>
  <sheetViews>
    <sheetView showGridLines="0" topLeftCell="B16" workbookViewId="0">
      <selection activeCell="I39" sqref="I39"/>
    </sheetView>
  </sheetViews>
  <sheetFormatPr baseColWidth="10" defaultColWidth="11.5" defaultRowHeight="13" x14ac:dyDescent="0.15"/>
  <cols>
    <col min="1" max="1" width="3.33203125" customWidth="1"/>
    <col min="2" max="2" width="2.33203125" customWidth="1"/>
    <col min="3" max="3" width="40.1640625" customWidth="1"/>
    <col min="4" max="4" width="18.1640625" customWidth="1"/>
    <col min="5" max="5" width="14.1640625" customWidth="1"/>
    <col min="6" max="6" width="11.83203125" customWidth="1"/>
    <col min="7" max="7" width="2" bestFit="1" customWidth="1"/>
    <col min="8" max="8" width="2.5" customWidth="1"/>
    <col min="9" max="9" width="26.33203125" style="40" customWidth="1"/>
    <col min="10" max="10" width="3.1640625" customWidth="1"/>
    <col min="11" max="11" width="1.5" customWidth="1"/>
    <col min="12" max="12" width="2.1640625" customWidth="1"/>
    <col min="13" max="13" width="4.83203125" customWidth="1"/>
  </cols>
  <sheetData>
    <row r="2" spans="2:14" ht="16" x14ac:dyDescent="0.2">
      <c r="B2" s="13"/>
      <c r="C2" s="6"/>
      <c r="D2" s="6"/>
      <c r="E2" s="6"/>
      <c r="F2" s="6"/>
      <c r="G2" s="6"/>
      <c r="H2" s="6"/>
      <c r="I2" s="60"/>
      <c r="J2" s="6"/>
      <c r="K2" s="6"/>
      <c r="L2" s="21"/>
      <c r="N2" s="67"/>
    </row>
    <row r="3" spans="2:14" ht="16" x14ac:dyDescent="0.2">
      <c r="B3" s="8"/>
      <c r="D3" s="73" t="s">
        <v>24</v>
      </c>
      <c r="E3" s="74"/>
      <c r="F3" s="74"/>
      <c r="G3" s="5"/>
      <c r="H3" s="40"/>
      <c r="J3" s="40"/>
      <c r="L3" s="2"/>
      <c r="N3" s="67"/>
    </row>
    <row r="4" spans="2:14" x14ac:dyDescent="0.15">
      <c r="B4" s="8"/>
      <c r="L4" s="2"/>
    </row>
    <row r="5" spans="2:14" x14ac:dyDescent="0.15">
      <c r="B5" s="8"/>
      <c r="C5" s="3" t="s">
        <v>25</v>
      </c>
      <c r="L5" s="2"/>
    </row>
    <row r="6" spans="2:14" x14ac:dyDescent="0.15">
      <c r="B6" s="8"/>
      <c r="C6" s="14"/>
      <c r="D6" s="12"/>
      <c r="E6" s="12"/>
      <c r="F6" s="12"/>
      <c r="G6" s="12"/>
      <c r="H6" s="12"/>
      <c r="I6" s="41"/>
      <c r="J6" s="12"/>
      <c r="K6" s="12"/>
      <c r="L6" s="2"/>
    </row>
    <row r="7" spans="2:14" x14ac:dyDescent="0.15">
      <c r="B7" s="8"/>
      <c r="C7" s="30" t="s">
        <v>1</v>
      </c>
      <c r="D7" s="31"/>
      <c r="E7" s="31"/>
      <c r="F7" s="31"/>
      <c r="G7" s="31"/>
      <c r="H7" s="31"/>
      <c r="I7" s="42"/>
      <c r="J7" s="31"/>
      <c r="K7" s="32"/>
      <c r="L7" s="2"/>
    </row>
    <row r="8" spans="2:14" ht="6.75" customHeight="1" x14ac:dyDescent="0.15">
      <c r="B8" s="8"/>
      <c r="C8" s="46"/>
      <c r="D8" s="47"/>
      <c r="E8" s="47"/>
      <c r="F8" s="47"/>
      <c r="G8" s="47"/>
      <c r="H8" s="47"/>
      <c r="I8" s="48"/>
      <c r="J8" s="47"/>
      <c r="K8" s="49"/>
      <c r="L8" s="2"/>
    </row>
    <row r="9" spans="2:14" x14ac:dyDescent="0.15">
      <c r="B9" s="8"/>
      <c r="C9" s="33" t="s">
        <v>0</v>
      </c>
      <c r="D9" s="34"/>
      <c r="E9" s="34"/>
      <c r="F9" s="34"/>
      <c r="G9" s="34"/>
      <c r="H9" s="34"/>
      <c r="I9" s="43"/>
      <c r="J9" s="34"/>
      <c r="K9" s="35"/>
      <c r="L9" s="2"/>
    </row>
    <row r="10" spans="2:14" ht="5.25" customHeight="1" x14ac:dyDescent="0.15">
      <c r="B10" s="8"/>
      <c r="C10" s="3"/>
      <c r="L10" s="2"/>
    </row>
    <row r="11" spans="2:14" x14ac:dyDescent="0.15">
      <c r="B11" s="8"/>
      <c r="C11" s="36" t="s">
        <v>28</v>
      </c>
      <c r="D11" s="37" t="s">
        <v>10</v>
      </c>
      <c r="E11" s="37"/>
      <c r="F11" s="37" t="s">
        <v>11</v>
      </c>
      <c r="G11" s="38"/>
      <c r="H11" s="37"/>
      <c r="I11" s="44"/>
      <c r="J11" s="37"/>
      <c r="K11" s="39"/>
      <c r="L11" s="2"/>
    </row>
    <row r="12" spans="2:14" ht="8.25" customHeight="1" x14ac:dyDescent="0.15">
      <c r="B12" s="8"/>
      <c r="L12" s="2"/>
    </row>
    <row r="13" spans="2:14" x14ac:dyDescent="0.15">
      <c r="B13" s="8"/>
      <c r="C13" s="71" t="s">
        <v>2</v>
      </c>
      <c r="D13" s="72"/>
      <c r="L13" s="2"/>
    </row>
    <row r="14" spans="2:14" x14ac:dyDescent="0.15">
      <c r="B14" s="8"/>
      <c r="C14" s="4"/>
      <c r="D14" s="5"/>
      <c r="E14" s="12"/>
      <c r="F14" s="12"/>
      <c r="G14" s="12"/>
      <c r="H14" s="12"/>
      <c r="I14" s="7"/>
      <c r="J14" s="12"/>
      <c r="K14" s="12"/>
      <c r="L14" s="2"/>
    </row>
    <row r="15" spans="2:14" x14ac:dyDescent="0.15">
      <c r="B15" s="8"/>
      <c r="C15" s="16" t="s">
        <v>12</v>
      </c>
      <c r="D15" s="17"/>
      <c r="E15" s="18"/>
      <c r="F15" s="18"/>
      <c r="G15" s="18"/>
      <c r="H15" s="18"/>
      <c r="I15" s="19" t="s">
        <v>16</v>
      </c>
      <c r="J15" s="18"/>
      <c r="K15" s="20"/>
      <c r="L15" s="2"/>
    </row>
    <row r="16" spans="2:14" x14ac:dyDescent="0.15">
      <c r="B16" s="8"/>
      <c r="C16" s="8"/>
      <c r="K16" s="21"/>
      <c r="L16" s="2"/>
    </row>
    <row r="17" spans="2:12" ht="25" customHeight="1" x14ac:dyDescent="0.15">
      <c r="B17" s="8"/>
      <c r="C17" s="10" t="s">
        <v>4</v>
      </c>
      <c r="G17" s="9" t="s">
        <v>3</v>
      </c>
      <c r="I17" s="53">
        <v>225000</v>
      </c>
      <c r="K17" s="22"/>
      <c r="L17" s="2"/>
    </row>
    <row r="18" spans="2:12" ht="20.25" customHeight="1" x14ac:dyDescent="0.15">
      <c r="B18" s="8"/>
      <c r="C18" s="10" t="s">
        <v>13</v>
      </c>
      <c r="G18" s="9" t="s">
        <v>3</v>
      </c>
      <c r="I18" s="53">
        <v>0</v>
      </c>
      <c r="K18" s="22"/>
      <c r="L18" s="2"/>
    </row>
    <row r="19" spans="2:12" ht="7.5" customHeight="1" x14ac:dyDescent="0.15">
      <c r="B19" s="8"/>
      <c r="C19" s="8"/>
      <c r="I19" s="53"/>
      <c r="K19" s="2"/>
      <c r="L19" s="2"/>
    </row>
    <row r="20" spans="2:12" x14ac:dyDescent="0.15">
      <c r="B20" s="8"/>
      <c r="C20" s="10" t="s">
        <v>5</v>
      </c>
      <c r="G20" s="11" t="s">
        <v>3</v>
      </c>
      <c r="I20" s="54">
        <f>I17+I18</f>
        <v>225000</v>
      </c>
      <c r="K20" s="23"/>
      <c r="L20" s="2"/>
    </row>
    <row r="21" spans="2:12" ht="7.5" customHeight="1" x14ac:dyDescent="0.15">
      <c r="B21" s="8"/>
      <c r="C21" s="8"/>
      <c r="I21" s="53"/>
      <c r="K21" s="2"/>
      <c r="L21" s="2"/>
    </row>
    <row r="22" spans="2:12" ht="25" customHeight="1" x14ac:dyDescent="0.15">
      <c r="B22" s="8"/>
      <c r="C22" s="10" t="s">
        <v>15</v>
      </c>
      <c r="D22" s="63" t="s">
        <v>14</v>
      </c>
      <c r="E22" s="1">
        <v>2</v>
      </c>
      <c r="G22" s="9" t="s">
        <v>3</v>
      </c>
      <c r="I22" s="53">
        <f>E22*9242</f>
        <v>18484</v>
      </c>
      <c r="K22" s="22"/>
      <c r="L22" s="2"/>
    </row>
    <row r="23" spans="2:12" ht="25" customHeight="1" x14ac:dyDescent="0.15">
      <c r="B23" s="8"/>
      <c r="C23" s="10" t="s">
        <v>6</v>
      </c>
      <c r="G23" s="9" t="s">
        <v>3</v>
      </c>
      <c r="I23" s="53">
        <v>18000</v>
      </c>
      <c r="K23" s="22"/>
      <c r="L23" s="2"/>
    </row>
    <row r="24" spans="2:12" ht="7.5" customHeight="1" x14ac:dyDescent="0.15">
      <c r="B24" s="8"/>
      <c r="C24" s="8"/>
      <c r="I24" s="53"/>
      <c r="K24" s="2"/>
      <c r="L24" s="2"/>
    </row>
    <row r="25" spans="2:12" x14ac:dyDescent="0.15">
      <c r="B25" s="8"/>
      <c r="C25" s="27" t="s">
        <v>20</v>
      </c>
      <c r="D25" s="25"/>
      <c r="E25" s="25"/>
      <c r="F25" s="25"/>
      <c r="G25" s="28" t="s">
        <v>3</v>
      </c>
      <c r="H25" s="25"/>
      <c r="I25" s="55">
        <f>SUM(I20:I23)</f>
        <v>261484</v>
      </c>
      <c r="J25" s="25"/>
      <c r="K25" s="29"/>
      <c r="L25" s="2"/>
    </row>
    <row r="26" spans="2:12" ht="7.5" customHeight="1" x14ac:dyDescent="0.15">
      <c r="B26" s="8"/>
      <c r="C26" s="12"/>
      <c r="D26" s="6"/>
      <c r="E26" s="6"/>
      <c r="F26" s="6"/>
      <c r="G26" s="6"/>
      <c r="H26" s="6"/>
      <c r="I26" s="56"/>
      <c r="J26" s="6"/>
      <c r="K26" s="6"/>
      <c r="L26" s="2"/>
    </row>
    <row r="27" spans="2:12" ht="12.75" customHeight="1" x14ac:dyDescent="0.15">
      <c r="B27" s="8"/>
      <c r="C27" s="16" t="s">
        <v>7</v>
      </c>
      <c r="D27" s="17"/>
      <c r="E27" s="18"/>
      <c r="F27" s="18"/>
      <c r="G27" s="18"/>
      <c r="H27" s="18"/>
      <c r="I27" s="57" t="s">
        <v>16</v>
      </c>
      <c r="J27" s="18"/>
      <c r="K27" s="20"/>
      <c r="L27" s="2"/>
    </row>
    <row r="28" spans="2:12" ht="25" customHeight="1" x14ac:dyDescent="0.15">
      <c r="B28" s="8"/>
      <c r="C28" s="10" t="s">
        <v>17</v>
      </c>
      <c r="E28" t="s">
        <v>36</v>
      </c>
      <c r="G28" t="s">
        <v>3</v>
      </c>
      <c r="H28" s="11" t="s">
        <v>29</v>
      </c>
      <c r="I28" s="54">
        <v>26312</v>
      </c>
      <c r="J28" s="11" t="s">
        <v>30</v>
      </c>
      <c r="K28" s="21"/>
      <c r="L28" s="2"/>
    </row>
    <row r="29" spans="2:12" x14ac:dyDescent="0.15">
      <c r="B29" s="8"/>
      <c r="C29" s="8"/>
      <c r="I29" s="53"/>
      <c r="J29" s="9"/>
      <c r="K29" s="2"/>
      <c r="L29" s="2"/>
    </row>
    <row r="30" spans="2:12" ht="25" customHeight="1" x14ac:dyDescent="0.15">
      <c r="B30" s="8"/>
      <c r="C30" s="10" t="s">
        <v>18</v>
      </c>
      <c r="G30" t="s">
        <v>3</v>
      </c>
      <c r="H30" s="11" t="s">
        <v>29</v>
      </c>
      <c r="I30" s="54">
        <v>16100</v>
      </c>
      <c r="J30" s="11" t="s">
        <v>30</v>
      </c>
      <c r="K30" s="2"/>
      <c r="L30" s="2"/>
    </row>
    <row r="31" spans="2:12" x14ac:dyDescent="0.15">
      <c r="B31" s="8"/>
      <c r="C31" s="8"/>
      <c r="I31" s="53"/>
      <c r="K31" s="2"/>
      <c r="L31" s="2"/>
    </row>
    <row r="32" spans="2:12" x14ac:dyDescent="0.15">
      <c r="B32" s="8"/>
      <c r="C32" s="10" t="s">
        <v>31</v>
      </c>
      <c r="G32" t="s">
        <v>3</v>
      </c>
      <c r="H32" s="11" t="s">
        <v>29</v>
      </c>
      <c r="I32" s="54">
        <v>0</v>
      </c>
      <c r="J32" s="11" t="s">
        <v>30</v>
      </c>
      <c r="K32" s="2"/>
      <c r="L32" s="2"/>
    </row>
    <row r="33" spans="2:12" x14ac:dyDescent="0.15">
      <c r="B33" s="8"/>
      <c r="C33" s="8"/>
      <c r="I33" s="53"/>
      <c r="J33" s="9"/>
      <c r="K33" s="2"/>
      <c r="L33" s="2"/>
    </row>
    <row r="34" spans="2:12" x14ac:dyDescent="0.15">
      <c r="B34" s="8"/>
      <c r="C34" s="27" t="s">
        <v>19</v>
      </c>
      <c r="D34" s="25"/>
      <c r="E34" s="25"/>
      <c r="F34" s="25"/>
      <c r="G34" s="24" t="s">
        <v>3</v>
      </c>
      <c r="H34" s="28" t="s">
        <v>29</v>
      </c>
      <c r="I34" s="55">
        <f>SUM(I28:I32)</f>
        <v>42412</v>
      </c>
      <c r="J34" s="28" t="s">
        <v>30</v>
      </c>
      <c r="K34" s="26"/>
      <c r="L34" s="2"/>
    </row>
    <row r="35" spans="2:12" x14ac:dyDescent="0.15">
      <c r="B35" s="8"/>
      <c r="C35" s="14"/>
      <c r="D35" s="12"/>
      <c r="E35" s="12"/>
      <c r="F35" s="12"/>
      <c r="G35" s="14"/>
      <c r="H35" s="12"/>
      <c r="I35" s="58"/>
      <c r="J35" s="65"/>
      <c r="L35" s="2"/>
    </row>
    <row r="36" spans="2:12" ht="25" customHeight="1" x14ac:dyDescent="0.15">
      <c r="B36" s="8"/>
      <c r="C36" s="13"/>
      <c r="D36" s="6"/>
      <c r="E36" s="6"/>
      <c r="F36" s="6"/>
      <c r="G36" s="6"/>
      <c r="H36" s="6"/>
      <c r="I36" s="56"/>
      <c r="J36" s="66"/>
      <c r="K36" s="21"/>
      <c r="L36" s="2"/>
    </row>
    <row r="37" spans="2:12" x14ac:dyDescent="0.15">
      <c r="B37" s="8"/>
      <c r="C37" s="10" t="s">
        <v>8</v>
      </c>
      <c r="G37" t="s">
        <v>3</v>
      </c>
      <c r="H37" s="11" t="s">
        <v>29</v>
      </c>
      <c r="I37" s="54"/>
      <c r="J37" s="11" t="s">
        <v>30</v>
      </c>
      <c r="K37" s="2"/>
      <c r="L37" s="2"/>
    </row>
    <row r="38" spans="2:12" ht="7.5" customHeight="1" x14ac:dyDescent="0.15">
      <c r="B38" s="8"/>
      <c r="C38" s="8"/>
      <c r="H38" s="11"/>
      <c r="I38" s="53"/>
      <c r="J38" s="9"/>
      <c r="K38" s="2"/>
      <c r="L38" s="2"/>
    </row>
    <row r="39" spans="2:12" x14ac:dyDescent="0.15">
      <c r="B39" s="8"/>
      <c r="C39" s="27" t="s">
        <v>21</v>
      </c>
      <c r="D39" s="25"/>
      <c r="E39" s="25"/>
      <c r="F39" s="25"/>
      <c r="G39" s="24" t="s">
        <v>3</v>
      </c>
      <c r="H39" s="28" t="s">
        <v>29</v>
      </c>
      <c r="I39" s="55">
        <f>I34+I37</f>
        <v>42412</v>
      </c>
      <c r="J39" s="28" t="s">
        <v>30</v>
      </c>
      <c r="K39" s="26"/>
      <c r="L39" s="2"/>
    </row>
    <row r="40" spans="2:12" ht="15" customHeight="1" x14ac:dyDescent="0.15">
      <c r="B40" s="8"/>
      <c r="C40" s="6"/>
      <c r="D40" s="6"/>
      <c r="E40" s="6"/>
      <c r="F40" s="6"/>
      <c r="G40" s="6"/>
      <c r="H40" s="52"/>
      <c r="I40" s="56"/>
      <c r="J40" s="6"/>
      <c r="L40" s="2"/>
    </row>
    <row r="41" spans="2:12" ht="25" customHeight="1" x14ac:dyDescent="0.15">
      <c r="B41" s="8"/>
      <c r="D41" s="3"/>
      <c r="F41" s="15" t="s">
        <v>35</v>
      </c>
      <c r="G41" s="3" t="s">
        <v>3</v>
      </c>
      <c r="H41" s="11"/>
      <c r="I41" s="54">
        <f>I25-I39</f>
        <v>219072</v>
      </c>
      <c r="J41" s="11"/>
      <c r="L41" s="2"/>
    </row>
    <row r="42" spans="2:12" ht="25" customHeight="1" x14ac:dyDescent="0.15">
      <c r="B42" s="8"/>
      <c r="F42" s="11" t="s">
        <v>22</v>
      </c>
      <c r="G42" s="3" t="s">
        <v>3</v>
      </c>
      <c r="H42" s="11" t="s">
        <v>29</v>
      </c>
      <c r="I42" s="54">
        <v>20000</v>
      </c>
      <c r="J42" s="11" t="s">
        <v>30</v>
      </c>
      <c r="L42" s="2"/>
    </row>
    <row r="43" spans="2:12" ht="15" customHeight="1" thickBot="1" x14ac:dyDescent="0.2">
      <c r="B43" s="8"/>
      <c r="D43" s="3"/>
      <c r="E43" s="11"/>
      <c r="F43" s="3"/>
      <c r="G43" s="3"/>
      <c r="H43" s="11"/>
      <c r="I43" s="54"/>
      <c r="J43" s="3"/>
      <c r="L43" s="2"/>
    </row>
    <row r="44" spans="2:12" ht="15" customHeight="1" thickBot="1" x14ac:dyDescent="0.2">
      <c r="B44" s="8"/>
      <c r="E44" s="64" t="s">
        <v>23</v>
      </c>
      <c r="F44" s="50"/>
      <c r="G44" s="50" t="s">
        <v>3</v>
      </c>
      <c r="H44" s="50"/>
      <c r="I44" s="59">
        <f>I41-I42</f>
        <v>199072</v>
      </c>
      <c r="J44" s="50"/>
      <c r="K44" s="51"/>
      <c r="L44" s="2"/>
    </row>
    <row r="45" spans="2:12" ht="15" customHeight="1" x14ac:dyDescent="0.15">
      <c r="B45" s="8"/>
      <c r="L45" s="2"/>
    </row>
    <row r="46" spans="2:12" ht="15" customHeight="1" x14ac:dyDescent="0.15">
      <c r="B46" s="8"/>
      <c r="L46" s="2"/>
    </row>
    <row r="47" spans="2:12" ht="15" customHeight="1" x14ac:dyDescent="0.15">
      <c r="B47" s="8"/>
      <c r="C47" s="3" t="s">
        <v>32</v>
      </c>
      <c r="L47" s="2"/>
    </row>
    <row r="48" spans="2:12" ht="15" customHeight="1" x14ac:dyDescent="0.15">
      <c r="B48" s="8"/>
      <c r="C48" t="s">
        <v>33</v>
      </c>
      <c r="L48" s="2"/>
    </row>
    <row r="49" spans="2:12" ht="15" customHeight="1" x14ac:dyDescent="0.15">
      <c r="B49" s="8"/>
      <c r="C49" t="s">
        <v>34</v>
      </c>
      <c r="L49" s="2"/>
    </row>
    <row r="50" spans="2:12" ht="15" customHeight="1" x14ac:dyDescent="0.15">
      <c r="B50" s="8"/>
      <c r="C50" s="1"/>
      <c r="D50" s="1"/>
      <c r="E50" s="1"/>
      <c r="F50" s="1"/>
      <c r="G50" s="1"/>
      <c r="H50" s="1"/>
      <c r="I50" s="45"/>
      <c r="J50" s="1"/>
      <c r="K50" s="1"/>
      <c r="L50" s="2"/>
    </row>
    <row r="51" spans="2:12" ht="15" customHeight="1" x14ac:dyDescent="0.15">
      <c r="B51" s="8"/>
      <c r="L51" s="2"/>
    </row>
    <row r="52" spans="2:12" ht="15" customHeight="1" x14ac:dyDescent="0.15">
      <c r="B52" s="8"/>
      <c r="C52" s="3" t="s">
        <v>26</v>
      </c>
      <c r="L52" s="2"/>
    </row>
    <row r="53" spans="2:12" ht="15" customHeight="1" x14ac:dyDescent="0.15">
      <c r="B53" s="8"/>
      <c r="L53" s="2"/>
    </row>
    <row r="54" spans="2:12" ht="15" customHeight="1" x14ac:dyDescent="0.15">
      <c r="B54" s="8"/>
      <c r="L54" s="2"/>
    </row>
    <row r="55" spans="2:12" ht="15" customHeight="1" x14ac:dyDescent="0.15">
      <c r="B55" s="8"/>
      <c r="G55" s="5" t="s">
        <v>27</v>
      </c>
      <c r="L55" s="2"/>
    </row>
    <row r="56" spans="2:12" ht="15" customHeight="1" x14ac:dyDescent="0.15">
      <c r="B56" s="8"/>
      <c r="G56" s="4" t="s">
        <v>9</v>
      </c>
      <c r="L56" s="2"/>
    </row>
    <row r="57" spans="2:12" ht="15" customHeight="1" x14ac:dyDescent="0.15">
      <c r="B57" s="61"/>
      <c r="C57" s="1"/>
      <c r="D57" s="1"/>
      <c r="E57" s="1"/>
      <c r="F57" s="1"/>
      <c r="G57" s="1"/>
      <c r="H57" s="1"/>
      <c r="I57" s="45"/>
      <c r="J57" s="1"/>
      <c r="K57" s="1"/>
      <c r="L57" s="62"/>
    </row>
    <row r="58" spans="2:12" ht="15" customHeight="1" x14ac:dyDescent="0.15"/>
  </sheetData>
  <mergeCells count="2">
    <mergeCell ref="D3:F3"/>
    <mergeCell ref="C13:D13"/>
  </mergeCells>
  <printOptions horizontalCentered="1"/>
  <pageMargins left="0.31496062992125984" right="0.31496062992125984" top="0.35433070866141736" bottom="0.74803149606299213" header="0.31496062992125984" footer="0.31496062992125984"/>
  <pageSetup scale="73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Hoja2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Macro</vt:lpstr>
    </vt:vector>
  </TitlesOfParts>
  <Company>APOLO ING.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Jaime</dc:creator>
  <cp:lastModifiedBy>Microsoft Office User</cp:lastModifiedBy>
  <cp:lastPrinted>2014-07-04T16:33:43Z</cp:lastPrinted>
  <dcterms:created xsi:type="dcterms:W3CDTF">2005-04-04T18:33:57Z</dcterms:created>
  <dcterms:modified xsi:type="dcterms:W3CDTF">2023-10-31T19:11:57Z</dcterms:modified>
</cp:coreProperties>
</file>