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MONSÁLVEZ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4"/>
  <c r="M19"/>
  <c r="N19" s="1"/>
  <c r="D7" i="5"/>
  <c r="H9" i="2"/>
  <c r="I9" s="1"/>
  <c r="E8" i="5"/>
  <c r="E9"/>
  <c r="E10"/>
  <c r="E11"/>
  <c r="E12"/>
  <c r="E13"/>
  <c r="E7"/>
  <c r="C14"/>
  <c r="E9" i="3"/>
  <c r="E10"/>
  <c r="E11"/>
  <c r="E12"/>
  <c r="E13"/>
  <c r="E14"/>
  <c r="E15"/>
  <c r="E16"/>
  <c r="E17"/>
  <c r="E18"/>
  <c r="E19"/>
  <c r="E20"/>
  <c r="E21"/>
  <c r="E22"/>
  <c r="E23"/>
  <c r="E24"/>
  <c r="E8"/>
  <c r="M33" i="4"/>
  <c r="M31"/>
  <c r="M29"/>
  <c r="M24"/>
  <c r="M23"/>
  <c r="M22"/>
  <c r="M21"/>
  <c r="M20"/>
  <c r="L24"/>
  <c r="I10" i="2"/>
  <c r="I11"/>
  <c r="I12"/>
  <c r="I13"/>
  <c r="I14"/>
  <c r="I15"/>
  <c r="H15"/>
  <c r="H10"/>
  <c r="H11"/>
  <c r="H12"/>
  <c r="H13"/>
  <c r="H14"/>
  <c r="I8"/>
  <c r="H8"/>
  <c r="F7" i="5"/>
  <c r="F8"/>
  <c r="D8"/>
  <c r="D9" s="1"/>
  <c r="N20" i="4" l="1"/>
  <c r="M25"/>
  <c r="P19" s="1"/>
  <c r="F9" i="5"/>
  <c r="D10"/>
  <c r="O19" i="4" l="1"/>
  <c r="P20"/>
  <c r="N21"/>
  <c r="O23"/>
  <c r="O22"/>
  <c r="O21"/>
  <c r="O20"/>
  <c r="O24"/>
  <c r="D11" i="5"/>
  <c r="F10"/>
  <c r="P21" i="4" l="1"/>
  <c r="N22"/>
  <c r="D12" i="5"/>
  <c r="F11"/>
  <c r="N23" i="4" l="1"/>
  <c r="P22"/>
  <c r="D13" i="5"/>
  <c r="F13" s="1"/>
  <c r="F12"/>
  <c r="N24" i="4" l="1"/>
  <c r="P24" s="1"/>
  <c r="P23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<sst xmlns="http://schemas.openxmlformats.org/spreadsheetml/2006/main" count="126" uniqueCount="95">
  <si>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</si>
  <si>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</si>
  <si>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</si>
  <si>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</si>
  <si>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</si>
  <si>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</si>
  <si>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</si>
  <si>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</si>
  <si>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</si>
  <si>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</si>
  <si>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</si>
  <si>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</si>
  <si>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</si>
  <si>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</si>
  <si>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</si>
  <si>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</si>
  <si>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</si>
  <si>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</si>
  <si>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</si>
  <si>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</si>
  <si>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</si>
  <si>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</si>
  <si>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</si>
  <si>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</si>
  <si>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</si>
  <si>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</si>
  <si>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</si>
  <si>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</si>
  <si>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</si>
  <si>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</si>
  <si>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</si>
  <si>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</si>
  <si>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</si>
  <si>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</si>
  <si>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</si>
  <si>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</si>
  <si>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</si>
  <si>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</si>
  <si>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</si>
  <si>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</si>
  <si>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</si>
  <si>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</si>
  <si>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</si>
  <si>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</si>
  <si>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</si>
  <si>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</si>
  <si>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</si>
  <si>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</si>
  <si>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</si>
  <si>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</si>
  <si>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</si>
  <si>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</si>
  <si>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</si>
  <si>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</si>
  <si>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</si>
  <si>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</si>
  <si>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</si>
  <si>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</si>
  <si>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</si>
  <si>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</si>
  <si>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</si>
  <si>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</si>
  <si>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</si>
  <si>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</si>
  <si>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</si>
  <si>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</si>
  <si>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</si>
  <si>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</si>
  <si>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</si>
  <si>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</si>
  <si>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</si>
  <si>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</si>
  <si>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</si>
  <si>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</si>
  <si>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</si>
  <si>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</si>
  <si>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</si>
  <si>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</si>
  <si>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</si>
  <si>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</si>
  <si>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</si>
  <si>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</si>
  <si>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</si>
  <si>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</si>
  <si>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</si>
  <si>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Eduardo Monsálvez Lira</t>
  </si>
  <si>
    <t>CURSO: 1° Bote</t>
  </si>
  <si>
    <t>FECHA: 29/05/2023</t>
  </si>
  <si>
    <t>La mayoría de los Brigadieres tienen 2 hermanos</t>
  </si>
  <si>
    <t>En promedio los Brigadieres tienen 3 hermanos</t>
  </si>
  <si>
    <t>El 50% de los Brigadieres tienen hasta 2 hermanos</t>
  </si>
  <si>
    <t>35 cadetes tienen 2 mascotas</t>
  </si>
  <si>
    <t>90 cadetes tienen hasta 3 mascotas</t>
  </si>
  <si>
    <t>5% de los cadetes tienen 4 mascotas</t>
  </si>
  <si>
    <t>45% de los cadetes tienen hasta 1 mascota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</si>
</sst>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9" fontId="8" fillId="0" borderId="16" xfId="2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7" borderId="35" xfId="0" applyFont="1" applyFill="1" applyBorder="1" applyAlignment="1">
      <alignment vertical="center"/>
    </xf>
    <xf numFmtId="0" fontId="14" fillId="7" borderId="36" xfId="0" applyFont="1" applyFill="1" applyBorder="1" applyAlignment="1">
      <alignment vertical="center"/>
    </xf>
    <xf numFmtId="0" fontId="0" fillId="7" borderId="36" xfId="0" applyFont="1" applyFill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28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4" fillId="7" borderId="28" xfId="0" applyFont="1" applyFill="1" applyBorder="1" applyAlignment="1">
      <alignment vertical="center"/>
    </xf>
    <xf numFmtId="0" fontId="14" fillId="7" borderId="14" xfId="0" applyFont="1" applyFill="1" applyBorder="1" applyAlignment="1">
      <alignment vertical="center"/>
    </xf>
  </cellXfs>
  <cellStyles count="3">
    <cellStyle name="Normal" xfId="0" builtinId="0"/>
    <cellStyle name="Normal 2" xfId="1"/>
    <cellStyle name="Porcentual" xfId="2" builtinId="5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5" sqref="D5:J5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2" t="s">
        <v>54</v>
      </c>
      <c r="E2" s="73"/>
      <c r="F2" s="73"/>
      <c r="G2" s="73"/>
      <c r="H2" s="73"/>
      <c r="I2" s="73"/>
      <c r="J2" s="74"/>
    </row>
    <row r="4" spans="4:10" ht="15.75" thickBot="1"/>
    <row r="5" spans="4:10" ht="26.25" customHeight="1" thickBot="1">
      <c r="D5" s="75" t="s">
        <v>85</v>
      </c>
      <c r="E5" s="76"/>
      <c r="F5" s="76"/>
      <c r="G5" s="76"/>
      <c r="H5" s="76"/>
      <c r="I5" s="76"/>
      <c r="J5" s="77"/>
    </row>
    <row r="6" spans="4:10" ht="26.25" customHeight="1" thickBot="1">
      <c r="D6" s="75" t="s">
        <v>86</v>
      </c>
      <c r="E6" s="76"/>
      <c r="F6" s="76"/>
      <c r="G6" s="76"/>
      <c r="H6" s="76"/>
      <c r="I6" s="76"/>
      <c r="J6" s="77"/>
    </row>
    <row r="7" spans="4:10" ht="26.25" customHeight="1" thickBot="1">
      <c r="D7" s="75" t="s">
        <v>87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G16" sqref="G16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38" t="s">
        <v>20</v>
      </c>
      <c r="B2" s="1" t="s">
        <v>21</v>
      </c>
    </row>
    <row r="3" spans="1:9" ht="15.75">
      <c r="A3" s="32"/>
      <c r="B3" s="33"/>
    </row>
    <row r="5" spans="1:9" ht="15.75" thickBot="1">
      <c r="B5" s="4"/>
      <c r="C5" s="4"/>
      <c r="D5" s="4"/>
      <c r="E5" s="4"/>
      <c r="F5" s="4"/>
      <c r="G5" s="4"/>
      <c r="H5" s="4"/>
      <c r="I5" s="4"/>
    </row>
    <row r="6" spans="1:9" ht="29.25" customHeight="1" thickBot="1">
      <c r="B6" s="4"/>
      <c r="C6" s="4"/>
      <c r="D6" s="3">
        <v>0.25</v>
      </c>
      <c r="E6" s="3">
        <v>0.3</v>
      </c>
      <c r="F6" s="3">
        <v>0.15</v>
      </c>
      <c r="G6" s="3">
        <v>0.3</v>
      </c>
      <c r="H6" s="4"/>
      <c r="I6" s="4"/>
    </row>
    <row r="7" spans="1:9" ht="25.5" customHeight="1" thickBot="1">
      <c r="B7" s="2" t="s">
        <v>0</v>
      </c>
      <c r="C7" s="2" t="s">
        <v>1</v>
      </c>
      <c r="D7" s="2" t="s">
        <v>27</v>
      </c>
      <c r="E7" s="2" t="s">
        <v>28</v>
      </c>
      <c r="F7" s="2" t="s">
        <v>29</v>
      </c>
      <c r="G7" s="2" t="s">
        <v>30</v>
      </c>
      <c r="H7" s="45" t="s">
        <v>18</v>
      </c>
      <c r="I7" s="24" t="s">
        <v>52</v>
      </c>
    </row>
    <row r="8" spans="1:9" ht="20.100000000000001" customHeight="1" thickBot="1">
      <c r="B8" s="26" t="s">
        <v>4</v>
      </c>
      <c r="C8" s="27" t="s">
        <v>3</v>
      </c>
      <c r="D8" s="41">
        <v>9.3000000000000007</v>
      </c>
      <c r="E8" s="41">
        <v>7.7</v>
      </c>
      <c r="F8" s="41">
        <v>9.1999999999999993</v>
      </c>
      <c r="G8" s="42">
        <v>7.5</v>
      </c>
      <c r="H8" s="25">
        <f>G8*$G$6+F8*$F$6+E8*$E$6+D8*$D$6</f>
        <v>8.2650000000000006</v>
      </c>
      <c r="I8" s="86" t="str">
        <f>IF(H8&gt;=8,"NO DA EXAMEN", "DA EXAMEN")</f>
        <v>NO DA EXAMEN</v>
      </c>
    </row>
    <row r="9" spans="1:9" ht="20.100000000000001" customHeight="1" thickBot="1">
      <c r="B9" s="28" t="s">
        <v>16</v>
      </c>
      <c r="C9" s="29" t="s">
        <v>5</v>
      </c>
      <c r="D9" s="39">
        <v>9.8000000000000007</v>
      </c>
      <c r="E9" s="39">
        <v>9.5</v>
      </c>
      <c r="F9" s="39">
        <v>6.1</v>
      </c>
      <c r="G9" s="40">
        <v>3.4</v>
      </c>
      <c r="H9" s="25">
        <f>G9*$G$6+F9*$F$6+E9*$E$6+D9*$D$6</f>
        <v>7.2350000000000003</v>
      </c>
      <c r="I9" s="86" t="str">
        <f t="shared" ref="I9:I15" si="0">IF(H9&gt;=8,"NO DA EXAMEN", "DA EXAMEN")</f>
        <v>DA EXAMEN</v>
      </c>
    </row>
    <row r="10" spans="1:9" ht="20.100000000000001" customHeight="1" thickBot="1">
      <c r="B10" s="28" t="s">
        <v>14</v>
      </c>
      <c r="C10" s="29" t="s">
        <v>7</v>
      </c>
      <c r="D10" s="39">
        <v>9</v>
      </c>
      <c r="E10" s="39">
        <v>6</v>
      </c>
      <c r="F10" s="39">
        <v>9.8000000000000007</v>
      </c>
      <c r="G10" s="40">
        <v>8.5</v>
      </c>
      <c r="H10" s="25">
        <f t="shared" ref="H10:H14" si="1">G10*$G$6+F10*$F$6+E10*$E$6+D10*$D$6</f>
        <v>8.07</v>
      </c>
      <c r="I10" s="86" t="str">
        <f t="shared" si="0"/>
        <v>NO DA EXAMEN</v>
      </c>
    </row>
    <row r="11" spans="1:9" ht="20.100000000000001" customHeight="1" thickBot="1">
      <c r="B11" s="28" t="s">
        <v>2</v>
      </c>
      <c r="C11" s="29" t="s">
        <v>9</v>
      </c>
      <c r="D11" s="39">
        <v>8.1999999999999993</v>
      </c>
      <c r="E11" s="39">
        <v>8.1</v>
      </c>
      <c r="F11" s="39">
        <v>7</v>
      </c>
      <c r="G11" s="40">
        <v>3.8</v>
      </c>
      <c r="H11" s="25">
        <f t="shared" si="1"/>
        <v>6.669999999999999</v>
      </c>
      <c r="I11" s="86" t="str">
        <f t="shared" si="0"/>
        <v>DA EXAMEN</v>
      </c>
    </row>
    <row r="12" spans="1:9" ht="20.100000000000001" customHeight="1" thickBot="1">
      <c r="B12" s="28" t="s">
        <v>12</v>
      </c>
      <c r="C12" s="29" t="s">
        <v>11</v>
      </c>
      <c r="D12" s="39">
        <v>8.5</v>
      </c>
      <c r="E12" s="39">
        <v>9.1999999999999993</v>
      </c>
      <c r="F12" s="39">
        <v>8.4</v>
      </c>
      <c r="G12" s="40">
        <v>6.5</v>
      </c>
      <c r="H12" s="25">
        <f t="shared" si="1"/>
        <v>8.0949999999999989</v>
      </c>
      <c r="I12" s="86" t="str">
        <f t="shared" si="0"/>
        <v>NO DA EXAMEN</v>
      </c>
    </row>
    <row r="13" spans="1:9" ht="20.100000000000001" customHeight="1" thickBot="1">
      <c r="B13" s="28" t="s">
        <v>8</v>
      </c>
      <c r="C13" s="29" t="s">
        <v>13</v>
      </c>
      <c r="D13" s="39">
        <v>7</v>
      </c>
      <c r="E13" s="39">
        <v>5.4</v>
      </c>
      <c r="F13" s="39">
        <v>3.5</v>
      </c>
      <c r="G13" s="40">
        <v>8</v>
      </c>
      <c r="H13" s="25">
        <f t="shared" si="1"/>
        <v>6.2949999999999999</v>
      </c>
      <c r="I13" s="86" t="str">
        <f t="shared" si="0"/>
        <v>DA EXAMEN</v>
      </c>
    </row>
    <row r="14" spans="1:9" ht="20.100000000000001" customHeight="1" thickBot="1">
      <c r="B14" s="28" t="s">
        <v>10</v>
      </c>
      <c r="C14" s="29" t="s">
        <v>15</v>
      </c>
      <c r="D14" s="39">
        <v>3.8</v>
      </c>
      <c r="E14" s="39">
        <v>4.3</v>
      </c>
      <c r="F14" s="39">
        <v>8.6999999999999993</v>
      </c>
      <c r="G14" s="40">
        <v>7</v>
      </c>
      <c r="H14" s="25">
        <f t="shared" si="1"/>
        <v>5.6450000000000005</v>
      </c>
      <c r="I14" s="86" t="str">
        <f t="shared" si="0"/>
        <v>DA EXAMEN</v>
      </c>
    </row>
    <row r="15" spans="1:9" ht="20.100000000000001" customHeight="1" thickBot="1">
      <c r="B15" s="30" t="s">
        <v>6</v>
      </c>
      <c r="C15" s="31" t="s">
        <v>17</v>
      </c>
      <c r="D15" s="43">
        <v>6.2</v>
      </c>
      <c r="E15" s="43">
        <v>5.6</v>
      </c>
      <c r="F15" s="43">
        <v>9.4</v>
      </c>
      <c r="G15" s="44">
        <v>3.9</v>
      </c>
      <c r="H15" s="25">
        <f>G15*$G$6+F15*$F$6+E15*$E$6+D15*$D$6</f>
        <v>5.81</v>
      </c>
      <c r="I15" s="86" t="str">
        <f t="shared" si="0"/>
        <v>DA EXAMEN</v>
      </c>
    </row>
    <row r="16" spans="1:9">
      <c r="B16" s="4"/>
      <c r="C16" s="4"/>
      <c r="D16" s="4"/>
      <c r="E16" s="4"/>
      <c r="F16" s="4"/>
      <c r="G16" s="4"/>
      <c r="H16" s="4"/>
      <c r="I16" s="4"/>
    </row>
    <row r="19" spans="2:10" ht="18.75">
      <c r="B19" s="78" t="s">
        <v>63</v>
      </c>
      <c r="C19" s="78"/>
      <c r="D19" s="78"/>
      <c r="E19" s="78"/>
      <c r="F19" s="78"/>
      <c r="G19" s="78"/>
      <c r="H19" s="57"/>
      <c r="I19" s="57"/>
    </row>
    <row r="20" spans="2:10" ht="18.75">
      <c r="B20" s="58"/>
      <c r="C20" s="58"/>
      <c r="D20" s="58"/>
      <c r="E20" s="58"/>
      <c r="F20" s="58"/>
      <c r="G20" s="58"/>
      <c r="H20" s="58"/>
      <c r="I20" s="58"/>
    </row>
    <row r="21" spans="2:10" ht="47.25" customHeight="1">
      <c r="B21" s="79" t="s">
        <v>62</v>
      </c>
      <c r="C21" s="79"/>
      <c r="D21" s="79"/>
      <c r="E21" s="79"/>
      <c r="F21" s="79"/>
      <c r="G21" s="79"/>
      <c r="H21" s="79"/>
      <c r="I21" s="57"/>
      <c r="J21" s="22"/>
    </row>
    <row r="22" spans="2:10" ht="28.5" customHeight="1">
      <c r="B22" s="80" t="s">
        <v>64</v>
      </c>
      <c r="C22" s="80"/>
      <c r="D22" s="80"/>
      <c r="E22" s="80"/>
      <c r="F22" s="80"/>
      <c r="G22" s="80"/>
      <c r="H22" s="80"/>
      <c r="I22" s="57"/>
      <c r="J22" s="22"/>
    </row>
    <row r="23" spans="2:10" ht="18.75">
      <c r="B23" s="58"/>
      <c r="C23" s="58"/>
      <c r="D23" s="58"/>
      <c r="E23" s="58"/>
      <c r="F23" s="58"/>
      <c r="G23" s="58"/>
      <c r="H23" s="58"/>
      <c r="I23" s="57"/>
      <c r="J23" s="22"/>
    </row>
    <row r="24" spans="2:10" ht="18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>
      <c r="B29" s="21"/>
      <c r="C29" s="22"/>
      <c r="D29" s="22"/>
      <c r="E29" s="22"/>
      <c r="F29" s="22"/>
      <c r="G29" s="22"/>
      <c r="H29" s="22"/>
    </row>
    <row r="30" spans="2:10" ht="15.75">
      <c r="B30" s="22"/>
      <c r="C30" s="23"/>
      <c r="D30" s="22"/>
      <c r="E30" s="22"/>
      <c r="F30" s="22"/>
      <c r="G30" s="22"/>
      <c r="H30" s="22"/>
    </row>
    <row r="31" spans="2:10" ht="15.75">
      <c r="B31" s="22"/>
      <c r="C31" s="23"/>
      <c r="D31" s="22"/>
      <c r="E31" s="22"/>
      <c r="F31" s="22"/>
      <c r="G31" s="22"/>
      <c r="H31" s="22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3" priority="4" operator="lessThan">
      <formula>6</formula>
    </cfRule>
    <cfRule type="cellIs" dxfId="2" priority="3" operator="lessThan">
      <formula>6</formula>
    </cfRule>
  </conditionalFormatting>
  <conditionalFormatting sqref="I8:I15">
    <cfRule type="cellIs" dxfId="1" priority="2" operator="equal">
      <formula>"NO DA EXAMEN"</formula>
    </cfRule>
  </conditionalFormatting>
  <conditionalFormatting sqref="D8:H15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opLeftCell="A3" workbookViewId="0">
      <selection activeCell="G18" sqref="G18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8.42578125" customWidth="1"/>
    <col min="11" max="11" width="18.85546875" customWidth="1"/>
  </cols>
  <sheetData>
    <row r="1" spans="1:11" ht="15.75" thickBot="1"/>
    <row r="2" spans="1:11" ht="16.5" thickBot="1">
      <c r="A2" s="38" t="s">
        <v>19</v>
      </c>
      <c r="B2" s="1" t="s">
        <v>22</v>
      </c>
    </row>
    <row r="3" spans="1:11" ht="15.75">
      <c r="A3" s="32"/>
      <c r="B3" s="33"/>
    </row>
    <row r="4" spans="1:11" ht="30" customHeight="1">
      <c r="A4" s="32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>
      <c r="A5" s="32"/>
      <c r="B5" s="33"/>
    </row>
    <row r="7" spans="1:11" ht="15.75" thickBot="1">
      <c r="D7" s="7" t="s">
        <v>66</v>
      </c>
    </row>
    <row r="8" spans="1:11" ht="15.75" thickBot="1">
      <c r="B8" s="5" t="s">
        <v>46</v>
      </c>
      <c r="C8" s="8" t="s">
        <v>3</v>
      </c>
      <c r="D8" s="11" t="s">
        <v>23</v>
      </c>
      <c r="E8" s="87" t="str">
        <f>IF(D8= "ENTEL","ENTRADA GRATUITA AL CINE","PAGA ENTRADA" )</f>
        <v>PAGA ENTRADA</v>
      </c>
    </row>
    <row r="9" spans="1:11" ht="15.75" thickBot="1">
      <c r="B9" s="5" t="s">
        <v>31</v>
      </c>
      <c r="C9" s="9" t="s">
        <v>5</v>
      </c>
      <c r="D9" s="12" t="s">
        <v>24</v>
      </c>
      <c r="E9" s="87" t="str">
        <f t="shared" ref="E9:E24" si="0">IF(D9= "ENTEL","ENTRADA GRATUITA AL CINE","PAGA ENTRADA" )</f>
        <v>PAGA ENTRADA</v>
      </c>
    </row>
    <row r="10" spans="1:11" ht="15.75" thickBot="1">
      <c r="B10" s="5" t="s">
        <v>32</v>
      </c>
      <c r="C10" s="9" t="s">
        <v>7</v>
      </c>
      <c r="D10" s="12" t="s">
        <v>25</v>
      </c>
      <c r="E10" s="87" t="str">
        <f t="shared" si="0"/>
        <v>PAGA ENTRADA</v>
      </c>
    </row>
    <row r="11" spans="1:11" ht="15.75" thickBot="1">
      <c r="B11" s="5" t="s">
        <v>2</v>
      </c>
      <c r="C11" s="9" t="s">
        <v>9</v>
      </c>
      <c r="D11" s="17" t="s">
        <v>44</v>
      </c>
      <c r="E11" s="87" t="str">
        <f t="shared" si="0"/>
        <v>PAGA ENTRADA</v>
      </c>
    </row>
    <row r="12" spans="1:11" ht="15.75" thickBot="1">
      <c r="B12" s="5" t="s">
        <v>16</v>
      </c>
      <c r="C12" s="9" t="s">
        <v>11</v>
      </c>
      <c r="D12" s="12" t="s">
        <v>37</v>
      </c>
      <c r="E12" s="87" t="str">
        <f t="shared" si="0"/>
        <v>ENTRADA GRATUITA AL CINE</v>
      </c>
    </row>
    <row r="13" spans="1:11" ht="15.75" thickBot="1">
      <c r="B13" s="5" t="s">
        <v>14</v>
      </c>
      <c r="C13" s="9" t="s">
        <v>13</v>
      </c>
      <c r="D13" s="12" t="s">
        <v>23</v>
      </c>
      <c r="E13" s="87" t="str">
        <f t="shared" si="0"/>
        <v>PAGA ENTRADA</v>
      </c>
    </row>
    <row r="14" spans="1:11" ht="15.75" thickBot="1">
      <c r="B14" s="18" t="s">
        <v>38</v>
      </c>
      <c r="C14" s="9" t="s">
        <v>15</v>
      </c>
      <c r="D14" s="12" t="s">
        <v>25</v>
      </c>
      <c r="E14" s="87" t="str">
        <f t="shared" si="0"/>
        <v>PAGA ENTRADA</v>
      </c>
    </row>
    <row r="15" spans="1:11" ht="15.75" thickBot="1">
      <c r="B15" s="5" t="s">
        <v>12</v>
      </c>
      <c r="C15" s="9" t="s">
        <v>17</v>
      </c>
      <c r="D15" s="12" t="s">
        <v>37</v>
      </c>
      <c r="E15" s="87" t="str">
        <f t="shared" si="0"/>
        <v>ENTRADA GRATUITA AL CINE</v>
      </c>
    </row>
    <row r="16" spans="1:11" ht="15.75" thickBot="1">
      <c r="B16" s="5" t="s">
        <v>8</v>
      </c>
      <c r="C16" s="9" t="s">
        <v>34</v>
      </c>
      <c r="D16" s="12" t="s">
        <v>25</v>
      </c>
      <c r="E16" s="87" t="str">
        <f t="shared" si="0"/>
        <v>PAGA ENTRADA</v>
      </c>
    </row>
    <row r="17" spans="2:5" ht="15.75" thickBot="1">
      <c r="B17" s="5" t="s">
        <v>10</v>
      </c>
      <c r="C17" s="9" t="s">
        <v>35</v>
      </c>
      <c r="D17" s="12" t="s">
        <v>24</v>
      </c>
      <c r="E17" s="87" t="str">
        <f t="shared" si="0"/>
        <v>PAGA ENTRADA</v>
      </c>
    </row>
    <row r="18" spans="2:5" ht="15.75" thickBot="1">
      <c r="B18" s="5" t="s">
        <v>33</v>
      </c>
      <c r="C18" s="15" t="s">
        <v>41</v>
      </c>
      <c r="D18" s="12" t="s">
        <v>26</v>
      </c>
      <c r="E18" s="87" t="str">
        <f t="shared" si="0"/>
        <v>PAGA ENTRADA</v>
      </c>
    </row>
    <row r="19" spans="2:5" ht="15.75" thickBot="1">
      <c r="B19" s="14" t="s">
        <v>39</v>
      </c>
      <c r="C19" s="15" t="s">
        <v>40</v>
      </c>
      <c r="D19" s="16" t="s">
        <v>37</v>
      </c>
      <c r="E19" s="87" t="str">
        <f t="shared" si="0"/>
        <v>ENTRADA GRATUITA AL CINE</v>
      </c>
    </row>
    <row r="20" spans="2:5" ht="15.75" thickBot="1">
      <c r="B20" s="14" t="s">
        <v>42</v>
      </c>
      <c r="C20" s="15" t="s">
        <v>43</v>
      </c>
      <c r="D20" s="16" t="s">
        <v>45</v>
      </c>
      <c r="E20" s="87" t="str">
        <f t="shared" si="0"/>
        <v>PAGA ENTRADA</v>
      </c>
    </row>
    <row r="21" spans="2:5" ht="15.75" thickBot="1">
      <c r="B21" s="20" t="s">
        <v>4</v>
      </c>
      <c r="C21" s="19" t="s">
        <v>47</v>
      </c>
      <c r="D21" s="17" t="s">
        <v>44</v>
      </c>
      <c r="E21" s="87" t="str">
        <f t="shared" si="0"/>
        <v>PAGA ENTRADA</v>
      </c>
    </row>
    <row r="22" spans="2:5" ht="15.75" thickBot="1">
      <c r="B22" s="18" t="s">
        <v>48</v>
      </c>
      <c r="C22" s="15" t="s">
        <v>51</v>
      </c>
      <c r="D22" s="16" t="s">
        <v>25</v>
      </c>
      <c r="E22" s="87" t="str">
        <f t="shared" si="0"/>
        <v>PAGA ENTRADA</v>
      </c>
    </row>
    <row r="23" spans="2:5" ht="15.75" thickBot="1">
      <c r="B23" s="14" t="s">
        <v>49</v>
      </c>
      <c r="C23" s="15" t="s">
        <v>50</v>
      </c>
      <c r="D23" s="16" t="s">
        <v>45</v>
      </c>
      <c r="E23" s="87" t="str">
        <f t="shared" si="0"/>
        <v>PAGA ENTRADA</v>
      </c>
    </row>
    <row r="24" spans="2:5" ht="15.75" thickBot="1">
      <c r="B24" s="6" t="s">
        <v>6</v>
      </c>
      <c r="C24" s="10" t="s">
        <v>36</v>
      </c>
      <c r="D24" s="13" t="s">
        <v>24</v>
      </c>
      <c r="E24" s="87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3"/>
  <sheetViews>
    <sheetView topLeftCell="F16" workbookViewId="0">
      <selection activeCell="K24" sqref="K24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8" t="s">
        <v>53</v>
      </c>
      <c r="B2" s="1" t="s">
        <v>21</v>
      </c>
    </row>
    <row r="4" spans="1:14" ht="15.7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/>
    <row r="7" spans="1:14" ht="18.75">
      <c r="C7" s="46">
        <v>2</v>
      </c>
      <c r="D7" s="47">
        <v>5</v>
      </c>
      <c r="E7" s="47">
        <v>3</v>
      </c>
      <c r="F7" s="47">
        <v>5</v>
      </c>
      <c r="G7" s="47">
        <v>0</v>
      </c>
      <c r="H7" s="47">
        <v>1</v>
      </c>
      <c r="I7" s="47">
        <v>5</v>
      </c>
      <c r="J7" s="47">
        <v>3</v>
      </c>
      <c r="K7" s="47">
        <v>4</v>
      </c>
      <c r="L7" s="48">
        <v>2</v>
      </c>
    </row>
    <row r="8" spans="1:14" ht="18.75">
      <c r="C8" s="49">
        <v>4</v>
      </c>
      <c r="D8" s="34">
        <v>1</v>
      </c>
      <c r="E8" s="34">
        <v>2</v>
      </c>
      <c r="F8" s="34">
        <v>4</v>
      </c>
      <c r="G8" s="34">
        <v>5</v>
      </c>
      <c r="H8" s="34">
        <v>1</v>
      </c>
      <c r="I8" s="34">
        <v>5</v>
      </c>
      <c r="J8" s="34">
        <v>2</v>
      </c>
      <c r="K8" s="34">
        <v>1</v>
      </c>
      <c r="L8" s="50">
        <v>1</v>
      </c>
    </row>
    <row r="9" spans="1:14" ht="18.75">
      <c r="C9" s="49">
        <v>5</v>
      </c>
      <c r="D9" s="34">
        <v>3</v>
      </c>
      <c r="E9" s="34">
        <v>3</v>
      </c>
      <c r="F9" s="34">
        <v>2</v>
      </c>
      <c r="G9" s="34">
        <v>2</v>
      </c>
      <c r="H9" s="34">
        <v>2</v>
      </c>
      <c r="I9" s="34">
        <v>3</v>
      </c>
      <c r="J9" s="34">
        <v>5</v>
      </c>
      <c r="K9" s="34">
        <v>2</v>
      </c>
      <c r="L9" s="50">
        <v>4</v>
      </c>
    </row>
    <row r="10" spans="1:14" ht="18.75">
      <c r="C10" s="49">
        <v>1</v>
      </c>
      <c r="D10" s="34">
        <v>5</v>
      </c>
      <c r="E10" s="34">
        <v>4</v>
      </c>
      <c r="F10" s="34">
        <v>2</v>
      </c>
      <c r="G10" s="34">
        <v>4</v>
      </c>
      <c r="H10" s="34">
        <v>0</v>
      </c>
      <c r="I10" s="34">
        <v>4</v>
      </c>
      <c r="J10" s="34">
        <v>5</v>
      </c>
      <c r="K10" s="34">
        <v>5</v>
      </c>
      <c r="L10" s="50">
        <v>2</v>
      </c>
    </row>
    <row r="11" spans="1:14" ht="18.75">
      <c r="C11" s="49">
        <v>2</v>
      </c>
      <c r="D11" s="34">
        <v>2</v>
      </c>
      <c r="E11" s="34">
        <v>2</v>
      </c>
      <c r="F11" s="34">
        <v>0</v>
      </c>
      <c r="G11" s="34">
        <v>5</v>
      </c>
      <c r="H11" s="34">
        <v>0</v>
      </c>
      <c r="I11" s="34">
        <v>4</v>
      </c>
      <c r="J11" s="34">
        <v>2</v>
      </c>
      <c r="K11" s="34">
        <v>1</v>
      </c>
      <c r="L11" s="50">
        <v>2</v>
      </c>
    </row>
    <row r="12" spans="1:14" ht="18.75">
      <c r="C12" s="49">
        <v>3</v>
      </c>
      <c r="D12" s="34">
        <v>5</v>
      </c>
      <c r="E12" s="34">
        <v>5</v>
      </c>
      <c r="F12" s="34">
        <v>2</v>
      </c>
      <c r="G12" s="34">
        <v>1</v>
      </c>
      <c r="H12" s="34">
        <v>2</v>
      </c>
      <c r="I12" s="34">
        <v>0</v>
      </c>
      <c r="J12" s="34">
        <v>4</v>
      </c>
      <c r="K12" s="34">
        <v>4</v>
      </c>
      <c r="L12" s="50">
        <v>0</v>
      </c>
    </row>
    <row r="13" spans="1:14" ht="18.75">
      <c r="C13" s="49">
        <v>2</v>
      </c>
      <c r="D13" s="34">
        <v>0</v>
      </c>
      <c r="E13" s="34">
        <v>0</v>
      </c>
      <c r="F13" s="34">
        <v>3</v>
      </c>
      <c r="G13" s="34">
        <v>1</v>
      </c>
      <c r="H13" s="34">
        <v>3</v>
      </c>
      <c r="I13" s="34">
        <v>3</v>
      </c>
      <c r="J13" s="34">
        <v>2</v>
      </c>
      <c r="K13" s="34">
        <v>4</v>
      </c>
      <c r="L13" s="50">
        <v>3</v>
      </c>
    </row>
    <row r="14" spans="1:14" ht="18.75">
      <c r="C14" s="49">
        <v>0</v>
      </c>
      <c r="D14" s="34">
        <v>2</v>
      </c>
      <c r="E14" s="34">
        <v>0</v>
      </c>
      <c r="F14" s="34">
        <v>3</v>
      </c>
      <c r="G14" s="34">
        <v>0</v>
      </c>
      <c r="H14" s="34">
        <v>5</v>
      </c>
      <c r="I14" s="34">
        <v>3</v>
      </c>
      <c r="J14" s="34">
        <v>2</v>
      </c>
      <c r="K14" s="34">
        <v>2</v>
      </c>
      <c r="L14" s="50">
        <v>2</v>
      </c>
    </row>
    <row r="15" spans="1:14" ht="19.5" thickBot="1">
      <c r="C15" s="51">
        <v>3</v>
      </c>
      <c r="D15" s="52">
        <v>0</v>
      </c>
      <c r="E15" s="52">
        <v>2</v>
      </c>
      <c r="F15" s="52">
        <v>1</v>
      </c>
      <c r="G15" s="52">
        <v>4</v>
      </c>
      <c r="H15" s="52">
        <v>4</v>
      </c>
      <c r="I15" s="52">
        <v>2</v>
      </c>
      <c r="J15" s="52">
        <v>0</v>
      </c>
      <c r="K15" s="52">
        <v>4</v>
      </c>
      <c r="L15" s="53">
        <v>2</v>
      </c>
    </row>
    <row r="16" spans="1:14" ht="18.75"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spans="3:17" ht="19.5" thickBot="1"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3:17" ht="24" thickBot="1">
      <c r="C18" s="37"/>
      <c r="D18" s="37"/>
      <c r="E18" s="37"/>
      <c r="F18" s="37"/>
      <c r="G18" s="37"/>
      <c r="H18" s="37"/>
      <c r="I18" s="37"/>
      <c r="J18" s="37"/>
      <c r="K18" s="37"/>
      <c r="L18" s="54" t="s">
        <v>56</v>
      </c>
      <c r="M18" s="54" t="s">
        <v>57</v>
      </c>
      <c r="N18" s="54" t="s">
        <v>58</v>
      </c>
      <c r="O18" s="54" t="s">
        <v>74</v>
      </c>
      <c r="P18" s="54" t="s">
        <v>75</v>
      </c>
    </row>
    <row r="19" spans="3:17" ht="19.5" thickBot="1">
      <c r="C19" s="36" t="s">
        <v>68</v>
      </c>
      <c r="D19" s="36"/>
      <c r="E19" s="36"/>
      <c r="F19" s="36"/>
      <c r="G19" s="36"/>
      <c r="H19" s="36"/>
      <c r="I19" s="36"/>
      <c r="J19" s="36"/>
      <c r="L19" s="59">
        <f>MIN(MONSÁLVEZ)</f>
        <v>0</v>
      </c>
      <c r="M19" s="60">
        <f>COUNTIF(MONSÁLVEZ,"=0")</f>
        <v>13</v>
      </c>
      <c r="N19" s="60">
        <f>M19</f>
        <v>13</v>
      </c>
      <c r="O19" s="66">
        <f>M19/$M$25</f>
        <v>0.14444444444444443</v>
      </c>
      <c r="P19" s="66">
        <f>N19/$M$25</f>
        <v>0.14444444444444443</v>
      </c>
      <c r="Q19" s="88"/>
    </row>
    <row r="20" spans="3:17" ht="19.5" thickBot="1">
      <c r="L20" s="61">
        <v>1</v>
      </c>
      <c r="M20" s="62">
        <f>COUNTIF(MONSÁLVEZ,"=1")</f>
        <v>10</v>
      </c>
      <c r="N20" s="62">
        <f>N19+M20</f>
        <v>23</v>
      </c>
      <c r="O20" s="66">
        <f t="shared" ref="O20:O24" si="0">M20/$M$25</f>
        <v>0.1111111111111111</v>
      </c>
      <c r="P20" s="66">
        <f t="shared" ref="P20:P24" si="1">N20/$M$25</f>
        <v>0.25555555555555554</v>
      </c>
      <c r="Q20" s="88"/>
    </row>
    <row r="21" spans="3:17" ht="19.5" thickBot="1">
      <c r="C21" s="36" t="s">
        <v>69</v>
      </c>
      <c r="D21" s="36"/>
      <c r="E21" s="36"/>
      <c r="F21" s="36"/>
      <c r="G21" s="36"/>
      <c r="H21" s="36"/>
      <c r="L21" s="61">
        <v>2</v>
      </c>
      <c r="M21" s="62">
        <f>COUNTIF(MONSÁLVEZ,"=2")</f>
        <v>26</v>
      </c>
      <c r="N21" s="62">
        <f>N20+M21</f>
        <v>49</v>
      </c>
      <c r="O21" s="66">
        <f t="shared" si="0"/>
        <v>0.28888888888888886</v>
      </c>
      <c r="P21" s="66">
        <f t="shared" si="1"/>
        <v>0.5444444444444444</v>
      </c>
      <c r="Q21" s="88"/>
    </row>
    <row r="22" spans="3:17" ht="19.5" thickBot="1">
      <c r="C22" s="83"/>
      <c r="D22" s="83"/>
      <c r="E22" s="83"/>
      <c r="F22" s="83"/>
      <c r="G22" s="83"/>
      <c r="H22" s="83"/>
      <c r="I22" s="83"/>
      <c r="J22" s="83"/>
      <c r="L22" s="61">
        <v>3</v>
      </c>
      <c r="M22" s="62">
        <f>COUNTIF(MONSÁLVEZ,"=3")</f>
        <v>13</v>
      </c>
      <c r="N22" s="62">
        <f>N21+M22</f>
        <v>62</v>
      </c>
      <c r="O22" s="66">
        <f t="shared" si="0"/>
        <v>0.14444444444444443</v>
      </c>
      <c r="P22" s="66">
        <f t="shared" si="1"/>
        <v>0.68888888888888888</v>
      </c>
      <c r="Q22" s="88"/>
    </row>
    <row r="23" spans="3:17" ht="19.5" thickBot="1">
      <c r="C23" s="36" t="s">
        <v>70</v>
      </c>
      <c r="D23" s="36"/>
      <c r="E23" s="36"/>
      <c r="F23" s="36"/>
      <c r="G23" s="36"/>
      <c r="H23" s="36"/>
      <c r="I23" s="36"/>
      <c r="J23" s="36"/>
      <c r="L23" s="61">
        <v>4</v>
      </c>
      <c r="M23" s="62">
        <f>COUNTIF(MONSÁLVEZ,"=4")</f>
        <v>14</v>
      </c>
      <c r="N23" s="62">
        <f>N22+M23</f>
        <v>76</v>
      </c>
      <c r="O23" s="66">
        <f t="shared" si="0"/>
        <v>0.15555555555555556</v>
      </c>
      <c r="P23" s="66">
        <f t="shared" si="1"/>
        <v>0.84444444444444444</v>
      </c>
      <c r="Q23" s="88"/>
    </row>
    <row r="24" spans="3:17" ht="19.5" thickBot="1">
      <c r="L24" s="61">
        <f>MAX(MONSÁLVEZ)</f>
        <v>5</v>
      </c>
      <c r="M24" s="63">
        <f>COUNTIF(MONSÁLVEZ,"=5")</f>
        <v>14</v>
      </c>
      <c r="N24" s="62">
        <f>N23+M24</f>
        <v>90</v>
      </c>
      <c r="O24" s="66">
        <f t="shared" si="0"/>
        <v>0.15555555555555556</v>
      </c>
      <c r="P24" s="66">
        <f t="shared" si="1"/>
        <v>1</v>
      </c>
      <c r="Q24" s="88"/>
    </row>
    <row r="25" spans="3:17" ht="19.5" thickBot="1">
      <c r="C25" s="36" t="s">
        <v>71</v>
      </c>
      <c r="D25" s="36"/>
      <c r="E25" s="36"/>
      <c r="F25" s="36"/>
      <c r="G25" s="36"/>
      <c r="H25" s="36"/>
      <c r="I25" s="36"/>
      <c r="J25" s="36"/>
      <c r="L25" s="37" t="s">
        <v>76</v>
      </c>
      <c r="M25" s="68">
        <f>SUM(M19:M24)</f>
        <v>90</v>
      </c>
      <c r="N25" s="67"/>
      <c r="O25" s="67"/>
      <c r="P25" s="67"/>
      <c r="Q25" s="88"/>
    </row>
    <row r="26" spans="3:17">
      <c r="L26" s="88"/>
      <c r="M26" s="88"/>
      <c r="N26" s="88"/>
      <c r="O26" s="88"/>
      <c r="P26" s="88"/>
      <c r="Q26" s="88"/>
    </row>
    <row r="27" spans="3:17" ht="15.75">
      <c r="C27" s="36" t="s">
        <v>72</v>
      </c>
      <c r="L27" s="88"/>
      <c r="M27" s="88"/>
      <c r="N27" s="88"/>
      <c r="O27" s="88"/>
      <c r="P27" s="88"/>
      <c r="Q27" s="88"/>
    </row>
    <row r="28" spans="3:17" ht="15.75" thickBot="1">
      <c r="L28" s="88"/>
      <c r="M28" s="88"/>
      <c r="N28" s="88"/>
      <c r="O28" s="88"/>
      <c r="P28" s="88"/>
      <c r="Q28" s="88"/>
    </row>
    <row r="29" spans="3:17" ht="19.5" thickBot="1">
      <c r="L29" s="92" t="s">
        <v>77</v>
      </c>
      <c r="M29" s="93">
        <f>MODE(MONSÁLVEZ)</f>
        <v>2</v>
      </c>
      <c r="N29" s="88"/>
      <c r="O29" s="89" t="s">
        <v>88</v>
      </c>
      <c r="P29" s="89"/>
      <c r="Q29" s="89"/>
    </row>
    <row r="30" spans="3:17" ht="15.75" thickBot="1">
      <c r="L30" s="91"/>
      <c r="M30" s="91"/>
      <c r="N30" s="88"/>
      <c r="O30" s="90"/>
      <c r="P30" s="90"/>
      <c r="Q30" s="90"/>
    </row>
    <row r="31" spans="3:17" ht="19.5" thickBot="1">
      <c r="L31" s="92" t="s">
        <v>78</v>
      </c>
      <c r="M31" s="93">
        <f>MEDIAN(MONSÁLVEZ)</f>
        <v>2</v>
      </c>
      <c r="N31" s="88"/>
      <c r="O31" s="89" t="s">
        <v>90</v>
      </c>
      <c r="P31" s="89"/>
      <c r="Q31" s="89"/>
    </row>
    <row r="32" spans="3:17" ht="15.75" thickBot="1">
      <c r="L32" s="91"/>
      <c r="M32" s="91"/>
      <c r="N32" s="88"/>
      <c r="O32" s="90"/>
      <c r="P32" s="90"/>
      <c r="Q32" s="90"/>
    </row>
    <row r="33" spans="12:17" ht="19.5" thickBot="1">
      <c r="L33" s="92" t="s">
        <v>79</v>
      </c>
      <c r="M33" s="94">
        <f>AVERAGE(MONSÁLVEZ)</f>
        <v>2.5222222222222221</v>
      </c>
      <c r="N33" s="88"/>
      <c r="O33" s="89" t="s">
        <v>89</v>
      </c>
      <c r="P33" s="89"/>
      <c r="Q33" s="89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opLeftCell="A7" zoomScale="110" zoomScaleNormal="110" workbookViewId="0">
      <selection activeCell="B16" sqref="B16:E16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8" t="s">
        <v>55</v>
      </c>
      <c r="B2" s="1" t="s">
        <v>22</v>
      </c>
    </row>
    <row r="4" spans="1:14" ht="15.7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/>
    <row r="6" spans="1:14" ht="24" thickBot="1">
      <c r="B6" s="54" t="s">
        <v>56</v>
      </c>
      <c r="C6" s="54" t="s">
        <v>57</v>
      </c>
      <c r="D6" s="54" t="s">
        <v>58</v>
      </c>
      <c r="E6" s="54" t="s">
        <v>59</v>
      </c>
      <c r="F6" s="54" t="s">
        <v>60</v>
      </c>
      <c r="G6" s="55"/>
    </row>
    <row r="7" spans="1:14" ht="19.5" thickBot="1">
      <c r="B7" s="59">
        <v>0</v>
      </c>
      <c r="C7" s="60">
        <v>25</v>
      </c>
      <c r="D7" s="60">
        <f>C7</f>
        <v>25</v>
      </c>
      <c r="E7" s="66">
        <f>C7/$C$14</f>
        <v>0.25</v>
      </c>
      <c r="F7" s="66">
        <f>D7/$C$14</f>
        <v>0.25</v>
      </c>
      <c r="G7" s="56"/>
    </row>
    <row r="8" spans="1:14" ht="19.5" thickBot="1">
      <c r="B8" s="61">
        <v>1</v>
      </c>
      <c r="C8" s="62">
        <v>20</v>
      </c>
      <c r="D8" s="62">
        <f>D7+C8</f>
        <v>45</v>
      </c>
      <c r="E8" s="66">
        <f t="shared" ref="E8:E13" si="0">C8/$C$14</f>
        <v>0.2</v>
      </c>
      <c r="F8" s="66">
        <f t="shared" ref="F8:F13" si="1">D8/$C$14</f>
        <v>0.45</v>
      </c>
      <c r="G8" s="56"/>
    </row>
    <row r="9" spans="1:14" ht="19.5" thickBot="1">
      <c r="B9" s="61">
        <v>2</v>
      </c>
      <c r="C9" s="62">
        <v>35</v>
      </c>
      <c r="D9" s="62">
        <f>D8+C9</f>
        <v>80</v>
      </c>
      <c r="E9" s="66">
        <f t="shared" si="0"/>
        <v>0.35</v>
      </c>
      <c r="F9" s="66">
        <f t="shared" si="1"/>
        <v>0.8</v>
      </c>
      <c r="G9" s="56"/>
    </row>
    <row r="10" spans="1:14" ht="19.5" thickBot="1">
      <c r="B10" s="61">
        <v>3</v>
      </c>
      <c r="C10" s="62">
        <v>10</v>
      </c>
      <c r="D10" s="62">
        <f t="shared" ref="D10:D13" si="2">D9+C10</f>
        <v>90</v>
      </c>
      <c r="E10" s="66">
        <f t="shared" si="0"/>
        <v>0.1</v>
      </c>
      <c r="F10" s="66">
        <f t="shared" si="1"/>
        <v>0.9</v>
      </c>
      <c r="G10" s="56"/>
    </row>
    <row r="11" spans="1:14" ht="19.5" thickBot="1">
      <c r="B11" s="61">
        <v>4</v>
      </c>
      <c r="C11" s="62">
        <v>5</v>
      </c>
      <c r="D11" s="62">
        <f t="shared" si="2"/>
        <v>95</v>
      </c>
      <c r="E11" s="66">
        <f t="shared" si="0"/>
        <v>0.05</v>
      </c>
      <c r="F11" s="66">
        <f t="shared" si="1"/>
        <v>0.95</v>
      </c>
      <c r="G11" s="56"/>
    </row>
    <row r="12" spans="1:14" ht="19.5" thickBot="1">
      <c r="B12" s="61">
        <v>5</v>
      </c>
      <c r="C12" s="62">
        <v>3</v>
      </c>
      <c r="D12" s="62">
        <f t="shared" si="2"/>
        <v>98</v>
      </c>
      <c r="E12" s="66">
        <f t="shared" si="0"/>
        <v>0.03</v>
      </c>
      <c r="F12" s="66">
        <f t="shared" si="1"/>
        <v>0.98</v>
      </c>
      <c r="G12" s="56"/>
    </row>
    <row r="13" spans="1:14" ht="19.5" thickBot="1">
      <c r="B13" s="64">
        <v>6</v>
      </c>
      <c r="C13" s="65">
        <v>2</v>
      </c>
      <c r="D13" s="62">
        <f t="shared" si="2"/>
        <v>100</v>
      </c>
      <c r="E13" s="66">
        <f t="shared" si="0"/>
        <v>0.02</v>
      </c>
      <c r="F13" s="66">
        <f t="shared" si="1"/>
        <v>1</v>
      </c>
      <c r="G13" s="56"/>
    </row>
    <row r="14" spans="1:14" ht="18.75">
      <c r="B14" s="37"/>
      <c r="C14" s="37">
        <f>SUM(C7:C13)</f>
        <v>100</v>
      </c>
      <c r="D14" s="37"/>
      <c r="E14" s="37"/>
      <c r="F14" s="37"/>
    </row>
    <row r="15" spans="1:14" ht="18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>
      <c r="B16" s="81" t="s">
        <v>81</v>
      </c>
      <c r="C16" s="81"/>
      <c r="D16" s="81"/>
      <c r="E16" s="81"/>
      <c r="F16" s="36"/>
      <c r="G16" s="95" t="s">
        <v>91</v>
      </c>
      <c r="H16" s="95"/>
      <c r="I16" s="96"/>
      <c r="J16" s="70"/>
      <c r="K16" s="36"/>
    </row>
    <row r="17" spans="2:10" ht="23.25" customHeight="1">
      <c r="B17" s="81" t="s">
        <v>82</v>
      </c>
      <c r="C17" s="81"/>
      <c r="D17" s="81"/>
      <c r="E17" s="81"/>
      <c r="F17" s="35"/>
      <c r="G17" s="95" t="s">
        <v>92</v>
      </c>
      <c r="H17" s="95"/>
      <c r="I17" s="96"/>
      <c r="J17" s="71"/>
    </row>
    <row r="18" spans="2:10" ht="28.5" customHeight="1">
      <c r="B18" s="81" t="s">
        <v>83</v>
      </c>
      <c r="C18" s="81"/>
      <c r="D18" s="81"/>
      <c r="E18" s="81"/>
      <c r="G18" s="95" t="s">
        <v>93</v>
      </c>
      <c r="H18" s="95"/>
      <c r="I18" s="96"/>
      <c r="J18" s="71"/>
    </row>
    <row r="19" spans="2:10" ht="28.5" customHeight="1">
      <c r="B19" s="81" t="s">
        <v>84</v>
      </c>
      <c r="C19" s="81"/>
      <c r="D19" s="81"/>
      <c r="E19" s="81"/>
      <c r="G19" s="95" t="s">
        <v>94</v>
      </c>
      <c r="H19" s="95"/>
      <c r="I19" s="95"/>
      <c r="J19" s="69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MONSÁLVEZ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2023-05-29T12:17:48Z</dcterms:modified>
</cp:coreProperties>
</file>