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ristobalmelkonian/Downloads/"/>
    </mc:Choice>
  </mc:AlternateContent>
  <xr:revisionPtr revIDLastSave="0" documentId="13_ncr:1_{A6248390-1736-0042-9734-994466EC5677}" xr6:coauthVersionLast="47" xr6:coauthVersionMax="47" xr10:uidLastSave="{00000000-0000-0000-0000-000000000000}"/>
  <bookViews>
    <workbookView xWindow="0" yWindow="460" windowWidth="25600" windowHeight="14560" activeTab="4" xr2:uid="{00000000-000D-0000-FFFF-FFFF00000000}"/>
  </bookViews>
  <sheets>
    <sheet name="EJECUTIVO 2024 TRANSICIÓN" sheetId="1" state="hidden" r:id="rId1"/>
    <sheet name="INF MARINA 2024" sheetId="2" state="hidden" r:id="rId2"/>
    <sheet name="ABASTECIMIENTO 2024" sheetId="3" state="hidden" r:id="rId3"/>
    <sheet name="LITORAL 2025 OPCION 1" sheetId="4" state="hidden" r:id="rId4"/>
    <sheet name="AB 2026" sheetId="33" r:id="rId5"/>
    <sheet name="MALLA EJ SUGERENCIAS CURRICULAR" sheetId="18" state="hidden" r:id="rId6"/>
    <sheet name="2do ESPECIAL" sheetId="6" state="hidden" r:id="rId7"/>
    <sheet name="EJECUTIVOS 2025" sheetId="5" state="hidden" r:id="rId8"/>
  </sheets>
  <definedNames>
    <definedName name="_xlnm.Print_Area" localSheetId="4">'AB 2026'!$A$1:$AZ$69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Z55" i="33" l="1"/>
  <c r="AY55" i="33"/>
  <c r="AX55" i="33"/>
  <c r="AR56" i="33"/>
  <c r="AP56" i="33"/>
  <c r="AT55" i="33"/>
  <c r="AZ56" i="33" l="1"/>
  <c r="AY56" i="33"/>
  <c r="AX56" i="33"/>
  <c r="AV56" i="33"/>
  <c r="AU56" i="33"/>
  <c r="AT56" i="33"/>
  <c r="AR55" i="33"/>
  <c r="AR59" i="33"/>
  <c r="AQ56" i="33"/>
  <c r="AN56" i="33"/>
  <c r="AM56" i="33"/>
  <c r="AL56" i="33"/>
  <c r="AV55" i="33"/>
  <c r="AU55" i="33"/>
  <c r="AQ55" i="33"/>
  <c r="AP55" i="33"/>
  <c r="AM55" i="33"/>
  <c r="AN55" i="33"/>
  <c r="AL55" i="33"/>
  <c r="O58" i="33"/>
  <c r="N58" i="33"/>
  <c r="O55" i="33"/>
  <c r="N55" i="33"/>
  <c r="O54" i="33"/>
  <c r="N54" i="33"/>
  <c r="O53" i="33"/>
  <c r="N53" i="33"/>
  <c r="AI58" i="33"/>
  <c r="AH58" i="33"/>
  <c r="AE58" i="33"/>
  <c r="AD58" i="33"/>
  <c r="AA58" i="33"/>
  <c r="Z58" i="33"/>
  <c r="W58" i="33"/>
  <c r="V58" i="33"/>
  <c r="S58" i="33"/>
  <c r="R58" i="33"/>
  <c r="K58" i="33"/>
  <c r="J58" i="33"/>
  <c r="G58" i="33"/>
  <c r="F58" i="33"/>
  <c r="AI57" i="33"/>
  <c r="AH57" i="33"/>
  <c r="AE57" i="33"/>
  <c r="AD57" i="33"/>
  <c r="AA57" i="33"/>
  <c r="Z57" i="33"/>
  <c r="AI55" i="33"/>
  <c r="AH55" i="33"/>
  <c r="AE55" i="33"/>
  <c r="AD55" i="33"/>
  <c r="AA55" i="33"/>
  <c r="Z55" i="33"/>
  <c r="W55" i="33"/>
  <c r="V55" i="33"/>
  <c r="S55" i="33"/>
  <c r="R55" i="33"/>
  <c r="K55" i="33"/>
  <c r="J55" i="33"/>
  <c r="G55" i="33"/>
  <c r="F55" i="33"/>
  <c r="AA54" i="33"/>
  <c r="Z54" i="33"/>
  <c r="W54" i="33"/>
  <c r="V54" i="33"/>
  <c r="S54" i="33"/>
  <c r="R54" i="33"/>
  <c r="K54" i="33"/>
  <c r="J54" i="33"/>
  <c r="G54" i="33"/>
  <c r="F54" i="33"/>
  <c r="AI53" i="33"/>
  <c r="AH53" i="33"/>
  <c r="AE53" i="33"/>
  <c r="AE59" i="33" s="1"/>
  <c r="AD53" i="33"/>
  <c r="AA53" i="33"/>
  <c r="Z53" i="33"/>
  <c r="W53" i="33"/>
  <c r="V53" i="33"/>
  <c r="S53" i="33"/>
  <c r="R53" i="33"/>
  <c r="K53" i="33"/>
  <c r="K59" i="33" s="1"/>
  <c r="J53" i="33"/>
  <c r="G53" i="33"/>
  <c r="F53" i="33"/>
  <c r="AJ50" i="33"/>
  <c r="AF50" i="33"/>
  <c r="L50" i="33"/>
  <c r="H50" i="33"/>
  <c r="X47" i="33"/>
  <c r="T47" i="33"/>
  <c r="P47" i="33"/>
  <c r="L47" i="33"/>
  <c r="H47" i="33"/>
  <c r="AJ44" i="33"/>
  <c r="AF44" i="33"/>
  <c r="AB44" i="33"/>
  <c r="X44" i="33"/>
  <c r="P44" i="33"/>
  <c r="AJ41" i="33"/>
  <c r="AF41" i="33"/>
  <c r="AB41" i="33"/>
  <c r="X41" i="33"/>
  <c r="T41" i="33"/>
  <c r="P41" i="33"/>
  <c r="L41" i="33"/>
  <c r="H41" i="33"/>
  <c r="AJ38" i="33"/>
  <c r="AF38" i="33"/>
  <c r="AB38" i="33"/>
  <c r="X38" i="33"/>
  <c r="T38" i="33"/>
  <c r="T55" i="33" s="1"/>
  <c r="P38" i="33"/>
  <c r="L38" i="33"/>
  <c r="L54" i="33" s="1"/>
  <c r="H38" i="33"/>
  <c r="H54" i="33" s="1"/>
  <c r="AJ35" i="33"/>
  <c r="AF35" i="33"/>
  <c r="AB35" i="33"/>
  <c r="AB54" i="33" s="1"/>
  <c r="X35" i="33"/>
  <c r="X54" i="33" s="1"/>
  <c r="T35" i="33"/>
  <c r="T54" i="33" s="1"/>
  <c r="P35" i="33"/>
  <c r="P54" i="33" s="1"/>
  <c r="AJ32" i="33"/>
  <c r="AJ57" i="33" s="1"/>
  <c r="AF32" i="33"/>
  <c r="AF57" i="33" s="1"/>
  <c r="AB29" i="33"/>
  <c r="AF26" i="33"/>
  <c r="AB26" i="33"/>
  <c r="X26" i="33"/>
  <c r="T26" i="33"/>
  <c r="P26" i="33"/>
  <c r="L26" i="33"/>
  <c r="H26" i="33"/>
  <c r="AJ23" i="33"/>
  <c r="AJ53" i="33" s="1"/>
  <c r="AF23" i="33"/>
  <c r="AF53" i="33" s="1"/>
  <c r="AB23" i="33"/>
  <c r="AB32" i="33" s="1"/>
  <c r="AB57" i="33" s="1"/>
  <c r="X23" i="33"/>
  <c r="X53" i="33" s="1"/>
  <c r="T23" i="33"/>
  <c r="P23" i="33"/>
  <c r="L23" i="33"/>
  <c r="H23" i="33"/>
  <c r="AB20" i="33"/>
  <c r="AB53" i="33" s="1"/>
  <c r="X20" i="33"/>
  <c r="T20" i="33"/>
  <c r="P20" i="33"/>
  <c r="P53" i="33" s="1"/>
  <c r="L20" i="33"/>
  <c r="H20" i="33"/>
  <c r="AJ17" i="33"/>
  <c r="AF17" i="33"/>
  <c r="AB17" i="33"/>
  <c r="X17" i="33"/>
  <c r="T17" i="33"/>
  <c r="P17" i="33"/>
  <c r="L17" i="33"/>
  <c r="H17" i="33"/>
  <c r="AJ14" i="33"/>
  <c r="AF14" i="33"/>
  <c r="AB14" i="33"/>
  <c r="AB58" i="33" s="1"/>
  <c r="X14" i="33"/>
  <c r="X58" i="33" s="1"/>
  <c r="T14" i="33"/>
  <c r="T58" i="33" s="1"/>
  <c r="P14" i="33"/>
  <c r="P58" i="33" s="1"/>
  <c r="L14" i="33"/>
  <c r="H14" i="33"/>
  <c r="N11" i="33"/>
  <c r="J11" i="33"/>
  <c r="R11" i="33" s="1"/>
  <c r="V11" i="33" s="1"/>
  <c r="Z11" i="33" s="1"/>
  <c r="AD11" i="33" s="1"/>
  <c r="AH11" i="33" s="1"/>
  <c r="J11" i="5"/>
  <c r="N11" i="5" s="1"/>
  <c r="R11" i="5" s="1"/>
  <c r="V11" i="5" s="1"/>
  <c r="Z11" i="5" s="1"/>
  <c r="AD11" i="5" s="1"/>
  <c r="AH11" i="5" s="1"/>
  <c r="H14" i="5"/>
  <c r="L14" i="5"/>
  <c r="P14" i="5"/>
  <c r="T14" i="5"/>
  <c r="X14" i="5"/>
  <c r="AB14" i="5"/>
  <c r="AF14" i="5"/>
  <c r="AJ14" i="5"/>
  <c r="H17" i="5"/>
  <c r="L17" i="5"/>
  <c r="P17" i="5"/>
  <c r="T17" i="5"/>
  <c r="X17" i="5"/>
  <c r="AB17" i="5"/>
  <c r="AF17" i="5"/>
  <c r="AJ17" i="5"/>
  <c r="D20" i="5"/>
  <c r="H20" i="5"/>
  <c r="H52" i="5" s="1"/>
  <c r="L20" i="5"/>
  <c r="L52" i="5" s="1"/>
  <c r="P20" i="5"/>
  <c r="T20" i="5"/>
  <c r="X20" i="5"/>
  <c r="AB20" i="5"/>
  <c r="AJ20" i="5"/>
  <c r="H23" i="5"/>
  <c r="L23" i="5"/>
  <c r="X23" i="5"/>
  <c r="AB23" i="5"/>
  <c r="AF23" i="5"/>
  <c r="AJ23" i="5"/>
  <c r="H26" i="5"/>
  <c r="L26" i="5"/>
  <c r="P26" i="5"/>
  <c r="T26" i="5"/>
  <c r="AJ26" i="5"/>
  <c r="AJ52" i="5" s="1"/>
  <c r="H29" i="5"/>
  <c r="L29" i="5"/>
  <c r="P29" i="5"/>
  <c r="P51" i="5" s="1"/>
  <c r="T29" i="5"/>
  <c r="X29" i="5"/>
  <c r="X51" i="5" s="1"/>
  <c r="AF29" i="5"/>
  <c r="AJ29" i="5"/>
  <c r="H32" i="5"/>
  <c r="L32" i="5"/>
  <c r="P32" i="5"/>
  <c r="T32" i="5"/>
  <c r="X32" i="5"/>
  <c r="AB32" i="5"/>
  <c r="AF32" i="5"/>
  <c r="AJ32" i="5"/>
  <c r="H35" i="5"/>
  <c r="L35" i="5"/>
  <c r="P35" i="5"/>
  <c r="T35" i="5"/>
  <c r="X35" i="5"/>
  <c r="AB35" i="5"/>
  <c r="AF35" i="5"/>
  <c r="AJ35" i="5"/>
  <c r="AJ51" i="5" s="1"/>
  <c r="H38" i="5"/>
  <c r="H53" i="5" s="1"/>
  <c r="L38" i="5"/>
  <c r="P38" i="5"/>
  <c r="T38" i="5"/>
  <c r="X38" i="5"/>
  <c r="AB38" i="5"/>
  <c r="AF38" i="5"/>
  <c r="AJ38" i="5"/>
  <c r="T41" i="5"/>
  <c r="X41" i="5"/>
  <c r="AF41" i="5"/>
  <c r="AJ41" i="5"/>
  <c r="AB44" i="5"/>
  <c r="AF44" i="5"/>
  <c r="AJ44" i="5"/>
  <c r="P47" i="5"/>
  <c r="T47" i="5"/>
  <c r="X47" i="5"/>
  <c r="AB47" i="5"/>
  <c r="AF47" i="5"/>
  <c r="AJ47" i="5"/>
  <c r="C51" i="5"/>
  <c r="F51" i="5"/>
  <c r="G51" i="5"/>
  <c r="G55" i="5" s="1"/>
  <c r="H51" i="5"/>
  <c r="H55" i="5" s="1"/>
  <c r="J51" i="5"/>
  <c r="K51" i="5"/>
  <c r="N51" i="5"/>
  <c r="O51" i="5"/>
  <c r="R51" i="5"/>
  <c r="S51" i="5"/>
  <c r="T51" i="5"/>
  <c r="V51" i="5"/>
  <c r="V55" i="5" s="1"/>
  <c r="W51" i="5"/>
  <c r="Z51" i="5"/>
  <c r="Z55" i="5" s="1"/>
  <c r="AA51" i="5"/>
  <c r="AB51" i="5"/>
  <c r="AD51" i="5"/>
  <c r="AE51" i="5"/>
  <c r="AF51" i="5"/>
  <c r="AH51" i="5"/>
  <c r="AI51" i="5"/>
  <c r="B52" i="5"/>
  <c r="B55" i="5" s="1"/>
  <c r="C52" i="5"/>
  <c r="C55" i="5" s="1"/>
  <c r="D52" i="5"/>
  <c r="F52" i="5"/>
  <c r="G52" i="5"/>
  <c r="J52" i="5"/>
  <c r="K52" i="5"/>
  <c r="N52" i="5"/>
  <c r="O52" i="5"/>
  <c r="P52" i="5"/>
  <c r="R52" i="5"/>
  <c r="S52" i="5"/>
  <c r="V52" i="5"/>
  <c r="W52" i="5"/>
  <c r="W55" i="5" s="1"/>
  <c r="Z52" i="5"/>
  <c r="AA52" i="5"/>
  <c r="AB52" i="5"/>
  <c r="AD52" i="5"/>
  <c r="AE52" i="5"/>
  <c r="AH52" i="5"/>
  <c r="AI52" i="5"/>
  <c r="AI55" i="5" s="1"/>
  <c r="D53" i="5"/>
  <c r="D55" i="5" s="1"/>
  <c r="F53" i="5"/>
  <c r="G53" i="5"/>
  <c r="J53" i="5"/>
  <c r="K53" i="5"/>
  <c r="L53" i="5"/>
  <c r="N53" i="5"/>
  <c r="O53" i="5"/>
  <c r="R53" i="5"/>
  <c r="S53" i="5"/>
  <c r="V53" i="5"/>
  <c r="W53" i="5"/>
  <c r="X53" i="5"/>
  <c r="Z53" i="5"/>
  <c r="AA53" i="5"/>
  <c r="AD53" i="5"/>
  <c r="AE53" i="5"/>
  <c r="AE55" i="5" s="1"/>
  <c r="AH53" i="5"/>
  <c r="AI53" i="5"/>
  <c r="AJ53" i="5"/>
  <c r="AK54" i="5"/>
  <c r="O55" i="5"/>
  <c r="R55" i="5"/>
  <c r="M12" i="6"/>
  <c r="Q12" i="6" s="1"/>
  <c r="U12" i="6" s="1"/>
  <c r="K15" i="6"/>
  <c r="O15" i="6"/>
  <c r="K18" i="6"/>
  <c r="O18" i="6"/>
  <c r="W18" i="6"/>
  <c r="K21" i="6"/>
  <c r="O21" i="6"/>
  <c r="S21" i="6"/>
  <c r="W21" i="6"/>
  <c r="K24" i="6"/>
  <c r="O24" i="6"/>
  <c r="S24" i="6"/>
  <c r="W24" i="6"/>
  <c r="K27" i="6"/>
  <c r="O27" i="6"/>
  <c r="S27" i="6"/>
  <c r="W27" i="6"/>
  <c r="K30" i="6"/>
  <c r="O30" i="6"/>
  <c r="S30" i="6"/>
  <c r="W30" i="6"/>
  <c r="K33" i="6"/>
  <c r="O33" i="6"/>
  <c r="S33" i="6"/>
  <c r="W33" i="6"/>
  <c r="K36" i="6"/>
  <c r="O36" i="6"/>
  <c r="S36" i="6"/>
  <c r="W36" i="6"/>
  <c r="K39" i="6"/>
  <c r="O39" i="6"/>
  <c r="S39" i="6"/>
  <c r="W39" i="6"/>
  <c r="K42" i="6"/>
  <c r="K56" i="6" s="1"/>
  <c r="O42" i="6"/>
  <c r="O56" i="6" s="1"/>
  <c r="S42" i="6"/>
  <c r="W42" i="6"/>
  <c r="W45" i="6"/>
  <c r="W56" i="6" s="1"/>
  <c r="S48" i="6"/>
  <c r="W48" i="6"/>
  <c r="F54" i="6"/>
  <c r="F58" i="6" s="1"/>
  <c r="I54" i="6"/>
  <c r="I58" i="6" s="1"/>
  <c r="J54" i="6"/>
  <c r="M54" i="6"/>
  <c r="N54" i="6"/>
  <c r="N58" i="6" s="1"/>
  <c r="Q54" i="6"/>
  <c r="R54" i="6"/>
  <c r="R58" i="6" s="1"/>
  <c r="U54" i="6"/>
  <c r="V54" i="6"/>
  <c r="W54" i="6"/>
  <c r="E55" i="6"/>
  <c r="E58" i="6" s="1"/>
  <c r="G55" i="6"/>
  <c r="I55" i="6"/>
  <c r="J55" i="6"/>
  <c r="M55" i="6"/>
  <c r="N55" i="6"/>
  <c r="O55" i="6"/>
  <c r="Q55" i="6"/>
  <c r="Q58" i="6" s="1"/>
  <c r="R55" i="6"/>
  <c r="U55" i="6"/>
  <c r="V55" i="6"/>
  <c r="W55" i="6"/>
  <c r="I56" i="6"/>
  <c r="J56" i="6"/>
  <c r="M56" i="6"/>
  <c r="M58" i="6" s="1"/>
  <c r="N56" i="6"/>
  <c r="Q56" i="6"/>
  <c r="R56" i="6"/>
  <c r="S56" i="6"/>
  <c r="U56" i="6"/>
  <c r="V56" i="6"/>
  <c r="I57" i="6"/>
  <c r="G58" i="6"/>
  <c r="J58" i="6"/>
  <c r="U58" i="6"/>
  <c r="V58" i="6"/>
  <c r="K11" i="18"/>
  <c r="O11" i="18" s="1"/>
  <c r="S11" i="18" s="1"/>
  <c r="W11" i="18" s="1"/>
  <c r="AA11" i="18" s="1"/>
  <c r="AE11" i="18" s="1"/>
  <c r="AI11" i="18" s="1"/>
  <c r="I15" i="18"/>
  <c r="M15" i="18"/>
  <c r="M55" i="18" s="1"/>
  <c r="AL55" i="18" s="1"/>
  <c r="Q15" i="18"/>
  <c r="U15" i="18"/>
  <c r="U53" i="18" s="1"/>
  <c r="Y15" i="18"/>
  <c r="AC15" i="18"/>
  <c r="AG15" i="18"/>
  <c r="AK15" i="18"/>
  <c r="I18" i="18"/>
  <c r="M18" i="18"/>
  <c r="Q18" i="18"/>
  <c r="U18" i="18"/>
  <c r="Y18" i="18"/>
  <c r="AC18" i="18"/>
  <c r="AG18" i="18"/>
  <c r="AK18" i="18"/>
  <c r="E21" i="18"/>
  <c r="I21" i="18"/>
  <c r="I54" i="18" s="1"/>
  <c r="M21" i="18"/>
  <c r="Q21" i="18"/>
  <c r="U21" i="18"/>
  <c r="Y21" i="18"/>
  <c r="AC21" i="18"/>
  <c r="AK21" i="18"/>
  <c r="I24" i="18"/>
  <c r="M24" i="18"/>
  <c r="Y24" i="18"/>
  <c r="AC24" i="18"/>
  <c r="AG24" i="18"/>
  <c r="AK24" i="18"/>
  <c r="I27" i="18"/>
  <c r="I52" i="18" s="1"/>
  <c r="M27" i="18"/>
  <c r="Q27" i="18"/>
  <c r="U27" i="18"/>
  <c r="AK27" i="18"/>
  <c r="I30" i="18"/>
  <c r="M30" i="18"/>
  <c r="Q30" i="18"/>
  <c r="Q52" i="18" s="1"/>
  <c r="U30" i="18"/>
  <c r="AG30" i="18"/>
  <c r="AK30" i="18"/>
  <c r="I33" i="18"/>
  <c r="M33" i="18"/>
  <c r="Q33" i="18"/>
  <c r="U33" i="18"/>
  <c r="Y33" i="18"/>
  <c r="AC33" i="18"/>
  <c r="AC52" i="18" s="1"/>
  <c r="AG33" i="18"/>
  <c r="AK33" i="18"/>
  <c r="I36" i="18"/>
  <c r="M36" i="18"/>
  <c r="Q36" i="18"/>
  <c r="U36" i="18"/>
  <c r="Y36" i="18"/>
  <c r="AC36" i="18"/>
  <c r="AG36" i="18"/>
  <c r="AK36" i="18"/>
  <c r="I39" i="18"/>
  <c r="M39" i="18"/>
  <c r="Q39" i="18"/>
  <c r="U39" i="18"/>
  <c r="Y39" i="18"/>
  <c r="Y54" i="18" s="1"/>
  <c r="AC39" i="18"/>
  <c r="AG39" i="18"/>
  <c r="AK39" i="18"/>
  <c r="I42" i="18"/>
  <c r="M42" i="18"/>
  <c r="U42" i="18"/>
  <c r="Y42" i="18"/>
  <c r="AG42" i="18"/>
  <c r="AK42" i="18"/>
  <c r="AC45" i="18"/>
  <c r="AG45" i="18"/>
  <c r="AK45" i="18"/>
  <c r="Q48" i="18"/>
  <c r="U48" i="18"/>
  <c r="Y48" i="18"/>
  <c r="AC48" i="18"/>
  <c r="AG48" i="18"/>
  <c r="AK48" i="18"/>
  <c r="D52" i="18"/>
  <c r="G52" i="18"/>
  <c r="H52" i="18"/>
  <c r="K52" i="18"/>
  <c r="L52" i="18"/>
  <c r="O52" i="18"/>
  <c r="P52" i="18"/>
  <c r="S52" i="18"/>
  <c r="T52" i="18"/>
  <c r="U52" i="18"/>
  <c r="U56" i="18" s="1"/>
  <c r="W52" i="18"/>
  <c r="W56" i="18" s="1"/>
  <c r="X52" i="18"/>
  <c r="Y52" i="18"/>
  <c r="Y56" i="18" s="1"/>
  <c r="AA52" i="18"/>
  <c r="AB52" i="18"/>
  <c r="AE52" i="18"/>
  <c r="AF52" i="18"/>
  <c r="AI52" i="18"/>
  <c r="AJ52" i="18"/>
  <c r="AK52" i="18"/>
  <c r="C53" i="18"/>
  <c r="D53" i="18"/>
  <c r="D56" i="18" s="1"/>
  <c r="E53" i="18"/>
  <c r="G53" i="18"/>
  <c r="H53" i="18"/>
  <c r="I53" i="18"/>
  <c r="K53" i="18"/>
  <c r="L53" i="18"/>
  <c r="M53" i="18"/>
  <c r="O53" i="18"/>
  <c r="P53" i="18"/>
  <c r="Q53" i="18"/>
  <c r="S53" i="18"/>
  <c r="T53" i="18"/>
  <c r="T56" i="18" s="1"/>
  <c r="W53" i="18"/>
  <c r="X53" i="18"/>
  <c r="AA53" i="18"/>
  <c r="AB53" i="18"/>
  <c r="AE53" i="18"/>
  <c r="AE56" i="18" s="1"/>
  <c r="AF53" i="18"/>
  <c r="AI53" i="18"/>
  <c r="AJ53" i="18"/>
  <c r="E54" i="18"/>
  <c r="E56" i="18" s="1"/>
  <c r="G54" i="18"/>
  <c r="H54" i="18"/>
  <c r="K54" i="18"/>
  <c r="K56" i="18" s="1"/>
  <c r="L54" i="18"/>
  <c r="M54" i="18"/>
  <c r="O54" i="18"/>
  <c r="P54" i="18"/>
  <c r="P56" i="18" s="1"/>
  <c r="Q54" i="18"/>
  <c r="S54" i="18"/>
  <c r="T54" i="18"/>
  <c r="U54" i="18"/>
  <c r="W54" i="18"/>
  <c r="X54" i="18"/>
  <c r="AA54" i="18"/>
  <c r="AA56" i="18" s="1"/>
  <c r="AB54" i="18"/>
  <c r="AE54" i="18"/>
  <c r="AF54" i="18"/>
  <c r="AI54" i="18"/>
  <c r="AI56" i="18" s="1"/>
  <c r="AJ54" i="18"/>
  <c r="G55" i="18"/>
  <c r="H55" i="18"/>
  <c r="I55" i="18"/>
  <c r="K55" i="18"/>
  <c r="L55" i="18"/>
  <c r="C56" i="18"/>
  <c r="X56" i="18"/>
  <c r="AF56" i="18"/>
  <c r="H15" i="4"/>
  <c r="L15" i="4"/>
  <c r="P15" i="4"/>
  <c r="P55" i="4" s="1"/>
  <c r="T15" i="4"/>
  <c r="X15" i="4"/>
  <c r="AB15" i="4"/>
  <c r="AF15" i="4"/>
  <c r="AJ15" i="4"/>
  <c r="H18" i="4"/>
  <c r="L18" i="4"/>
  <c r="P18" i="4"/>
  <c r="T18" i="4"/>
  <c r="X18" i="4"/>
  <c r="AB18" i="4"/>
  <c r="AF18" i="4"/>
  <c r="AJ18" i="4"/>
  <c r="H21" i="4"/>
  <c r="L21" i="4"/>
  <c r="T21" i="4"/>
  <c r="X21" i="4"/>
  <c r="AB21" i="4"/>
  <c r="AJ21" i="4"/>
  <c r="H24" i="4"/>
  <c r="L24" i="4"/>
  <c r="X24" i="4"/>
  <c r="AB24" i="4"/>
  <c r="AF24" i="4"/>
  <c r="H27" i="4"/>
  <c r="L27" i="4"/>
  <c r="P27" i="4"/>
  <c r="P54" i="4" s="1"/>
  <c r="AF27" i="4"/>
  <c r="AJ27" i="4"/>
  <c r="D30" i="4"/>
  <c r="H30" i="4"/>
  <c r="L30" i="4"/>
  <c r="P30" i="4"/>
  <c r="T30" i="4"/>
  <c r="X30" i="4"/>
  <c r="X54" i="4" s="1"/>
  <c r="AF30" i="4"/>
  <c r="AJ30" i="4"/>
  <c r="H33" i="4"/>
  <c r="L33" i="4"/>
  <c r="P33" i="4"/>
  <c r="T33" i="4"/>
  <c r="H37" i="4"/>
  <c r="L37" i="4"/>
  <c r="T37" i="4"/>
  <c r="X37" i="4"/>
  <c r="AB37" i="4"/>
  <c r="AF37" i="4"/>
  <c r="AJ37" i="4"/>
  <c r="P40" i="4"/>
  <c r="P56" i="4" s="1"/>
  <c r="T40" i="4"/>
  <c r="AB40" i="4"/>
  <c r="AB56" i="4" s="1"/>
  <c r="AF40" i="4"/>
  <c r="X43" i="4"/>
  <c r="AB43" i="4"/>
  <c r="AF43" i="4"/>
  <c r="AJ43" i="4"/>
  <c r="H46" i="4"/>
  <c r="L46" i="4"/>
  <c r="L56" i="4" s="1"/>
  <c r="P46" i="4"/>
  <c r="T46" i="4"/>
  <c r="X46" i="4"/>
  <c r="AB46" i="4"/>
  <c r="AF46" i="4"/>
  <c r="AJ46" i="4"/>
  <c r="P49" i="4"/>
  <c r="T49" i="4"/>
  <c r="X49" i="4"/>
  <c r="AB49" i="4"/>
  <c r="AF49" i="4"/>
  <c r="AJ49" i="4"/>
  <c r="B54" i="4"/>
  <c r="C54" i="4"/>
  <c r="C58" i="4" s="1"/>
  <c r="D54" i="4"/>
  <c r="D58" i="4" s="1"/>
  <c r="F54" i="4"/>
  <c r="G54" i="4"/>
  <c r="J54" i="4"/>
  <c r="J58" i="4" s="1"/>
  <c r="K54" i="4"/>
  <c r="N54" i="4"/>
  <c r="O54" i="4"/>
  <c r="R54" i="4"/>
  <c r="R58" i="4" s="1"/>
  <c r="S54" i="4"/>
  <c r="V54" i="4"/>
  <c r="W54" i="4"/>
  <c r="F55" i="4"/>
  <c r="G55" i="4"/>
  <c r="H55" i="4"/>
  <c r="J55" i="4"/>
  <c r="K55" i="4"/>
  <c r="L55" i="4"/>
  <c r="N55" i="4"/>
  <c r="O55" i="4"/>
  <c r="R55" i="4"/>
  <c r="S55" i="4"/>
  <c r="V55" i="4"/>
  <c r="W55" i="4"/>
  <c r="Z55" i="4"/>
  <c r="AA55" i="4"/>
  <c r="AD55" i="4"/>
  <c r="AD58" i="4" s="1"/>
  <c r="AE55" i="4"/>
  <c r="AH55" i="4"/>
  <c r="AH58" i="4" s="1"/>
  <c r="AI55" i="4"/>
  <c r="AJ55" i="4"/>
  <c r="D56" i="4"/>
  <c r="F56" i="4"/>
  <c r="G56" i="4"/>
  <c r="H56" i="4"/>
  <c r="J56" i="4"/>
  <c r="K56" i="4"/>
  <c r="K58" i="4" s="1"/>
  <c r="N56" i="4"/>
  <c r="O56" i="4"/>
  <c r="R56" i="4"/>
  <c r="S56" i="4"/>
  <c r="V56" i="4"/>
  <c r="W56" i="4"/>
  <c r="X56" i="4"/>
  <c r="Z56" i="4"/>
  <c r="AA56" i="4"/>
  <c r="AD56" i="4"/>
  <c r="AE56" i="4"/>
  <c r="AF56" i="4"/>
  <c r="AH56" i="4"/>
  <c r="AI56" i="4"/>
  <c r="F57" i="4"/>
  <c r="J57" i="4"/>
  <c r="N57" i="4"/>
  <c r="R57" i="4"/>
  <c r="V57" i="4"/>
  <c r="Z57" i="4"/>
  <c r="AK57" i="4"/>
  <c r="B58" i="4"/>
  <c r="G58" i="4"/>
  <c r="O58" i="4"/>
  <c r="S58" i="4"/>
  <c r="U58" i="4"/>
  <c r="W58" i="4"/>
  <c r="AE58" i="4"/>
  <c r="J11" i="3"/>
  <c r="R11" i="3" s="1"/>
  <c r="V11" i="3" s="1"/>
  <c r="Z11" i="3" s="1"/>
  <c r="AD11" i="3" s="1"/>
  <c r="AH11" i="3" s="1"/>
  <c r="N11" i="3"/>
  <c r="H14" i="3"/>
  <c r="L14" i="3"/>
  <c r="P14" i="3"/>
  <c r="T14" i="3"/>
  <c r="T46" i="3" s="1"/>
  <c r="X14" i="3"/>
  <c r="AB14" i="3"/>
  <c r="AF14" i="3"/>
  <c r="AJ14" i="3"/>
  <c r="AJ46" i="3" s="1"/>
  <c r="H17" i="3"/>
  <c r="L17" i="3"/>
  <c r="P17" i="3"/>
  <c r="T17" i="3"/>
  <c r="X17" i="3"/>
  <c r="AB17" i="3"/>
  <c r="AF17" i="3"/>
  <c r="AJ17" i="3"/>
  <c r="H20" i="3"/>
  <c r="L20" i="3"/>
  <c r="P20" i="3"/>
  <c r="T20" i="3"/>
  <c r="X20" i="3"/>
  <c r="AB20" i="3"/>
  <c r="AF20" i="3"/>
  <c r="AJ20" i="3"/>
  <c r="H23" i="3"/>
  <c r="L23" i="3"/>
  <c r="P23" i="3"/>
  <c r="T23" i="3"/>
  <c r="X23" i="3"/>
  <c r="AB23" i="3"/>
  <c r="AF23" i="3"/>
  <c r="AJ23" i="3"/>
  <c r="D26" i="3"/>
  <c r="D45" i="3" s="1"/>
  <c r="H26" i="3"/>
  <c r="L26" i="3"/>
  <c r="P26" i="3"/>
  <c r="T26" i="3"/>
  <c r="X26" i="3"/>
  <c r="AB26" i="3"/>
  <c r="AB45" i="3" s="1"/>
  <c r="AF26" i="3"/>
  <c r="AF47" i="3" s="1"/>
  <c r="H29" i="3"/>
  <c r="H45" i="3" s="1"/>
  <c r="L29" i="3"/>
  <c r="T29" i="3"/>
  <c r="T45" i="3" s="1"/>
  <c r="AF29" i="3"/>
  <c r="AJ29" i="3"/>
  <c r="H32" i="3"/>
  <c r="L32" i="3"/>
  <c r="P32" i="3"/>
  <c r="T32" i="3"/>
  <c r="X32" i="3"/>
  <c r="AB32" i="3"/>
  <c r="AF32" i="3"/>
  <c r="AJ32" i="3"/>
  <c r="H35" i="3"/>
  <c r="L35" i="3"/>
  <c r="P35" i="3"/>
  <c r="T35" i="3"/>
  <c r="X35" i="3"/>
  <c r="AB35" i="3"/>
  <c r="AF35" i="3"/>
  <c r="AJ35" i="3"/>
  <c r="H38" i="3"/>
  <c r="L38" i="3"/>
  <c r="H47" i="3" s="1"/>
  <c r="P38" i="3"/>
  <c r="T38" i="3"/>
  <c r="X38" i="3"/>
  <c r="AB38" i="3"/>
  <c r="AF38" i="3"/>
  <c r="AJ38" i="3"/>
  <c r="P41" i="3"/>
  <c r="T41" i="3"/>
  <c r="X41" i="3"/>
  <c r="AB41" i="3"/>
  <c r="AF41" i="3"/>
  <c r="AJ41" i="3"/>
  <c r="AJ47" i="3" s="1"/>
  <c r="B45" i="3"/>
  <c r="C45" i="3"/>
  <c r="F45" i="3"/>
  <c r="G45" i="3"/>
  <c r="J45" i="3"/>
  <c r="J49" i="3" s="1"/>
  <c r="K45" i="3"/>
  <c r="N45" i="3"/>
  <c r="O45" i="3"/>
  <c r="P45" i="3"/>
  <c r="R45" i="3"/>
  <c r="S45" i="3"/>
  <c r="S49" i="3" s="1"/>
  <c r="V45" i="3"/>
  <c r="W45" i="3"/>
  <c r="X45" i="3"/>
  <c r="Z45" i="3"/>
  <c r="Z49" i="3" s="1"/>
  <c r="AA45" i="3"/>
  <c r="B46" i="3"/>
  <c r="C46" i="3"/>
  <c r="C49" i="3" s="1"/>
  <c r="D46" i="3"/>
  <c r="F46" i="3"/>
  <c r="F49" i="3" s="1"/>
  <c r="G46" i="3"/>
  <c r="J46" i="3"/>
  <c r="K46" i="3"/>
  <c r="L46" i="3"/>
  <c r="N46" i="3"/>
  <c r="O46" i="3"/>
  <c r="R46" i="3"/>
  <c r="R49" i="3" s="1"/>
  <c r="S46" i="3"/>
  <c r="V46" i="3"/>
  <c r="W46" i="3"/>
  <c r="X46" i="3"/>
  <c r="Z46" i="3"/>
  <c r="AA46" i="3"/>
  <c r="AB46" i="3"/>
  <c r="AD46" i="3"/>
  <c r="AE46" i="3"/>
  <c r="AF46" i="3"/>
  <c r="AH46" i="3"/>
  <c r="AI46" i="3"/>
  <c r="AI49" i="3" s="1"/>
  <c r="D47" i="3"/>
  <c r="F47" i="3"/>
  <c r="G47" i="3"/>
  <c r="J47" i="3"/>
  <c r="K47" i="3"/>
  <c r="L47" i="3"/>
  <c r="N47" i="3"/>
  <c r="O47" i="3"/>
  <c r="O49" i="3" s="1"/>
  <c r="P47" i="3"/>
  <c r="R47" i="3"/>
  <c r="S47" i="3"/>
  <c r="V47" i="3"/>
  <c r="W47" i="3"/>
  <c r="X47" i="3"/>
  <c r="Z47" i="3"/>
  <c r="AA47" i="3"/>
  <c r="AA49" i="3" s="1"/>
  <c r="AD47" i="3"/>
  <c r="AE47" i="3"/>
  <c r="AE49" i="3" s="1"/>
  <c r="AH47" i="3"/>
  <c r="AI47" i="3"/>
  <c r="B49" i="3"/>
  <c r="G49" i="3"/>
  <c r="W49" i="3"/>
  <c r="AH49" i="3"/>
  <c r="J11" i="2"/>
  <c r="N11" i="2" s="1"/>
  <c r="V11" i="2" s="1"/>
  <c r="Z11" i="2" s="1"/>
  <c r="AG11" i="2" s="1"/>
  <c r="AN11" i="2" s="1"/>
  <c r="AU11" i="2" s="1"/>
  <c r="H17" i="2"/>
  <c r="L17" i="2"/>
  <c r="T17" i="2"/>
  <c r="X17" i="2"/>
  <c r="AE17" i="2"/>
  <c r="AL17" i="2"/>
  <c r="AS17" i="2"/>
  <c r="AX17" i="2"/>
  <c r="H20" i="2"/>
  <c r="L20" i="2"/>
  <c r="T20" i="2"/>
  <c r="X20" i="2"/>
  <c r="AE20" i="2"/>
  <c r="AL20" i="2"/>
  <c r="AS20" i="2"/>
  <c r="AX20" i="2"/>
  <c r="D23" i="2"/>
  <c r="D49" i="2" s="1"/>
  <c r="H23" i="2"/>
  <c r="L23" i="2"/>
  <c r="L49" i="2" s="1"/>
  <c r="T23" i="2"/>
  <c r="X23" i="2"/>
  <c r="X49" i="2" s="1"/>
  <c r="AE23" i="2"/>
  <c r="AL23" i="2"/>
  <c r="AL49" i="2" s="1"/>
  <c r="AL52" i="2" s="1"/>
  <c r="AS23" i="2"/>
  <c r="AX23" i="2"/>
  <c r="H26" i="2"/>
  <c r="L26" i="2"/>
  <c r="T26" i="2"/>
  <c r="AE26" i="2"/>
  <c r="AL26" i="2"/>
  <c r="AX26" i="2"/>
  <c r="H29" i="2"/>
  <c r="L29" i="2"/>
  <c r="T29" i="2"/>
  <c r="X29" i="2"/>
  <c r="AS29" i="2"/>
  <c r="AX29" i="2"/>
  <c r="H32" i="2"/>
  <c r="L32" i="2"/>
  <c r="T32" i="2"/>
  <c r="X32" i="2"/>
  <c r="AE32" i="2"/>
  <c r="AL32" i="2"/>
  <c r="AS32" i="2"/>
  <c r="AX32" i="2"/>
  <c r="H35" i="2"/>
  <c r="L35" i="2"/>
  <c r="T35" i="2"/>
  <c r="T48" i="2" s="1"/>
  <c r="X35" i="2"/>
  <c r="X48" i="2" s="1"/>
  <c r="AE35" i="2"/>
  <c r="AL35" i="2"/>
  <c r="AS35" i="2"/>
  <c r="AX35" i="2"/>
  <c r="AX50" i="2" s="1"/>
  <c r="H38" i="2"/>
  <c r="L38" i="2"/>
  <c r="L48" i="2" s="1"/>
  <c r="X38" i="2"/>
  <c r="AE38" i="2"/>
  <c r="AL38" i="2"/>
  <c r="AS38" i="2"/>
  <c r="AX38" i="2"/>
  <c r="H41" i="2"/>
  <c r="L41" i="2"/>
  <c r="T41" i="2"/>
  <c r="X41" i="2"/>
  <c r="AE41" i="2"/>
  <c r="AL41" i="2"/>
  <c r="AS41" i="2"/>
  <c r="AX41" i="2"/>
  <c r="T44" i="2"/>
  <c r="X44" i="2"/>
  <c r="AE44" i="2"/>
  <c r="AL44" i="2"/>
  <c r="AS44" i="2"/>
  <c r="AS50" i="2" s="1"/>
  <c r="AX44" i="2"/>
  <c r="F48" i="2"/>
  <c r="F52" i="2" s="1"/>
  <c r="G48" i="2"/>
  <c r="H48" i="2"/>
  <c r="J48" i="2"/>
  <c r="K48" i="2"/>
  <c r="R48" i="2"/>
  <c r="S48" i="2"/>
  <c r="S52" i="2" s="1"/>
  <c r="V48" i="2"/>
  <c r="W48" i="2"/>
  <c r="AN48" i="2"/>
  <c r="AN52" i="2" s="1"/>
  <c r="AO48" i="2"/>
  <c r="AS48" i="2"/>
  <c r="B49" i="2"/>
  <c r="C49" i="2"/>
  <c r="F49" i="2"/>
  <c r="G49" i="2"/>
  <c r="J49" i="2"/>
  <c r="J52" i="2" s="1"/>
  <c r="K49" i="2"/>
  <c r="R49" i="2"/>
  <c r="S49" i="2"/>
  <c r="T49" i="2"/>
  <c r="V49" i="2"/>
  <c r="W49" i="2"/>
  <c r="Z49" i="2"/>
  <c r="AA49" i="2"/>
  <c r="AE49" i="2"/>
  <c r="AG49" i="2"/>
  <c r="AG52" i="2" s="1"/>
  <c r="AH49" i="2"/>
  <c r="AH52" i="2" s="1"/>
  <c r="AN49" i="2"/>
  <c r="AO49" i="2"/>
  <c r="AO52" i="2" s="1"/>
  <c r="AU49" i="2"/>
  <c r="AV49" i="2"/>
  <c r="F50" i="2"/>
  <c r="G50" i="2"/>
  <c r="H50" i="2"/>
  <c r="J50" i="2"/>
  <c r="K50" i="2"/>
  <c r="L50" i="2"/>
  <c r="N50" i="2"/>
  <c r="N52" i="2" s="1"/>
  <c r="O50" i="2"/>
  <c r="P50" i="2"/>
  <c r="R50" i="2"/>
  <c r="S50" i="2"/>
  <c r="V50" i="2"/>
  <c r="W50" i="2"/>
  <c r="X50" i="2"/>
  <c r="Z50" i="2"/>
  <c r="AA50" i="2"/>
  <c r="AG50" i="2"/>
  <c r="AH50" i="2"/>
  <c r="AL50" i="2"/>
  <c r="AN50" i="2"/>
  <c r="AO50" i="2"/>
  <c r="AU50" i="2"/>
  <c r="AV50" i="2"/>
  <c r="AY51" i="2"/>
  <c r="B52" i="2"/>
  <c r="C52" i="2"/>
  <c r="O52" i="2"/>
  <c r="P52" i="2"/>
  <c r="W52" i="2"/>
  <c r="Z52" i="2"/>
  <c r="AA52" i="2"/>
  <c r="AU52" i="2"/>
  <c r="AV52" i="2"/>
  <c r="J11" i="1"/>
  <c r="N11" i="1" s="1"/>
  <c r="R11" i="1" s="1"/>
  <c r="V11" i="1" s="1"/>
  <c r="Z11" i="1" s="1"/>
  <c r="AD11" i="1" s="1"/>
  <c r="AH11" i="1" s="1"/>
  <c r="H14" i="1"/>
  <c r="H56" i="1" s="1"/>
  <c r="L14" i="1"/>
  <c r="P14" i="1"/>
  <c r="P56" i="1" s="1"/>
  <c r="T14" i="1"/>
  <c r="X14" i="1"/>
  <c r="AB14" i="1"/>
  <c r="AF14" i="1"/>
  <c r="AF56" i="1" s="1"/>
  <c r="AJ14" i="1"/>
  <c r="H17" i="1"/>
  <c r="L17" i="1"/>
  <c r="P17" i="1"/>
  <c r="T17" i="1"/>
  <c r="X17" i="1"/>
  <c r="AB17" i="1"/>
  <c r="AF17" i="1"/>
  <c r="AJ17" i="1"/>
  <c r="D20" i="1"/>
  <c r="H20" i="1"/>
  <c r="L20" i="1"/>
  <c r="P20" i="1"/>
  <c r="T20" i="1"/>
  <c r="X20" i="1"/>
  <c r="AB20" i="1"/>
  <c r="AB56" i="1" s="1"/>
  <c r="AJ20" i="1"/>
  <c r="H23" i="1"/>
  <c r="L23" i="1"/>
  <c r="X23" i="1"/>
  <c r="AB23" i="1"/>
  <c r="AF23" i="1"/>
  <c r="AJ23" i="1"/>
  <c r="H26" i="1"/>
  <c r="H55" i="1" s="1"/>
  <c r="H59" i="1" s="1"/>
  <c r="L26" i="1"/>
  <c r="P26" i="1"/>
  <c r="T26" i="1"/>
  <c r="T55" i="1" s="1"/>
  <c r="T59" i="1" s="1"/>
  <c r="AJ26" i="1"/>
  <c r="H29" i="1"/>
  <c r="L29" i="1"/>
  <c r="L55" i="1" s="1"/>
  <c r="L59" i="1" s="1"/>
  <c r="P29" i="1"/>
  <c r="P55" i="1" s="1"/>
  <c r="T29" i="1"/>
  <c r="X29" i="1"/>
  <c r="AF29" i="1"/>
  <c r="AJ29" i="1"/>
  <c r="H32" i="1"/>
  <c r="L32" i="1"/>
  <c r="P32" i="1"/>
  <c r="T32" i="1"/>
  <c r="X32" i="1"/>
  <c r="AB32" i="1"/>
  <c r="AF32" i="1"/>
  <c r="AF55" i="1" s="1"/>
  <c r="AJ32" i="1"/>
  <c r="H35" i="1"/>
  <c r="L35" i="1"/>
  <c r="P35" i="1"/>
  <c r="T35" i="1"/>
  <c r="X35" i="1"/>
  <c r="AB35" i="1"/>
  <c r="AF35" i="1"/>
  <c r="AJ35" i="1"/>
  <c r="T38" i="1"/>
  <c r="X38" i="1"/>
  <c r="AF38" i="1"/>
  <c r="AJ38" i="1"/>
  <c r="H41" i="1"/>
  <c r="L41" i="1"/>
  <c r="L57" i="1" s="1"/>
  <c r="P41" i="1"/>
  <c r="P57" i="1" s="1"/>
  <c r="T41" i="1"/>
  <c r="X41" i="1"/>
  <c r="AB41" i="1"/>
  <c r="AF41" i="1"/>
  <c r="AJ41" i="1"/>
  <c r="AJ57" i="1" s="1"/>
  <c r="AF44" i="1"/>
  <c r="AJ44" i="1"/>
  <c r="AB47" i="1"/>
  <c r="AB57" i="1" s="1"/>
  <c r="AF47" i="1"/>
  <c r="AJ47" i="1"/>
  <c r="P51" i="1"/>
  <c r="T51" i="1"/>
  <c r="X51" i="1"/>
  <c r="AB51" i="1"/>
  <c r="AF51" i="1"/>
  <c r="AJ51" i="1"/>
  <c r="C55" i="1"/>
  <c r="F55" i="1"/>
  <c r="F59" i="1" s="1"/>
  <c r="G55" i="1"/>
  <c r="J55" i="1"/>
  <c r="K55" i="1"/>
  <c r="N55" i="1"/>
  <c r="N59" i="1" s="1"/>
  <c r="O55" i="1"/>
  <c r="R55" i="1"/>
  <c r="S55" i="1"/>
  <c r="V55" i="1"/>
  <c r="W55" i="1"/>
  <c r="Z55" i="1"/>
  <c r="AA55" i="1"/>
  <c r="AA59" i="1" s="1"/>
  <c r="AD55" i="1"/>
  <c r="AD59" i="1" s="1"/>
  <c r="AE55" i="1"/>
  <c r="AE59" i="1" s="1"/>
  <c r="AH55" i="1"/>
  <c r="AI55" i="1"/>
  <c r="B56" i="1"/>
  <c r="B59" i="1" s="1"/>
  <c r="C56" i="1"/>
  <c r="D56" i="1"/>
  <c r="F56" i="1"/>
  <c r="G56" i="1"/>
  <c r="G59" i="1" s="1"/>
  <c r="J56" i="1"/>
  <c r="K56" i="1"/>
  <c r="L56" i="1"/>
  <c r="N56" i="1"/>
  <c r="O56" i="1"/>
  <c r="R56" i="1"/>
  <c r="R59" i="1" s="1"/>
  <c r="S56" i="1"/>
  <c r="T56" i="1"/>
  <c r="V56" i="1"/>
  <c r="W56" i="1"/>
  <c r="Z56" i="1"/>
  <c r="AA56" i="1"/>
  <c r="AD56" i="1"/>
  <c r="AE56" i="1"/>
  <c r="AH56" i="1"/>
  <c r="AI56" i="1"/>
  <c r="D57" i="1"/>
  <c r="F57" i="1"/>
  <c r="G57" i="1"/>
  <c r="H57" i="1"/>
  <c r="J57" i="1"/>
  <c r="K57" i="1"/>
  <c r="N57" i="1"/>
  <c r="O57" i="1"/>
  <c r="R57" i="1"/>
  <c r="S57" i="1"/>
  <c r="S59" i="1" s="1"/>
  <c r="T57" i="1"/>
  <c r="V57" i="1"/>
  <c r="W57" i="1"/>
  <c r="Z57" i="1"/>
  <c r="AA57" i="1"/>
  <c r="AD57" i="1"/>
  <c r="AE57" i="1"/>
  <c r="AH57" i="1"/>
  <c r="AI57" i="1"/>
  <c r="C59" i="1"/>
  <c r="J59" i="1"/>
  <c r="K59" i="1"/>
  <c r="V59" i="1"/>
  <c r="AI59" i="1"/>
  <c r="O59" i="33"/>
  <c r="H58" i="33"/>
  <c r="N59" i="33"/>
  <c r="O66" i="33" s="1"/>
  <c r="L53" i="33"/>
  <c r="P55" i="33"/>
  <c r="G59" i="33"/>
  <c r="AA59" i="33"/>
  <c r="AI59" i="33" l="1"/>
  <c r="AN59" i="33"/>
  <c r="P58" i="4"/>
  <c r="W59" i="1"/>
  <c r="X57" i="1"/>
  <c r="AJ55" i="1"/>
  <c r="P59" i="1"/>
  <c r="AH59" i="1"/>
  <c r="G52" i="2"/>
  <c r="AS49" i="2"/>
  <c r="AB47" i="3"/>
  <c r="AB49" i="3" s="1"/>
  <c r="G56" i="18"/>
  <c r="L56" i="18"/>
  <c r="AG54" i="18"/>
  <c r="Q56" i="18"/>
  <c r="Y53" i="18"/>
  <c r="AC53" i="18"/>
  <c r="AL53" i="18" s="1"/>
  <c r="J55" i="5"/>
  <c r="AH59" i="33"/>
  <c r="X56" i="1"/>
  <c r="O59" i="1"/>
  <c r="AS52" i="2"/>
  <c r="K52" i="2"/>
  <c r="T50" i="2"/>
  <c r="T52" i="2" s="1"/>
  <c r="AF49" i="3"/>
  <c r="AJ49" i="3"/>
  <c r="L45" i="3"/>
  <c r="L49" i="3" s="1"/>
  <c r="P46" i="3"/>
  <c r="P49" i="3" s="1"/>
  <c r="Z59" i="1"/>
  <c r="AF57" i="1"/>
  <c r="AF59" i="1" s="1"/>
  <c r="AB55" i="1"/>
  <c r="AB59" i="1" s="1"/>
  <c r="X55" i="1"/>
  <c r="X59" i="1" s="1"/>
  <c r="AJ56" i="1"/>
  <c r="V52" i="2"/>
  <c r="N49" i="3"/>
  <c r="K49" i="3"/>
  <c r="N58" i="4"/>
  <c r="F58" i="4"/>
  <c r="T56" i="4"/>
  <c r="T54" i="4"/>
  <c r="T58" i="4" s="1"/>
  <c r="L54" i="4"/>
  <c r="AB55" i="4"/>
  <c r="AB58" i="4" s="1"/>
  <c r="X55" i="4"/>
  <c r="X58" i="4" s="1"/>
  <c r="AB56" i="18"/>
  <c r="AJ56" i="18"/>
  <c r="S55" i="6"/>
  <c r="S54" i="6"/>
  <c r="O54" i="6"/>
  <c r="O58" i="6" s="1"/>
  <c r="AH55" i="5"/>
  <c r="AA55" i="5"/>
  <c r="N55" i="5"/>
  <c r="F55" i="5"/>
  <c r="AD55" i="5"/>
  <c r="S55" i="5"/>
  <c r="K55" i="5"/>
  <c r="AB53" i="5"/>
  <c r="AB55" i="5" s="1"/>
  <c r="AF53" i="5"/>
  <c r="P53" i="5"/>
  <c r="P55" i="5" s="1"/>
  <c r="L51" i="5"/>
  <c r="AF52" i="5"/>
  <c r="AF55" i="5" s="1"/>
  <c r="T52" i="5"/>
  <c r="X52" i="5"/>
  <c r="X55" i="5" s="1"/>
  <c r="AB55" i="33"/>
  <c r="AY50" i="2"/>
  <c r="AE50" i="2"/>
  <c r="AE52" i="2" s="1"/>
  <c r="X52" i="2"/>
  <c r="AX49" i="2"/>
  <c r="AX52" i="2" s="1"/>
  <c r="H49" i="2"/>
  <c r="H52" i="2" s="1"/>
  <c r="X49" i="3"/>
  <c r="T47" i="3"/>
  <c r="H46" i="3"/>
  <c r="Z58" i="4"/>
  <c r="V58" i="4"/>
  <c r="H54" i="4"/>
  <c r="AK54" i="18"/>
  <c r="AK56" i="18" s="1"/>
  <c r="AC54" i="18"/>
  <c r="AG52" i="18"/>
  <c r="AG53" i="18"/>
  <c r="M52" i="18"/>
  <c r="M56" i="18" s="1"/>
  <c r="AK53" i="18"/>
  <c r="L55" i="33"/>
  <c r="J59" i="33"/>
  <c r="J66" i="33" s="1"/>
  <c r="R52" i="2"/>
  <c r="AD49" i="3"/>
  <c r="V49" i="3"/>
  <c r="AI58" i="4"/>
  <c r="AA58" i="4"/>
  <c r="AJ56" i="4"/>
  <c r="AJ58" i="4" s="1"/>
  <c r="AF55" i="4"/>
  <c r="AF58" i="4" s="1"/>
  <c r="T55" i="4"/>
  <c r="S56" i="18"/>
  <c r="H56" i="18"/>
  <c r="O56" i="18"/>
  <c r="W58" i="6"/>
  <c r="K55" i="6"/>
  <c r="K54" i="6"/>
  <c r="T53" i="5"/>
  <c r="AB59" i="33"/>
  <c r="AC66" i="33" s="1"/>
  <c r="W59" i="33"/>
  <c r="P59" i="33"/>
  <c r="Q66" i="33" s="1"/>
  <c r="F59" i="33"/>
  <c r="AM59" i="33"/>
  <c r="AM66" i="33" s="1"/>
  <c r="AF55" i="33"/>
  <c r="X55" i="33"/>
  <c r="X59" i="33" s="1"/>
  <c r="AP59" i="33"/>
  <c r="AQ59" i="33"/>
  <c r="T53" i="33"/>
  <c r="T59" i="33" s="1"/>
  <c r="U66" i="33" s="1"/>
  <c r="H55" i="33"/>
  <c r="AL59" i="33"/>
  <c r="AT59" i="33"/>
  <c r="AF58" i="33"/>
  <c r="AF59" i="33" s="1"/>
  <c r="AJ58" i="33"/>
  <c r="AZ59" i="33"/>
  <c r="H53" i="33"/>
  <c r="H59" i="33" s="1"/>
  <c r="I66" i="33" s="1"/>
  <c r="L58" i="33"/>
  <c r="L59" i="33" s="1"/>
  <c r="R59" i="33"/>
  <c r="R66" i="33" s="1"/>
  <c r="AD59" i="33"/>
  <c r="AE66" i="33" s="1"/>
  <c r="AJ55" i="33"/>
  <c r="S59" i="33"/>
  <c r="V59" i="33"/>
  <c r="V66" i="33" s="1"/>
  <c r="G66" i="33"/>
  <c r="Z59" i="33"/>
  <c r="Z66" i="33" s="1"/>
  <c r="AU59" i="33"/>
  <c r="AV59" i="33"/>
  <c r="AK54" i="4"/>
  <c r="H58" i="4"/>
  <c r="AK57" i="1"/>
  <c r="AK56" i="4"/>
  <c r="L58" i="4"/>
  <c r="L55" i="5"/>
  <c r="T55" i="5"/>
  <c r="T49" i="3"/>
  <c r="AJ55" i="5"/>
  <c r="AB66" i="33"/>
  <c r="AK47" i="3"/>
  <c r="AK55" i="4"/>
  <c r="S58" i="6"/>
  <c r="D49" i="3"/>
  <c r="AK45" i="3"/>
  <c r="AL52" i="18"/>
  <c r="AL56" i="18" s="1"/>
  <c r="AY49" i="2"/>
  <c r="D52" i="2"/>
  <c r="H49" i="3"/>
  <c r="P66" i="33"/>
  <c r="AK56" i="1"/>
  <c r="AY48" i="2"/>
  <c r="L52" i="2"/>
  <c r="AC56" i="18"/>
  <c r="AJ59" i="33"/>
  <c r="AJ66" i="33" s="1"/>
  <c r="AI66" i="33"/>
  <c r="AH66" i="33"/>
  <c r="N66" i="33"/>
  <c r="I56" i="18"/>
  <c r="D59" i="1"/>
  <c r="AK51" i="5"/>
  <c r="AY59" i="33"/>
  <c r="AK55" i="1"/>
  <c r="AK59" i="1" s="1"/>
  <c r="AX59" i="33"/>
  <c r="W66" i="33" l="1"/>
  <c r="K66" i="33"/>
  <c r="AL54" i="18"/>
  <c r="AD66" i="33"/>
  <c r="H66" i="33"/>
  <c r="AK46" i="3"/>
  <c r="AK49" i="3"/>
  <c r="AK52" i="5"/>
  <c r="AK55" i="5" s="1"/>
  <c r="AG56" i="18"/>
  <c r="AK53" i="5"/>
  <c r="K58" i="6"/>
  <c r="AJ59" i="1"/>
  <c r="AQ66" i="33"/>
  <c r="S66" i="33"/>
  <c r="AU66" i="33"/>
  <c r="AG66" i="33"/>
  <c r="AF66" i="33"/>
  <c r="M66" i="33"/>
  <c r="L66" i="33"/>
  <c r="AY66" i="33"/>
  <c r="AA66" i="33"/>
  <c r="T66" i="33"/>
  <c r="Y66" i="33"/>
  <c r="X66" i="33"/>
  <c r="AY52" i="2"/>
  <c r="AK5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N28" authorId="0" shapeId="0" xr:uid="{00000000-0006-0000-0000-000001000000}">
      <text>
        <r>
          <rPr>
            <b/>
            <sz val="24"/>
            <color indexed="8"/>
            <rFont val="Tahoma"/>
            <family val="2"/>
          </rPr>
          <t>Microsoft Office User:</t>
        </r>
        <r>
          <rPr>
            <sz val="24"/>
            <color indexed="8"/>
            <rFont val="Tahoma"/>
            <family val="2"/>
          </rPr>
          <t xml:space="preserve">
</t>
        </r>
        <r>
          <rPr>
            <sz val="24"/>
            <color indexed="8"/>
            <rFont val="Tahoma"/>
            <family val="2"/>
          </rPr>
          <t xml:space="preserve">CÁTEDRA : QUÍMICA
</t>
        </r>
        <r>
          <rPr>
            <sz val="24"/>
            <color indexed="8"/>
            <rFont val="Tahoma"/>
            <family val="2"/>
          </rPr>
          <t>RESPONSABLE: LORENA PIZARRO</t>
        </r>
      </text>
    </comment>
    <comment ref="AD28" authorId="0" shapeId="0" xr:uid="{00000000-0006-0000-0000-000002000000}">
      <text>
        <r>
          <rPr>
            <b/>
            <sz val="32"/>
            <color indexed="8"/>
            <rFont val="Tahoma"/>
            <family val="2"/>
          </rPr>
          <t>Microsoft Office User:</t>
        </r>
        <r>
          <rPr>
            <sz val="32"/>
            <color indexed="8"/>
            <rFont val="Tahoma"/>
            <family val="2"/>
          </rPr>
          <t xml:space="preserve">
</t>
        </r>
        <r>
          <rPr>
            <sz val="32"/>
            <color indexed="8"/>
            <rFont val="Tahoma"/>
            <family val="2"/>
          </rPr>
          <t xml:space="preserve">CÁTEDRA DE ADMINISTRACIÓN
</t>
        </r>
        <r>
          <rPr>
            <sz val="32"/>
            <color indexed="8"/>
            <rFont val="Tahoma"/>
            <family val="2"/>
          </rPr>
          <t>RESPONSABLE: PC H. NUÑEZ</t>
        </r>
      </text>
    </comment>
    <comment ref="AD31" authorId="0" shapeId="0" xr:uid="{00000000-0006-0000-0000-000003000000}">
      <text>
        <r>
          <rPr>
            <b/>
            <sz val="28"/>
            <color indexed="8"/>
            <rFont val="Tahoma"/>
            <family val="2"/>
          </rPr>
          <t xml:space="preserve">Microsoft Office User:
</t>
        </r>
        <r>
          <rPr>
            <sz val="28"/>
            <color indexed="8"/>
            <rFont val="Tahoma"/>
            <family val="2"/>
          </rPr>
          <t xml:space="preserve">CÁTEDRA DE MATEMÁTICAS
</t>
        </r>
        <r>
          <rPr>
            <sz val="28"/>
            <color indexed="8"/>
            <rFont val="Tahoma"/>
            <family val="2"/>
          </rPr>
          <t>RESPONSABLE: F DE LA BARRERA</t>
        </r>
      </text>
    </comment>
    <comment ref="AD34" authorId="0" shapeId="0" xr:uid="{00000000-0006-0000-0000-000004000000}">
      <text>
        <r>
          <rPr>
            <b/>
            <sz val="24"/>
            <color indexed="8"/>
            <rFont val="Tahoma"/>
            <family val="2"/>
          </rPr>
          <t xml:space="preserve">Microsoft Office User:
</t>
        </r>
        <r>
          <rPr>
            <b/>
            <sz val="24"/>
            <color indexed="10"/>
            <rFont val="Tahoma"/>
            <family val="2"/>
          </rPr>
          <t>Pricipal ajuste se reflejará en Syllabus, por el cambio de semanas.</t>
        </r>
        <r>
          <rPr>
            <sz val="24"/>
            <color indexed="8"/>
            <rFont val="Tahoma"/>
            <family val="2"/>
          </rPr>
          <t xml:space="preserve">
</t>
        </r>
        <r>
          <rPr>
            <sz val="24"/>
            <color indexed="8"/>
            <rFont val="Tahoma"/>
            <family val="2"/>
          </rPr>
          <t xml:space="preserve">CÁTEDRA DE FÍSICA
</t>
        </r>
        <r>
          <rPr>
            <sz val="24"/>
            <color indexed="8"/>
            <rFont val="Tahoma"/>
            <family val="2"/>
          </rPr>
          <t>RESPONSABLE: PC HÉCTOR JAIME</t>
        </r>
      </text>
    </comment>
    <comment ref="V37" authorId="0" shapeId="0" xr:uid="{00000000-0006-0000-0000-000005000000}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DE SISTEMA DE INGENIERIA
</t>
        </r>
        <r>
          <rPr>
            <sz val="28"/>
            <color indexed="8"/>
            <rFont val="Tahoma"/>
            <family val="2"/>
          </rPr>
          <t xml:space="preserve">RESPONSABLE: PC ALBERTO GARCÍA
</t>
        </r>
      </text>
    </comment>
    <comment ref="AD37" authorId="0" shapeId="0" xr:uid="{00000000-0006-0000-0000-000006000000}">
      <text>
        <r>
          <rPr>
            <b/>
            <sz val="20"/>
            <color indexed="8"/>
            <rFont val="Tahoma"/>
            <family val="2"/>
          </rPr>
          <t>ASIGNATURA SE IMPARTE SOLO EL 2024</t>
        </r>
      </text>
    </comment>
    <comment ref="AH37" authorId="0" shapeId="0" xr:uid="{00000000-0006-0000-0000-000007000000}">
      <text>
        <r>
          <rPr>
            <b/>
            <sz val="28"/>
            <color indexed="8"/>
            <rFont val="Tahoma"/>
            <family val="2"/>
          </rPr>
          <t xml:space="preserve">Microsoft Office User:
</t>
        </r>
        <r>
          <rPr>
            <b/>
            <sz val="28"/>
            <color indexed="8"/>
            <rFont val="Tahoma"/>
            <family val="2"/>
          </rPr>
          <t xml:space="preserve">Baja de 4 a 2 horas semanales
</t>
        </r>
        <r>
          <rPr>
            <sz val="28"/>
            <color indexed="8"/>
            <rFont val="Tahoma"/>
            <family val="2"/>
          </rPr>
          <t xml:space="preserve">CÁTEDRA: MODELAMIENTO DE SISTEMAS
</t>
        </r>
        <r>
          <rPr>
            <sz val="28"/>
            <color indexed="8"/>
            <rFont val="Tahoma"/>
            <family val="2"/>
          </rPr>
          <t xml:space="preserve">RESPONSABLE: V. DE LA FUENTE
</t>
        </r>
      </text>
    </comment>
    <comment ref="V40" authorId="0" shapeId="0" xr:uid="{00000000-0006-0000-0000-000008000000}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de NAVEGACION
</t>
        </r>
        <r>
          <rPr>
            <sz val="28"/>
            <color indexed="8"/>
            <rFont val="Tahoma"/>
            <family val="2"/>
          </rPr>
          <t>Responsable: PC COLOMA</t>
        </r>
      </text>
    </comment>
    <comment ref="AD40" authorId="0" shapeId="0" xr:uid="{00000000-0006-0000-0000-000009000000}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10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CÁTEDRA: NAVEGACION
</t>
        </r>
        <r>
          <rPr>
            <sz val="28"/>
            <color indexed="8"/>
            <rFont val="Tahoma"/>
            <family val="2"/>
          </rPr>
          <t xml:space="preserve">RESPONSABLE: PC M. COLOMA
</t>
        </r>
        <r>
          <rPr>
            <sz val="28"/>
            <color indexed="8"/>
            <rFont val="Tahoma"/>
            <family val="2"/>
          </rPr>
          <t>ASIGNATURA SE ANUALIZA</t>
        </r>
      </text>
    </comment>
    <comment ref="AD43" authorId="0" shapeId="0" xr:uid="{00000000-0006-0000-0000-00000A000000}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DE OP NAVALES
</t>
        </r>
        <r>
          <rPr>
            <sz val="28"/>
            <color indexed="8"/>
            <rFont val="Tahoma"/>
            <family val="2"/>
          </rPr>
          <t>RESPONSABLE: PC M. ROJAS</t>
        </r>
      </text>
    </comment>
    <comment ref="AH46" authorId="0" shapeId="0" xr:uid="{00000000-0006-0000-0000-00000B000000}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: FORMACION NAVAL
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RESPONSABLE: ALT MALDONADO
</t>
        </r>
        <r>
          <rPr>
            <sz val="28"/>
            <color indexed="8"/>
            <rFont val="Tahoma"/>
            <family val="2"/>
          </rPr>
          <t>APOYO: PAC FELIPE ROMAN</t>
        </r>
      </text>
    </comment>
    <comment ref="AD50" authorId="0" shapeId="0" xr:uid="{00000000-0006-0000-0000-00000C000000}">
      <text>
        <r>
          <rPr>
            <b/>
            <sz val="28"/>
            <color indexed="8"/>
            <rFont val="Tahoma"/>
            <family val="2"/>
          </rPr>
          <t xml:space="preserve">Microsoft Office User:
</t>
        </r>
        <r>
          <rPr>
            <b/>
            <sz val="28"/>
            <color indexed="8"/>
            <rFont val="Tahoma"/>
            <family val="2"/>
          </rPr>
          <t xml:space="preserve">CÁTEDRA: </t>
        </r>
        <r>
          <rPr>
            <sz val="28"/>
            <color indexed="8"/>
            <rFont val="Tahoma"/>
            <family val="2"/>
          </rPr>
          <t xml:space="preserve">FORMACIÓN NAVAL
</t>
        </r>
        <r>
          <rPr>
            <b/>
            <sz val="28"/>
            <color indexed="8"/>
            <rFont val="Tahoma"/>
            <family val="2"/>
          </rPr>
          <t xml:space="preserve">RESPONSABLE: </t>
        </r>
        <r>
          <rPr>
            <sz val="28"/>
            <color indexed="8"/>
            <rFont val="Tahoma"/>
            <family val="2"/>
          </rPr>
          <t xml:space="preserve">ALT MALDONADO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AH28" authorId="0" shapeId="0" xr:uid="{00000000-0006-0000-0200-000001000000}">
      <text>
        <r>
          <rPr>
            <sz val="24"/>
            <color indexed="8"/>
            <rFont val="Tahoma"/>
            <family val="2"/>
          </rPr>
          <t xml:space="preserve">Catedra: ESP ABASTECIMIENTO
</t>
        </r>
        <r>
          <rPr>
            <sz val="24"/>
            <color indexed="8"/>
            <rFont val="Tahoma"/>
            <family val="2"/>
          </rPr>
          <t xml:space="preserve">RESPONSABLE: PC C. VIDAL
</t>
        </r>
        <r>
          <rPr>
            <sz val="24"/>
            <color indexed="8"/>
            <rFont val="Tahoma"/>
            <family val="2"/>
          </rPr>
          <t xml:space="preserve">
</t>
        </r>
        <r>
          <rPr>
            <sz val="24"/>
            <color indexed="8"/>
            <rFont val="Tahoma"/>
            <family val="2"/>
          </rPr>
          <t>aumenta de 3 a 4 horas</t>
        </r>
      </text>
    </comment>
    <comment ref="AD31" authorId="0" shapeId="0" xr:uid="{00000000-0006-0000-0200-000002000000}">
      <text>
        <r>
          <rPr>
            <sz val="24"/>
            <color indexed="8"/>
            <rFont val="Tahoma"/>
            <family val="2"/>
          </rPr>
          <t xml:space="preserve">CÀTEDRA : ESP ABASTECIMENTO
</t>
        </r>
        <r>
          <rPr>
            <sz val="24"/>
            <color indexed="8"/>
            <rFont val="Tahoma"/>
            <family val="2"/>
          </rPr>
          <t xml:space="preserve">RESPONSABLE: PC C. VIDAL
</t>
        </r>
        <r>
          <rPr>
            <sz val="24"/>
            <color indexed="8"/>
            <rFont val="Tahoma"/>
            <family val="2"/>
          </rPr>
          <t>aumenta un1 hora en el 2do semestre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AD34" authorId="0" shapeId="0" xr:uid="{00000000-0006-0000-0700-000001000000}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>Asignatura entra en vigencia en 2025</t>
        </r>
      </text>
    </comment>
    <comment ref="V37" authorId="0" shapeId="0" xr:uid="{00000000-0006-0000-0700-000002000000}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de NAVEGACION
</t>
        </r>
        <r>
          <rPr>
            <sz val="28"/>
            <color indexed="8"/>
            <rFont val="Tahoma"/>
            <family val="2"/>
          </rPr>
          <t>Responsable: PC COLOMA</t>
        </r>
      </text>
    </comment>
    <comment ref="V40" authorId="0" shapeId="0" xr:uid="{00000000-0006-0000-0700-000003000000}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DE SISTEMA DE INGENIERIA
</t>
        </r>
        <r>
          <rPr>
            <sz val="28"/>
            <color indexed="8"/>
            <rFont val="Tahoma"/>
            <family val="2"/>
          </rPr>
          <t xml:space="preserve">RESPONSABLE: PC ALBERTO GARCÍA
</t>
        </r>
      </text>
    </comment>
    <comment ref="AD46" authorId="0" shapeId="0" xr:uid="{00000000-0006-0000-0700-000004000000}">
      <text>
        <r>
          <rPr>
            <b/>
            <sz val="28"/>
            <color indexed="8"/>
            <rFont val="Tahoma"/>
            <family val="2"/>
          </rPr>
          <t xml:space="preserve">Microsoft Office User:
</t>
        </r>
        <r>
          <rPr>
            <b/>
            <sz val="28"/>
            <color indexed="8"/>
            <rFont val="Tahoma"/>
            <family val="2"/>
          </rPr>
          <t xml:space="preserve">CÁTEDRA: </t>
        </r>
        <r>
          <rPr>
            <sz val="28"/>
            <color indexed="8"/>
            <rFont val="Tahoma"/>
            <family val="2"/>
          </rPr>
          <t xml:space="preserve">FORMACIÓN NAVAL
</t>
        </r>
        <r>
          <rPr>
            <b/>
            <sz val="28"/>
            <color indexed="8"/>
            <rFont val="Tahoma"/>
            <family val="2"/>
          </rPr>
          <t xml:space="preserve">RESPONSABLE: </t>
        </r>
        <r>
          <rPr>
            <sz val="28"/>
            <color indexed="8"/>
            <rFont val="Tahoma"/>
            <family val="2"/>
          </rPr>
          <t xml:space="preserve">ALT MALDONADO
</t>
        </r>
        <r>
          <rPr>
            <sz val="28"/>
            <color indexed="8"/>
            <rFont val="Tahoma"/>
            <family val="2"/>
          </rPr>
          <t>a partir del 2025 tiene 4 horas anuales</t>
        </r>
      </text>
    </comment>
  </commentList>
</comments>
</file>

<file path=xl/sharedStrings.xml><?xml version="1.0" encoding="utf-8"?>
<sst xmlns="http://schemas.openxmlformats.org/spreadsheetml/2006/main" count="965" uniqueCount="338">
  <si>
    <t>Náutica</t>
  </si>
  <si>
    <t>Navegación Costera I</t>
  </si>
  <si>
    <t>Meteorología</t>
  </si>
  <si>
    <t>Formación Naval I</t>
  </si>
  <si>
    <t>Formación Naval II</t>
  </si>
  <si>
    <t>Inglés</t>
  </si>
  <si>
    <t>Carga Horaria</t>
  </si>
  <si>
    <t>Semanal                       Total</t>
  </si>
  <si>
    <t>Total Horas</t>
  </si>
  <si>
    <t xml:space="preserve">  Malla Curricular </t>
  </si>
  <si>
    <t>Formación Matriz</t>
  </si>
  <si>
    <t>PRIMER AÑO POLITÉCNICO</t>
  </si>
  <si>
    <t>SEGUNDO AÑO POLITÉCNICO</t>
  </si>
  <si>
    <t>TERCER AÑO POLITÉCNICO</t>
  </si>
  <si>
    <t>CUARTO AÑO POLITÉCNICO</t>
  </si>
  <si>
    <t>PERÍODO DE RECLUTA</t>
  </si>
  <si>
    <t>PRIMER   SEMESTRE</t>
  </si>
  <si>
    <t>SEGUNDO SEMESTRE</t>
  </si>
  <si>
    <t>TERCER    SEMESTRE</t>
  </si>
  <si>
    <t>CUARTO SEMESTRE</t>
  </si>
  <si>
    <t>QUINTO  SEMESTRE</t>
  </si>
  <si>
    <t>SEXTO    SEMESTRE</t>
  </si>
  <si>
    <t>SÉPTIMO SEMESTRE</t>
  </si>
  <si>
    <t>OCTAVO SEMESTRE</t>
  </si>
  <si>
    <t xml:space="preserve">Semanas </t>
  </si>
  <si>
    <t xml:space="preserve"> Sem. de Clases</t>
  </si>
  <si>
    <t xml:space="preserve"> Sem. de Exámenes</t>
  </si>
  <si>
    <t>Sem.de Vacaciones</t>
  </si>
  <si>
    <t>Lengua Castellana</t>
  </si>
  <si>
    <t>Historia Naval Aplicada</t>
  </si>
  <si>
    <t>Derecho</t>
  </si>
  <si>
    <t>Geografía  Marítima e Historia de la Cultura</t>
  </si>
  <si>
    <t xml:space="preserve">Fundamentos  Navales  </t>
  </si>
  <si>
    <t>Mando y Liderazgo I</t>
  </si>
  <si>
    <t>Filosofía, Ética y Moral</t>
  </si>
  <si>
    <t>Matemáticas III</t>
  </si>
  <si>
    <t>Matemáticas IV</t>
  </si>
  <si>
    <t>Matemáticas II</t>
  </si>
  <si>
    <t>Matemáticas I</t>
  </si>
  <si>
    <t>Física I</t>
  </si>
  <si>
    <t>Física II</t>
  </si>
  <si>
    <t>Física III</t>
  </si>
  <si>
    <t>Fundamentos  Navales (Rec)</t>
  </si>
  <si>
    <t>Mando y Liderazgo II</t>
  </si>
  <si>
    <t>Educación Cívica</t>
  </si>
  <si>
    <t>Navegación 
Costera II</t>
  </si>
  <si>
    <t>Educación Física</t>
  </si>
  <si>
    <t xml:space="preserve">Habilidades 
Lingüísticas </t>
  </si>
  <si>
    <t>Psicología Aplicada 
al Mando</t>
  </si>
  <si>
    <t>Modelamiento de 
Sistemas I</t>
  </si>
  <si>
    <t>Chile: Historia 
y Soberanía</t>
  </si>
  <si>
    <t>Análisis de la Realidad 
Nacional e Internacional</t>
  </si>
  <si>
    <t xml:space="preserve">Modelamiento de 
Sistemas II </t>
  </si>
  <si>
    <t>Sistemas de
 Ingeniería</t>
  </si>
  <si>
    <t>Navegación 
 Astronómica</t>
  </si>
  <si>
    <t xml:space="preserve">Sistemas 
de Armas </t>
  </si>
  <si>
    <t>Herramientas 
Tecnológicas</t>
  </si>
  <si>
    <t>Semanal                  Total</t>
  </si>
  <si>
    <t>Semanal                 Total</t>
  </si>
  <si>
    <t>Semanal              Total</t>
  </si>
  <si>
    <t>Semanal               Total</t>
  </si>
  <si>
    <t>Semanal                   Total</t>
  </si>
  <si>
    <t xml:space="preserve"> </t>
  </si>
  <si>
    <t>SEBASTIÁN GUTIÉRREZ CASAS
Contraalmirante
Director de Educación de la Armada</t>
  </si>
  <si>
    <t xml:space="preserve">   EJECUTIVOS E INGENIEROS NAVALES                                  2 0 2 4</t>
  </si>
  <si>
    <t>A. FORM. BÁSICA</t>
  </si>
  <si>
    <t>A. FORM. TRANSVERSAL</t>
  </si>
  <si>
    <t>A. FORM PRÁCTICA</t>
  </si>
  <si>
    <t>A. FORM ESPECÍFICA</t>
  </si>
  <si>
    <t xml:space="preserve">  Ref.: </t>
  </si>
  <si>
    <t>Química Aplicada</t>
  </si>
  <si>
    <t>Fundamentos de Estabilidad</t>
  </si>
  <si>
    <t>Cinemática</t>
  </si>
  <si>
    <t>Física IV (T)</t>
  </si>
  <si>
    <t>Fundamentos de Estabilidad (T)</t>
  </si>
  <si>
    <t>Seguridad</t>
  </si>
  <si>
    <t>Administración del Cargo</t>
  </si>
  <si>
    <t xml:space="preserve"> Formación Matriz</t>
  </si>
  <si>
    <t xml:space="preserve"> Ref.: Plan de Estudio D.E.A. ResOrd. N°  3752  / 12  /   22939 del 26 de Noviembre de 2021</t>
  </si>
  <si>
    <t>TERCER SEMESTRE</t>
  </si>
  <si>
    <t>CUARTO    SEMESTRE</t>
  </si>
  <si>
    <t>Sem. de Clases</t>
  </si>
  <si>
    <t xml:space="preserve"> Semana de Clases</t>
  </si>
  <si>
    <t>Sem. de Exámenes</t>
  </si>
  <si>
    <t xml:space="preserve"> Semana de Exámenes</t>
  </si>
  <si>
    <t>Sem.  Vacaciones</t>
  </si>
  <si>
    <t xml:space="preserve"> Semana de Vacaciones</t>
  </si>
  <si>
    <t>MÓDULO 1</t>
  </si>
  <si>
    <t>MÓDULO 2</t>
  </si>
  <si>
    <t>Semanas de Clases</t>
  </si>
  <si>
    <t>Semanas  de Clases</t>
  </si>
  <si>
    <t>Habilidades 
Lingüísticas</t>
  </si>
  <si>
    <t xml:space="preserve">    </t>
  </si>
  <si>
    <t>Historia Naval Aplicada  IM</t>
  </si>
  <si>
    <t>Chile: Historia
 y Soberanía</t>
  </si>
  <si>
    <t>Psicología Aplicada 
al Mando IM</t>
  </si>
  <si>
    <t>Mando II</t>
  </si>
  <si>
    <t>Matemáticas II IM</t>
  </si>
  <si>
    <t>Cálculo I</t>
  </si>
  <si>
    <t>Matemáticas III   IM</t>
  </si>
  <si>
    <t>Física II IM</t>
  </si>
  <si>
    <t>Inteligencia IM</t>
  </si>
  <si>
    <t>Comunicaciones</t>
  </si>
  <si>
    <t>Navegación Costera y
 Meteorología IM</t>
  </si>
  <si>
    <t>Química Aplicada IM</t>
  </si>
  <si>
    <t xml:space="preserve">Química Aplicada </t>
  </si>
  <si>
    <t>Apoyo Combate I</t>
  </si>
  <si>
    <t>Apoyo Combate II</t>
  </si>
  <si>
    <t>Apoyo Combate IV</t>
  </si>
  <si>
    <t>Curso Combatiente   
Básico Anfibio</t>
  </si>
  <si>
    <t>Electrotecnia IM</t>
  </si>
  <si>
    <t>Apoyo  Servicio  
Combate</t>
  </si>
  <si>
    <t>Material  IM</t>
  </si>
  <si>
    <t>Operaciones Anfibias</t>
  </si>
  <si>
    <t>Operaciones Anfibias II</t>
  </si>
  <si>
    <t>Táctica I</t>
  </si>
  <si>
    <t>Táctica II</t>
  </si>
  <si>
    <t>Táctica III</t>
  </si>
  <si>
    <t>Táctica V</t>
  </si>
  <si>
    <t>Formación Naval I IM</t>
  </si>
  <si>
    <t>Formación Naval II  IM</t>
  </si>
  <si>
    <t>Formación Naval III  IM</t>
  </si>
  <si>
    <t xml:space="preserve">Educación Física </t>
  </si>
  <si>
    <t>OPS _1</t>
  </si>
  <si>
    <t>OPS_ 2</t>
  </si>
  <si>
    <t>OPS _4</t>
  </si>
  <si>
    <t xml:space="preserve">  </t>
  </si>
  <si>
    <t>Semanal            Total</t>
  </si>
  <si>
    <t>Sebastián Gutiérrez Casas
Contraalmirante
Director de Educación de la Armada</t>
  </si>
  <si>
    <t>JUAN ALBERTO LERDÓN PARRA</t>
  </si>
  <si>
    <t>CONTRALMIRANTE</t>
  </si>
  <si>
    <t>DIRECTOR DE EDUCACIÓN DE LA ARMADA</t>
  </si>
  <si>
    <t>MALLA CURRICULAR</t>
  </si>
  <si>
    <t xml:space="preserve">  Ref.: Plan de Estudio D.E.A. ResOrd. N°  3752  / 12  /  22941   del 26 de Noviembre de 2021</t>
  </si>
  <si>
    <t>Habilidades
 Lingüísticas</t>
  </si>
  <si>
    <t>Chile: Historia y Soberanía</t>
  </si>
  <si>
    <t xml:space="preserve">Historia Naval Aplicada </t>
  </si>
  <si>
    <t>Historia Naval Aplicada II</t>
  </si>
  <si>
    <t>Análisis de la Realidad
 Nacional e Internacional</t>
  </si>
  <si>
    <t>Psicología Aplicada
 al Mando</t>
  </si>
  <si>
    <t>Matemáticas II AB</t>
  </si>
  <si>
    <t>Cálculo II  AB</t>
  </si>
  <si>
    <t>Matemáticas III   AB</t>
  </si>
  <si>
    <t>Probabilidades y Estadística</t>
  </si>
  <si>
    <t>Seguridad Sanitaria de 
Alimentación y Nutrición</t>
  </si>
  <si>
    <t>Química
Aplicada AB</t>
  </si>
  <si>
    <t xml:space="preserve">Administración Logística del Material </t>
  </si>
  <si>
    <t>Adm. Logística del Material II</t>
  </si>
  <si>
    <t>Sistemas de Información Logística</t>
  </si>
  <si>
    <t>Microeconomía</t>
  </si>
  <si>
    <t>Macroeconomía</t>
  </si>
  <si>
    <t>Administración 
Pública</t>
  </si>
  <si>
    <t>Investigación de
 Operaciones</t>
  </si>
  <si>
    <t>Contabilidad</t>
  </si>
  <si>
    <t>Contabilidad II</t>
  </si>
  <si>
    <t>Teoría de 
la Organización</t>
  </si>
  <si>
    <t>Costos</t>
  </si>
  <si>
    <t>Navegación Costera 
y Meteorología</t>
  </si>
  <si>
    <t>Sistemas de 
Armas / Ingeniería</t>
  </si>
  <si>
    <t xml:space="preserve">Abastecimiento </t>
  </si>
  <si>
    <t>Abastecimiento II</t>
  </si>
  <si>
    <t>Finanzas</t>
  </si>
  <si>
    <t>Finanzas Públicas</t>
  </si>
  <si>
    <t>CONTRAALMIRANTE</t>
  </si>
  <si>
    <t xml:space="preserve">  Ref.: Plan de Estudio D.E.A. ResOrd. N°  3752  / 12  /  22942 del 26 de Noviembre de 2021</t>
  </si>
  <si>
    <t>Sem.de Act. Militares e  Imprevistos</t>
  </si>
  <si>
    <t>Fundamentos Navales  (Rec)</t>
  </si>
  <si>
    <t>Matemáticas II LT</t>
  </si>
  <si>
    <t>Matemáticas III  LT</t>
  </si>
  <si>
    <t>Legistación 
 Marítima</t>
  </si>
  <si>
    <t>Comunicaciones y Relaciones Públicas</t>
  </si>
  <si>
    <t>Intereses Marítimos
 y Desarrollo Sustentable</t>
  </si>
  <si>
    <t>Herramientas Tecnológicas</t>
  </si>
  <si>
    <t>Física II  LT</t>
  </si>
  <si>
    <t>Electrotecnia LT</t>
  </si>
  <si>
    <t>Contabilidad y Finanzas</t>
  </si>
  <si>
    <t>Aplicaciones 
Computacionales</t>
  </si>
  <si>
    <t xml:space="preserve">Química 
Aplicada  LT </t>
  </si>
  <si>
    <t xml:space="preserve">Estabilidad y Estiba </t>
  </si>
  <si>
    <t>Operaciones 
 Marítimas I</t>
  </si>
  <si>
    <t xml:space="preserve">Náutica  </t>
  </si>
  <si>
    <t>Náutica  II</t>
  </si>
  <si>
    <t xml:space="preserve">Navegación Costera I   </t>
  </si>
  <si>
    <t xml:space="preserve">Navegación Costera II   </t>
  </si>
  <si>
    <t>Sistemas de
 Ingeniería LT</t>
  </si>
  <si>
    <t>Sistemas de Armas LT</t>
  </si>
  <si>
    <t>Navegación Astronómica</t>
  </si>
  <si>
    <t>Sem. Act. Contribuyentes a los Modelos de Formación Naval</t>
  </si>
  <si>
    <t>Electrotecnia</t>
  </si>
  <si>
    <t>Planificación y Operaciones  Navales</t>
  </si>
  <si>
    <t xml:space="preserve">Sem. Act. Contribuyentes a los Modelos de Formación Naval	</t>
  </si>
  <si>
    <t xml:space="preserve">    ABASTECIMIENTO                                      2 0 2 4</t>
  </si>
  <si>
    <t xml:space="preserve">     INFANTERÍA DE MARINA                                     2 0 2 4</t>
  </si>
  <si>
    <t xml:space="preserve">   EJECUTIVOS E INGENIEROS NAVALES                                  2 0 2 5</t>
  </si>
  <si>
    <t>MEDOC 2024</t>
  </si>
  <si>
    <t>EJECUTIVO INGRESO 2022</t>
  </si>
  <si>
    <t>EJECUTIVO INGRESO 2023</t>
  </si>
  <si>
    <t>EJECUTIVO INGRESO 2021</t>
  </si>
  <si>
    <t>Formación Naval III (T)</t>
  </si>
  <si>
    <t>Formación Naval III EJ</t>
  </si>
  <si>
    <t>Formación Naval III AB</t>
  </si>
  <si>
    <t>MALLA  CURRICULAR</t>
  </si>
  <si>
    <t>Ref.: Plan de Estudio D.E.A. ResOrd. N° 3751 / 12 / 29859 del 04 de Diciembre de 2020</t>
  </si>
  <si>
    <t xml:space="preserve">PRIMER AÑO  NAVAL </t>
  </si>
  <si>
    <t>PERÍODO DE RECLUTAS</t>
  </si>
  <si>
    <t xml:space="preserve"> Semanas de Clases</t>
  </si>
  <si>
    <t xml:space="preserve"> Semanas  de Exámenes</t>
  </si>
  <si>
    <t>Semana de Vacaciones</t>
  </si>
  <si>
    <t>Lectura y Escritura Especializada</t>
  </si>
  <si>
    <t>Ciencias para la Ciudadanía</t>
  </si>
  <si>
    <t>Lenguaje y Literatura</t>
  </si>
  <si>
    <t>Geografía Marítima (A)</t>
  </si>
  <si>
    <t>Filosofía</t>
  </si>
  <si>
    <t>Educación Ciudadana</t>
  </si>
  <si>
    <t>Filosofía, Ética y Moral (A)</t>
  </si>
  <si>
    <t>Ética y  Moral</t>
  </si>
  <si>
    <t xml:space="preserve">Fundamentos Navales  </t>
  </si>
  <si>
    <t xml:space="preserve">Psicología Aplicada al Mando </t>
  </si>
  <si>
    <t>Matemáticas I (A)</t>
  </si>
  <si>
    <t xml:space="preserve">Matemáticas II   </t>
  </si>
  <si>
    <t>Cálculo II</t>
  </si>
  <si>
    <t>Matemáticas y Tecnología</t>
  </si>
  <si>
    <t xml:space="preserve">Química  Aplicada </t>
  </si>
  <si>
    <t>Modelamiento de Sistemas I</t>
  </si>
  <si>
    <t>Física  I  (A)</t>
  </si>
  <si>
    <t>Física II (A)</t>
  </si>
  <si>
    <t>Mecánica Técnica</t>
  </si>
  <si>
    <t xml:space="preserve">Náutica </t>
  </si>
  <si>
    <t>Educación Física y Salud</t>
  </si>
  <si>
    <t>Semanal                    Total</t>
  </si>
  <si>
    <t>SEBASTIÁN GUTIÉRREZ CASAS</t>
  </si>
  <si>
    <t>Semanal                         Total</t>
  </si>
  <si>
    <t xml:space="preserve">Sem. Act. Contribuyentes a los Modelos de Formación Naval </t>
  </si>
  <si>
    <t xml:space="preserve">Administración del Cargo </t>
  </si>
  <si>
    <t xml:space="preserve">Ed. Física </t>
  </si>
  <si>
    <t>Psicología Aplicada al Mando</t>
  </si>
  <si>
    <t xml:space="preserve">Formación Naval III </t>
  </si>
  <si>
    <t xml:space="preserve">     EJECUTIVO E INGENIEROS NAVALES      (INGRESO ESPECIAL)        2022</t>
  </si>
  <si>
    <t xml:space="preserve">       LITORAL         propuesta                                         2 0 2 5 </t>
  </si>
  <si>
    <t>Policía Marítima I</t>
  </si>
  <si>
    <t>Policía Marítima II</t>
  </si>
  <si>
    <t>CAMBIOS:</t>
  </si>
  <si>
    <t>FÍSICA IV (T) ANUAL DE 2 HORAS</t>
  </si>
  <si>
    <t>FUNDAMENTOS DE ESTABILIDAD (T) 1ER SEMSTRE 2 HORAS</t>
  </si>
  <si>
    <r>
      <t>1)   EN 4TO AÑO</t>
    </r>
    <r>
      <rPr>
        <b/>
        <sz val="24"/>
        <color indexed="10"/>
        <rFont val="Arial"/>
        <family val="2"/>
      </rPr>
      <t xml:space="preserve"> DESAPARECEN </t>
    </r>
  </si>
  <si>
    <r>
      <t xml:space="preserve">2) EN 4TO AÑO </t>
    </r>
    <r>
      <rPr>
        <b/>
        <sz val="24"/>
        <color indexed="10"/>
        <rFont val="Arial"/>
        <family val="2"/>
      </rPr>
      <t xml:space="preserve">SE INCORPORAN </t>
    </r>
  </si>
  <si>
    <t>ELECTROTECNIA 1ER SEMESTRE 4 HORAS</t>
  </si>
  <si>
    <r>
      <t>3) FORMACIÓN NAVAL PASA DE 4-</t>
    </r>
    <r>
      <rPr>
        <b/>
        <sz val="24"/>
        <color indexed="10"/>
        <rFont val="Arial"/>
        <family val="2"/>
      </rPr>
      <t>2</t>
    </r>
    <r>
      <rPr>
        <b/>
        <sz val="24"/>
        <rFont val="Arial"/>
        <family val="2"/>
      </rPr>
      <t xml:space="preserve"> HORAS A 4-</t>
    </r>
    <r>
      <rPr>
        <b/>
        <sz val="24"/>
        <color indexed="39"/>
        <rFont val="Arial"/>
        <family val="2"/>
      </rPr>
      <t>4</t>
    </r>
    <r>
      <rPr>
        <b/>
        <sz val="24"/>
        <rFont val="Arial"/>
        <family val="2"/>
      </rPr>
      <t xml:space="preserve"> HORAS </t>
    </r>
  </si>
  <si>
    <t>Educación Física I</t>
  </si>
  <si>
    <t>Educación Física II</t>
  </si>
  <si>
    <t>Educación Física III</t>
  </si>
  <si>
    <t>Educación Física IV</t>
  </si>
  <si>
    <t>Educación Física V</t>
  </si>
  <si>
    <t>Educación Física VI</t>
  </si>
  <si>
    <t>Educación Física VII</t>
  </si>
  <si>
    <t>Educación Física VIII</t>
  </si>
  <si>
    <t>Filosofía, Ética y Moral (PHI)</t>
  </si>
  <si>
    <t>Escritura, Oralidad y Argumentación I (PHI)</t>
  </si>
  <si>
    <t xml:space="preserve">   EJECUTIVOS E INGENIEROS NAVALES          OPERATIVA                        2 0 2 5</t>
  </si>
  <si>
    <t>Ingreso 2025</t>
  </si>
  <si>
    <t>Ingreso 2024</t>
  </si>
  <si>
    <t>Ingreso 2023</t>
  </si>
  <si>
    <t>Ingreso 2022</t>
  </si>
  <si>
    <t>FORMA. PROFESIONAL</t>
  </si>
  <si>
    <t>FORM. HUMANISTA</t>
  </si>
  <si>
    <t>Álgebra, Trigonometría y Geometría Analítica</t>
  </si>
  <si>
    <t>Introducción a la Física</t>
  </si>
  <si>
    <t>FORM. CIENTÍFICA</t>
  </si>
  <si>
    <t>GENERALES</t>
  </si>
  <si>
    <t>Navegación Costera II</t>
  </si>
  <si>
    <t>ELECTIVOS</t>
  </si>
  <si>
    <t>Introducción a las Matemáticas</t>
  </si>
  <si>
    <t>Geografía Marítima</t>
  </si>
  <si>
    <t>Historia de la Cultura (PHI)</t>
  </si>
  <si>
    <t>Mando y Liderazgo Aplicado</t>
  </si>
  <si>
    <t>Lenguaje, Comunicación y Pensamiento Crítico (PHI)</t>
  </si>
  <si>
    <t>Metodologías y estrategias de aprendizaje</t>
  </si>
  <si>
    <t xml:space="preserve">    ABASTECIMIENTO             COHORTE                 2 0 2 5</t>
  </si>
  <si>
    <t xml:space="preserve">  Ref.: Plan de Estudio D.E.A. ResOrd. N°  </t>
  </si>
  <si>
    <t xml:space="preserve">Derecho </t>
  </si>
  <si>
    <t xml:space="preserve">Derechos Humanos (Ed. Cívica) </t>
  </si>
  <si>
    <t>Filosofía, Ética y Moral II</t>
  </si>
  <si>
    <t xml:space="preserve">Mando y Liderazgo II </t>
  </si>
  <si>
    <t xml:space="preserve">Ética y Probidad </t>
  </si>
  <si>
    <t>ELECTIVO I</t>
  </si>
  <si>
    <t>ELECTIVO II</t>
  </si>
  <si>
    <t>ELECTIVO III</t>
  </si>
  <si>
    <t xml:space="preserve">Cálculo I </t>
  </si>
  <si>
    <t>Sistema Navales</t>
  </si>
  <si>
    <t>Administración Logística del Material I</t>
  </si>
  <si>
    <t>Abastecimiento I</t>
  </si>
  <si>
    <t>Administración Logística del Material II</t>
  </si>
  <si>
    <t>Economía I</t>
  </si>
  <si>
    <t>Fundamentos Navales</t>
  </si>
  <si>
    <t>Administración</t>
  </si>
  <si>
    <t>A. FORM. HUMANISTA</t>
  </si>
  <si>
    <t>A. FORM. CIENTÍFICA</t>
  </si>
  <si>
    <t>QUINTO AÑO POLITÉCNICO</t>
  </si>
  <si>
    <t>NOVENO SEMESTRE</t>
  </si>
  <si>
    <t>DÉCIMO SEMESTRE</t>
  </si>
  <si>
    <t>Guerra Especial, Seminario de movilización, Supervivencia en la mar, Curso de incendio, Control de Averías y Primer respondedor.</t>
  </si>
  <si>
    <t>Talleres: Relaciones Púbicas, Consumo de Drogas, Milenial toma de decisiones, Prevención Social, Especialidad, Boot Camp</t>
  </si>
  <si>
    <t>Prevención de Riesgos y Protección del Medio Ambiente</t>
  </si>
  <si>
    <t>Rol de Oficial de Cubierta (Ej./Ab./Lt.)</t>
  </si>
  <si>
    <t>Inteligencia</t>
  </si>
  <si>
    <t>Mantenimiento Naval</t>
  </si>
  <si>
    <t>Rol del Oficial de División</t>
  </si>
  <si>
    <t>Rol del Oficial de Abastecimiento</t>
  </si>
  <si>
    <t>Organización de Sistemas de Abastecimiento</t>
  </si>
  <si>
    <t>Procedimiento Técnico de Finanzas y Bienestar Interno</t>
  </si>
  <si>
    <t>Procedimientos de Instrucción y Entrenamiento (MRO)</t>
  </si>
  <si>
    <t>Práctica en Cargo Abastecimiento Embarcado</t>
  </si>
  <si>
    <t>Práctica en Centro de Abastecimiento</t>
  </si>
  <si>
    <t>SEXTO AÑO POLITÉCNICO</t>
  </si>
  <si>
    <t>ACADEMIA POLITÉCNICA NAVAL</t>
  </si>
  <si>
    <t>DOUDÉCIMO SEMESTRE</t>
  </si>
  <si>
    <t>UNDÉCIMO SEMESTRE</t>
  </si>
  <si>
    <t>Administración Estratégica</t>
  </si>
  <si>
    <t>Administración Financiera</t>
  </si>
  <si>
    <t>Auditoria Interna</t>
  </si>
  <si>
    <t>Política Macroeconómica</t>
  </si>
  <si>
    <t>Evaluación de Proyectos</t>
  </si>
  <si>
    <t>Contabilidad Superior</t>
  </si>
  <si>
    <t>Administración Financiera Naval</t>
  </si>
  <si>
    <t>Auditoria Operativa</t>
  </si>
  <si>
    <t>Derecho Tributario</t>
  </si>
  <si>
    <t>Economía Nacional e Internacional</t>
  </si>
  <si>
    <t>Administración de Operaciones Logísticas</t>
  </si>
  <si>
    <t>Ética Profesional</t>
  </si>
  <si>
    <t>A. FORM TRANSVERSAL</t>
  </si>
  <si>
    <t>Procedimientos Técnicos de Adquisiciones y Alimentación</t>
  </si>
  <si>
    <t>Compras públicas</t>
  </si>
  <si>
    <t>CURSO DE GUARDIAMARINAS</t>
  </si>
  <si>
    <t>Estadísticas</t>
  </si>
  <si>
    <t>Investigación de Operaciones</t>
  </si>
  <si>
    <t>Metodología de la Investigación</t>
  </si>
  <si>
    <t>Contabilidad Gubernamental</t>
  </si>
  <si>
    <t>Derecho Laboral y Comercial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</si>
</sst>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9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12"/>
      <name val="Arial"/>
      <family val="2"/>
    </font>
    <font>
      <b/>
      <sz val="13"/>
      <color indexed="43"/>
      <name val="Arial"/>
      <family val="2"/>
    </font>
    <font>
      <b/>
      <sz val="16"/>
      <color indexed="9"/>
      <name val="Arial"/>
      <family val="2"/>
    </font>
    <font>
      <sz val="14"/>
      <name val="Arial"/>
      <family val="2"/>
    </font>
    <font>
      <sz val="36"/>
      <name val="Arial"/>
      <family val="2"/>
    </font>
    <font>
      <b/>
      <sz val="36"/>
      <name val="Arial"/>
      <family val="2"/>
    </font>
    <font>
      <b/>
      <sz val="20"/>
      <color indexed="9"/>
      <name val="Arial"/>
      <family val="2"/>
    </font>
    <font>
      <sz val="10"/>
      <color indexed="8"/>
      <name val="Tahoma"/>
      <family val="2"/>
    </font>
    <font>
      <b/>
      <sz val="28"/>
      <color indexed="8"/>
      <name val="Tahoma"/>
      <family val="2"/>
    </font>
    <font>
      <sz val="28"/>
      <color indexed="8"/>
      <name val="Tahoma"/>
      <family val="2"/>
    </font>
    <font>
      <b/>
      <sz val="32"/>
      <color indexed="8"/>
      <name val="Tahoma"/>
      <family val="2"/>
    </font>
    <font>
      <sz val="32"/>
      <color indexed="8"/>
      <name val="Tahoma"/>
      <family val="2"/>
    </font>
    <font>
      <sz val="20"/>
      <color indexed="9"/>
      <name val="Arial"/>
      <family val="2"/>
    </font>
    <font>
      <b/>
      <sz val="20"/>
      <color indexed="8"/>
      <name val="Tahoma"/>
      <family val="2"/>
    </font>
    <font>
      <b/>
      <sz val="24"/>
      <color indexed="8"/>
      <name val="Tahoma"/>
      <family val="2"/>
    </font>
    <font>
      <sz val="24"/>
      <color indexed="8"/>
      <name val="Tahoma"/>
      <family val="2"/>
    </font>
    <font>
      <b/>
      <sz val="24"/>
      <color indexed="10"/>
      <name val="Tahoma"/>
      <family val="2"/>
    </font>
    <font>
      <sz val="28"/>
      <name val="Arial"/>
      <family val="2"/>
    </font>
    <font>
      <b/>
      <sz val="22"/>
      <name val="Arial"/>
      <family val="2"/>
    </font>
    <font>
      <b/>
      <sz val="26"/>
      <name val="Arial"/>
      <family val="2"/>
    </font>
    <font>
      <sz val="21"/>
      <name val="Arial"/>
      <family val="2"/>
    </font>
    <font>
      <b/>
      <sz val="24"/>
      <color indexed="46"/>
      <name val="Arial"/>
      <family val="2"/>
    </font>
    <font>
      <b/>
      <sz val="25"/>
      <name val="Arial"/>
      <family val="2"/>
    </font>
    <font>
      <sz val="26"/>
      <name val="Arial"/>
      <family val="2"/>
    </font>
    <font>
      <b/>
      <sz val="26"/>
      <color indexed="10"/>
      <name val="Arial"/>
      <family val="2"/>
    </font>
    <font>
      <sz val="22"/>
      <name val="Arial"/>
      <family val="2"/>
    </font>
    <font>
      <b/>
      <sz val="24"/>
      <color indexed="10"/>
      <name val="Arial"/>
      <family val="2"/>
    </font>
    <font>
      <b/>
      <sz val="24"/>
      <color indexed="39"/>
      <name val="Arial"/>
      <family val="2"/>
    </font>
    <font>
      <b/>
      <sz val="28"/>
      <name val="Arial"/>
      <family val="2"/>
    </font>
    <font>
      <sz val="72"/>
      <name val="Arial"/>
      <family val="2"/>
    </font>
    <font>
      <b/>
      <sz val="16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b/>
      <sz val="16"/>
      <color rgb="FFFF0000"/>
      <name val="Arial"/>
      <family val="2"/>
    </font>
    <font>
      <b/>
      <sz val="22"/>
      <color rgb="FFFF0000"/>
      <name val="Arial"/>
      <family val="2"/>
    </font>
    <font>
      <b/>
      <sz val="18"/>
      <color rgb="FFFF0000"/>
      <name val="Arial"/>
      <family val="2"/>
    </font>
    <font>
      <b/>
      <sz val="22"/>
      <color theme="1"/>
      <name val="Arial"/>
      <family val="2"/>
    </font>
    <font>
      <b/>
      <sz val="26"/>
      <color rgb="FFFF0000"/>
      <name val="Arial"/>
      <family val="2"/>
    </font>
    <font>
      <b/>
      <sz val="24"/>
      <color rgb="FFFF0000"/>
      <name val="Arial"/>
      <family val="2"/>
    </font>
    <font>
      <b/>
      <sz val="18"/>
      <color rgb="FF0000FF"/>
      <name val="Arial"/>
      <family val="2"/>
    </font>
    <font>
      <sz val="24"/>
      <color rgb="FFFF0000"/>
      <name val="Arial"/>
      <family val="2"/>
    </font>
    <font>
      <b/>
      <sz val="20"/>
      <color rgb="FFFF0000"/>
      <name val="Arial"/>
      <family val="2"/>
    </font>
    <font>
      <sz val="10"/>
      <color theme="1"/>
      <name val="Arial"/>
      <family val="2"/>
    </font>
    <font>
      <b/>
      <sz val="26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FFCB"/>
        <bgColor indexed="64"/>
      </patternFill>
    </fill>
    <fill>
      <patternFill patternType="solid">
        <fgColor rgb="FFFFFBA6"/>
        <bgColor indexed="64"/>
      </patternFill>
    </fill>
    <fill>
      <patternFill patternType="solid">
        <fgColor rgb="FF95C2F6"/>
        <bgColor indexed="64"/>
      </patternFill>
    </fill>
    <fill>
      <patternFill patternType="solid">
        <fgColor rgb="FFB0FBFF"/>
        <bgColor indexed="64"/>
      </patternFill>
    </fill>
    <fill>
      <patternFill patternType="solid">
        <fgColor rgb="FFF4FABE"/>
        <bgColor indexed="64"/>
      </patternFill>
    </fill>
    <fill>
      <patternFill patternType="solid">
        <fgColor rgb="FFAAF4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B7FFFF"/>
        <bgColor indexed="64"/>
      </patternFill>
    </fill>
    <fill>
      <patternFill patternType="solid">
        <fgColor theme="6" tint="0.59999389629810485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ck">
        <color rgb="FF2B45FF"/>
      </left>
      <right/>
      <top/>
      <bottom style="thick">
        <color rgb="FF2B45FF"/>
      </bottom>
      <diagonal/>
    </border>
    <border>
      <left/>
      <right/>
      <top/>
      <bottom style="thick">
        <color rgb="FF2B45FF"/>
      </bottom>
      <diagonal/>
    </border>
    <border>
      <left/>
      <right style="thick">
        <color rgb="FF2B45FF"/>
      </right>
      <top/>
      <bottom style="thick">
        <color rgb="FF2B45FF"/>
      </bottom>
      <diagonal/>
    </border>
    <border>
      <left style="thick">
        <color rgb="FF3B3EFF"/>
      </left>
      <right/>
      <top/>
      <bottom style="thick">
        <color rgb="FF3B3EFF"/>
      </bottom>
      <diagonal/>
    </border>
    <border>
      <left/>
      <right/>
      <top/>
      <bottom style="thick">
        <color rgb="FF3B3EFF"/>
      </bottom>
      <diagonal/>
    </border>
    <border>
      <left/>
      <right style="thick">
        <color rgb="FF3B3EFF"/>
      </right>
      <top/>
      <bottom style="thick">
        <color rgb="FF3B3EFF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2B45FF"/>
      </left>
      <right/>
      <top style="thick">
        <color rgb="FF2B45FF"/>
      </top>
      <bottom/>
      <diagonal/>
    </border>
    <border>
      <left/>
      <right/>
      <top style="thick">
        <color rgb="FF2B45FF"/>
      </top>
      <bottom/>
      <diagonal/>
    </border>
    <border>
      <left/>
      <right style="thick">
        <color rgb="FF2B45FF"/>
      </right>
      <top style="thick">
        <color rgb="FF2B45FF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thick">
        <color rgb="FF3B3EFF"/>
      </left>
      <right/>
      <top style="thick">
        <color rgb="FF3B3EFF"/>
      </top>
      <bottom/>
      <diagonal/>
    </border>
    <border>
      <left/>
      <right/>
      <top style="thick">
        <color rgb="FF3B3EFF"/>
      </top>
      <bottom/>
      <diagonal/>
    </border>
    <border>
      <left/>
      <right style="thick">
        <color rgb="FF3B3EFF"/>
      </right>
      <top style="thick">
        <color rgb="FF3B3EFF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005">
    <xf numFmtId="0" fontId="0" fillId="0" borderId="0" xfId="0"/>
    <xf numFmtId="0" fontId="4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8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7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left" vertical="center" wrapText="1"/>
    </xf>
    <xf numFmtId="0" fontId="7" fillId="3" borderId="18" xfId="0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1" fillId="3" borderId="18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vertical="center"/>
    </xf>
    <xf numFmtId="0" fontId="3" fillId="0" borderId="19" xfId="0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/>
    <xf numFmtId="0" fontId="10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15" xfId="0" applyFont="1" applyBorder="1" applyAlignment="1">
      <alignment horizontal="center" vertical="center" wrapText="1"/>
    </xf>
    <xf numFmtId="0" fontId="3" fillId="0" borderId="19" xfId="0" applyFont="1" applyBorder="1"/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9" xfId="0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21" xfId="0" applyFont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3" fillId="2" borderId="23" xfId="0" applyFont="1" applyFill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4" fillId="2" borderId="23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0" xfId="0" applyFont="1"/>
    <xf numFmtId="0" fontId="6" fillId="2" borderId="1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2" fillId="0" borderId="0" xfId="0" applyFont="1"/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4" fillId="0" borderId="0" xfId="0" applyFont="1"/>
    <xf numFmtId="0" fontId="45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horizontal="center"/>
    </xf>
    <xf numFmtId="0" fontId="3" fillId="0" borderId="7" xfId="0" applyFont="1" applyBorder="1"/>
    <xf numFmtId="0" fontId="7" fillId="0" borderId="7" xfId="0" applyFont="1" applyBorder="1" applyAlignment="1">
      <alignment vertical="top" wrapText="1"/>
    </xf>
    <xf numFmtId="0" fontId="7" fillId="0" borderId="7" xfId="0" applyFont="1" applyBorder="1" applyAlignment="1">
      <alignment vertical="top"/>
    </xf>
    <xf numFmtId="0" fontId="11" fillId="0" borderId="7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46" fillId="0" borderId="0" xfId="0" applyFont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2" fillId="0" borderId="19" xfId="0" applyFont="1" applyBorder="1"/>
    <xf numFmtId="0" fontId="12" fillId="0" borderId="19" xfId="0" applyFont="1" applyBorder="1" applyAlignment="1">
      <alignment horizontal="left"/>
    </xf>
    <xf numFmtId="0" fontId="12" fillId="0" borderId="19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19" xfId="0" applyFont="1" applyBorder="1" applyAlignment="1">
      <alignment wrapText="1"/>
    </xf>
    <xf numFmtId="0" fontId="3" fillId="0" borderId="19" xfId="0" applyFont="1" applyBorder="1" applyAlignment="1">
      <alignment horizontal="center" wrapText="1"/>
    </xf>
    <xf numFmtId="0" fontId="6" fillId="2" borderId="3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top" wrapText="1"/>
    </xf>
    <xf numFmtId="0" fontId="16" fillId="0" borderId="0" xfId="0" applyFont="1"/>
    <xf numFmtId="0" fontId="12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top" wrapText="1"/>
    </xf>
    <xf numFmtId="0" fontId="17" fillId="0" borderId="0" xfId="0" applyFont="1"/>
    <xf numFmtId="0" fontId="3" fillId="3" borderId="0" xfId="0" applyFont="1" applyFill="1"/>
    <xf numFmtId="0" fontId="0" fillId="3" borderId="0" xfId="0" applyFill="1"/>
    <xf numFmtId="0" fontId="6" fillId="0" borderId="24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top"/>
    </xf>
    <xf numFmtId="0" fontId="12" fillId="0" borderId="7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1" fillId="4" borderId="25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left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7" fillId="5" borderId="11" xfId="0" applyFont="1" applyFill="1" applyBorder="1" applyAlignment="1">
      <alignment vertical="center" wrapText="1"/>
    </xf>
    <xf numFmtId="0" fontId="7" fillId="4" borderId="11" xfId="0" applyFont="1" applyFill="1" applyBorder="1" applyAlignment="1">
      <alignment vertical="center" wrapText="1"/>
    </xf>
    <xf numFmtId="0" fontId="7" fillId="6" borderId="11" xfId="0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9" xfId="0" applyFont="1" applyBorder="1" applyAlignment="1">
      <alignment vertical="center"/>
    </xf>
    <xf numFmtId="0" fontId="7" fillId="3" borderId="0" xfId="0" applyFont="1" applyFill="1" applyAlignment="1">
      <alignment vertical="center"/>
    </xf>
    <xf numFmtId="0" fontId="8" fillId="0" borderId="0" xfId="0" applyFont="1" applyAlignment="1">
      <alignment vertical="center" wrapText="1"/>
    </xf>
    <xf numFmtId="0" fontId="9" fillId="3" borderId="0" xfId="0" applyFont="1" applyFill="1" applyAlignment="1">
      <alignment vertical="center"/>
    </xf>
    <xf numFmtId="0" fontId="11" fillId="0" borderId="0" xfId="0" applyFont="1" applyAlignment="1">
      <alignment vertical="center" wrapText="1"/>
    </xf>
    <xf numFmtId="0" fontId="11" fillId="3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3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2" borderId="22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7" fillId="7" borderId="11" xfId="0" applyFont="1" applyFill="1" applyBorder="1" applyAlignment="1">
      <alignment vertical="center" wrapText="1"/>
    </xf>
    <xf numFmtId="0" fontId="25" fillId="0" borderId="0" xfId="0" applyFont="1" applyAlignment="1">
      <alignment vertical="center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vertical="center"/>
    </xf>
    <xf numFmtId="0" fontId="10" fillId="0" borderId="29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32" fillId="0" borderId="0" xfId="0" applyFont="1" applyAlignment="1">
      <alignment horizontal="left" vertical="center" wrapText="1"/>
    </xf>
    <xf numFmtId="0" fontId="37" fillId="0" borderId="0" xfId="0" applyFont="1" applyAlignment="1">
      <alignment horizontal="center" vertical="center" wrapText="1"/>
    </xf>
    <xf numFmtId="0" fontId="37" fillId="0" borderId="0" xfId="0" applyFont="1" applyAlignment="1">
      <alignment horizontal="left" vertical="center" wrapText="1"/>
    </xf>
    <xf numFmtId="0" fontId="32" fillId="0" borderId="0" xfId="0" applyFont="1" applyAlignment="1">
      <alignment vertical="center" wrapText="1"/>
    </xf>
    <xf numFmtId="0" fontId="32" fillId="0" borderId="23" xfId="0" applyFont="1" applyBorder="1" applyAlignment="1">
      <alignment vertical="center" wrapText="1"/>
    </xf>
    <xf numFmtId="0" fontId="32" fillId="0" borderId="23" xfId="0" applyFont="1" applyBorder="1" applyAlignment="1">
      <alignment vertical="center"/>
    </xf>
    <xf numFmtId="0" fontId="7" fillId="8" borderId="11" xfId="0" applyFont="1" applyFill="1" applyBorder="1" applyAlignment="1">
      <alignment vertical="center" wrapText="1"/>
    </xf>
    <xf numFmtId="0" fontId="32" fillId="4" borderId="7" xfId="0" applyFont="1" applyFill="1" applyBorder="1" applyAlignment="1">
      <alignment horizontal="center" vertical="center" wrapText="1"/>
    </xf>
    <xf numFmtId="0" fontId="32" fillId="4" borderId="7" xfId="0" applyFont="1" applyFill="1" applyBorder="1" applyAlignment="1">
      <alignment vertical="center" wrapText="1"/>
    </xf>
    <xf numFmtId="0" fontId="31" fillId="4" borderId="7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5" borderId="11" xfId="0" applyFont="1" applyFill="1" applyBorder="1" applyAlignment="1">
      <alignment vertical="center" wrapText="1"/>
    </xf>
    <xf numFmtId="0" fontId="9" fillId="4" borderId="11" xfId="0" applyFont="1" applyFill="1" applyBorder="1" applyAlignment="1">
      <alignment vertical="center" wrapText="1"/>
    </xf>
    <xf numFmtId="0" fontId="9" fillId="7" borderId="1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2" fillId="4" borderId="25" xfId="0" applyFont="1" applyFill="1" applyBorder="1" applyAlignment="1">
      <alignment horizontal="center" vertical="center" wrapText="1"/>
    </xf>
    <xf numFmtId="0" fontId="32" fillId="4" borderId="7" xfId="0" applyFont="1" applyFill="1" applyBorder="1" applyAlignment="1">
      <alignment horizontal="left" vertical="center" wrapText="1"/>
    </xf>
    <xf numFmtId="0" fontId="32" fillId="4" borderId="26" xfId="0" applyFont="1" applyFill="1" applyBorder="1" applyAlignment="1">
      <alignment horizontal="center" vertical="center" wrapText="1"/>
    </xf>
    <xf numFmtId="0" fontId="32" fillId="4" borderId="25" xfId="0" applyFont="1" applyFill="1" applyBorder="1" applyAlignment="1">
      <alignment horizontal="center" vertical="center"/>
    </xf>
    <xf numFmtId="0" fontId="32" fillId="4" borderId="7" xfId="0" applyFont="1" applyFill="1" applyBorder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2" fillId="5" borderId="25" xfId="0" applyFont="1" applyFill="1" applyBorder="1" applyAlignment="1">
      <alignment horizontal="center" vertical="center" wrapText="1"/>
    </xf>
    <xf numFmtId="0" fontId="32" fillId="5" borderId="7" xfId="0" applyFont="1" applyFill="1" applyBorder="1" applyAlignment="1">
      <alignment horizontal="left" vertical="center" wrapText="1"/>
    </xf>
    <xf numFmtId="0" fontId="32" fillId="5" borderId="26" xfId="0" applyFont="1" applyFill="1" applyBorder="1" applyAlignment="1">
      <alignment horizontal="center" vertical="center" wrapText="1"/>
    </xf>
    <xf numFmtId="0" fontId="31" fillId="5" borderId="25" xfId="0" applyFont="1" applyFill="1" applyBorder="1" applyAlignment="1">
      <alignment horizontal="center" vertical="center" wrapText="1"/>
    </xf>
    <xf numFmtId="0" fontId="31" fillId="5" borderId="7" xfId="0" applyFont="1" applyFill="1" applyBorder="1" applyAlignment="1">
      <alignment horizontal="left" vertical="center" wrapText="1"/>
    </xf>
    <xf numFmtId="0" fontId="31" fillId="5" borderId="26" xfId="0" applyFont="1" applyFill="1" applyBorder="1" applyAlignment="1">
      <alignment horizontal="center" vertical="center" wrapText="1"/>
    </xf>
    <xf numFmtId="0" fontId="32" fillId="5" borderId="7" xfId="0" applyFont="1" applyFill="1" applyBorder="1" applyAlignment="1">
      <alignment horizontal="center" vertical="center" wrapText="1"/>
    </xf>
    <xf numFmtId="0" fontId="32" fillId="5" borderId="25" xfId="0" applyFont="1" applyFill="1" applyBorder="1" applyAlignment="1">
      <alignment horizontal="center" vertical="center"/>
    </xf>
    <xf numFmtId="0" fontId="32" fillId="5" borderId="7" xfId="0" applyFont="1" applyFill="1" applyBorder="1" applyAlignment="1">
      <alignment horizontal="left" vertical="center"/>
    </xf>
    <xf numFmtId="0" fontId="32" fillId="5" borderId="7" xfId="0" applyFont="1" applyFill="1" applyBorder="1" applyAlignment="1">
      <alignment vertical="center"/>
    </xf>
    <xf numFmtId="0" fontId="32" fillId="5" borderId="57" xfId="0" applyFont="1" applyFill="1" applyBorder="1" applyAlignment="1">
      <alignment horizontal="center" vertical="center" wrapText="1"/>
    </xf>
    <xf numFmtId="0" fontId="32" fillId="5" borderId="58" xfId="0" applyFont="1" applyFill="1" applyBorder="1" applyAlignment="1">
      <alignment horizontal="left" vertical="center" wrapText="1"/>
    </xf>
    <xf numFmtId="0" fontId="32" fillId="5" borderId="58" xfId="0" applyFont="1" applyFill="1" applyBorder="1" applyAlignment="1">
      <alignment horizontal="center" vertical="center" wrapText="1"/>
    </xf>
    <xf numFmtId="0" fontId="32" fillId="5" borderId="59" xfId="0" applyFont="1" applyFill="1" applyBorder="1" applyAlignment="1">
      <alignment horizontal="center" vertical="center" wrapText="1"/>
    </xf>
    <xf numFmtId="0" fontId="32" fillId="5" borderId="7" xfId="0" applyFont="1" applyFill="1" applyBorder="1" applyAlignment="1">
      <alignment vertical="center" wrapText="1"/>
    </xf>
    <xf numFmtId="0" fontId="32" fillId="5" borderId="26" xfId="0" applyFont="1" applyFill="1" applyBorder="1" applyAlignment="1">
      <alignment vertical="center" wrapText="1"/>
    </xf>
    <xf numFmtId="0" fontId="32" fillId="7" borderId="25" xfId="0" applyFont="1" applyFill="1" applyBorder="1" applyAlignment="1">
      <alignment horizontal="center" vertical="center"/>
    </xf>
    <xf numFmtId="0" fontId="32" fillId="7" borderId="7" xfId="0" applyFont="1" applyFill="1" applyBorder="1" applyAlignment="1">
      <alignment horizontal="left" vertical="center"/>
    </xf>
    <xf numFmtId="0" fontId="32" fillId="7" borderId="26" xfId="0" applyFont="1" applyFill="1" applyBorder="1" applyAlignment="1">
      <alignment horizontal="center" vertical="center"/>
    </xf>
    <xf numFmtId="0" fontId="32" fillId="7" borderId="25" xfId="0" applyFont="1" applyFill="1" applyBorder="1" applyAlignment="1">
      <alignment horizontal="center" vertical="center" wrapText="1"/>
    </xf>
    <xf numFmtId="0" fontId="32" fillId="7" borderId="7" xfId="0" applyFont="1" applyFill="1" applyBorder="1" applyAlignment="1">
      <alignment horizontal="left" vertical="center" wrapText="1"/>
    </xf>
    <xf numFmtId="0" fontId="32" fillId="7" borderId="7" xfId="0" applyFont="1" applyFill="1" applyBorder="1" applyAlignment="1">
      <alignment horizontal="center" vertical="center" wrapText="1"/>
    </xf>
    <xf numFmtId="0" fontId="32" fillId="7" borderId="26" xfId="0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9" fillId="0" borderId="28" xfId="0" applyFont="1" applyBorder="1" applyAlignment="1">
      <alignment horizontal="center" vertical="center" wrapText="1"/>
    </xf>
    <xf numFmtId="0" fontId="31" fillId="3" borderId="0" xfId="0" applyFont="1" applyFill="1" applyAlignment="1">
      <alignment horizontal="center" vertical="center" wrapText="1"/>
    </xf>
    <xf numFmtId="0" fontId="31" fillId="3" borderId="0" xfId="0" applyFont="1" applyFill="1" applyAlignment="1">
      <alignment vertical="center"/>
    </xf>
    <xf numFmtId="0" fontId="31" fillId="4" borderId="25" xfId="0" applyFont="1" applyFill="1" applyBorder="1" applyAlignment="1">
      <alignment horizontal="center" vertical="center" wrapText="1"/>
    </xf>
    <xf numFmtId="0" fontId="31" fillId="4" borderId="7" xfId="0" applyFont="1" applyFill="1" applyBorder="1" applyAlignment="1">
      <alignment horizontal="left" vertical="center" wrapText="1"/>
    </xf>
    <xf numFmtId="0" fontId="31" fillId="4" borderId="7" xfId="0" applyFont="1" applyFill="1" applyBorder="1" applyAlignment="1">
      <alignment horizontal="center" vertical="center" wrapText="1"/>
    </xf>
    <xf numFmtId="0" fontId="31" fillId="4" borderId="26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left" vertical="center" wrapText="1"/>
    </xf>
    <xf numFmtId="0" fontId="31" fillId="4" borderId="57" xfId="0" applyFont="1" applyFill="1" applyBorder="1" applyAlignment="1">
      <alignment horizontal="center" vertical="center" wrapText="1"/>
    </xf>
    <xf numFmtId="0" fontId="31" fillId="4" borderId="58" xfId="0" applyFont="1" applyFill="1" applyBorder="1" applyAlignment="1">
      <alignment horizontal="left" vertical="center" wrapText="1"/>
    </xf>
    <xf numFmtId="0" fontId="31" fillId="3" borderId="0" xfId="0" applyFont="1" applyFill="1" applyAlignment="1">
      <alignment horizontal="left" vertical="center" wrapText="1"/>
    </xf>
    <xf numFmtId="0" fontId="38" fillId="0" borderId="0" xfId="0" applyFont="1" applyAlignment="1">
      <alignment vertical="center" wrapText="1"/>
    </xf>
    <xf numFmtId="0" fontId="31" fillId="3" borderId="0" xfId="0" applyFont="1" applyFill="1" applyAlignment="1">
      <alignment vertical="center" wrapText="1"/>
    </xf>
    <xf numFmtId="0" fontId="31" fillId="5" borderId="7" xfId="0" applyFont="1" applyFill="1" applyBorder="1" applyAlignment="1">
      <alignment horizontal="center" vertical="center" wrapText="1"/>
    </xf>
    <xf numFmtId="0" fontId="31" fillId="3" borderId="0" xfId="0" applyFont="1" applyFill="1" applyAlignment="1">
      <alignment horizontal="center" vertical="center"/>
    </xf>
    <xf numFmtId="0" fontId="31" fillId="5" borderId="57" xfId="0" applyFont="1" applyFill="1" applyBorder="1" applyAlignment="1">
      <alignment horizontal="center" vertical="center" wrapText="1"/>
    </xf>
    <xf numFmtId="0" fontId="31" fillId="5" borderId="58" xfId="0" applyFont="1" applyFill="1" applyBorder="1" applyAlignment="1">
      <alignment horizontal="left" vertical="center" wrapText="1"/>
    </xf>
    <xf numFmtId="0" fontId="31" fillId="5" borderId="59" xfId="0" applyFont="1" applyFill="1" applyBorder="1" applyAlignment="1">
      <alignment horizontal="center" vertical="center" wrapText="1"/>
    </xf>
    <xf numFmtId="0" fontId="31" fillId="7" borderId="25" xfId="0" applyFont="1" applyFill="1" applyBorder="1" applyAlignment="1">
      <alignment horizontal="center" vertical="center" wrapText="1"/>
    </xf>
    <xf numFmtId="0" fontId="31" fillId="7" borderId="7" xfId="0" applyFont="1" applyFill="1" applyBorder="1" applyAlignment="1">
      <alignment horizontal="left" vertical="center" wrapText="1"/>
    </xf>
    <xf numFmtId="0" fontId="31" fillId="7" borderId="7" xfId="0" applyFont="1" applyFill="1" applyBorder="1" applyAlignment="1">
      <alignment horizontal="center" vertical="center"/>
    </xf>
    <xf numFmtId="0" fontId="31" fillId="7" borderId="7" xfId="0" applyFont="1" applyFill="1" applyBorder="1" applyAlignment="1">
      <alignment horizontal="center" vertical="center" wrapText="1"/>
    </xf>
    <xf numFmtId="0" fontId="31" fillId="7" borderId="26" xfId="0" applyFont="1" applyFill="1" applyBorder="1" applyAlignment="1">
      <alignment horizontal="center" vertical="center"/>
    </xf>
    <xf numFmtId="0" fontId="31" fillId="7" borderId="59" xfId="0" applyFont="1" applyFill="1" applyBorder="1" applyAlignment="1">
      <alignment horizontal="center" vertical="center" wrapText="1"/>
    </xf>
    <xf numFmtId="0" fontId="31" fillId="7" borderId="58" xfId="0" applyFont="1" applyFill="1" applyBorder="1" applyAlignment="1">
      <alignment horizontal="center" vertical="center" wrapText="1"/>
    </xf>
    <xf numFmtId="0" fontId="31" fillId="7" borderId="58" xfId="0" applyFont="1" applyFill="1" applyBorder="1" applyAlignment="1">
      <alignment vertical="center"/>
    </xf>
    <xf numFmtId="0" fontId="31" fillId="0" borderId="0" xfId="0" applyFont="1" applyAlignment="1">
      <alignment horizontal="left" vertical="center"/>
    </xf>
    <xf numFmtId="0" fontId="31" fillId="7" borderId="26" xfId="0" applyFont="1" applyFill="1" applyBorder="1" applyAlignment="1">
      <alignment horizontal="center" vertical="center" wrapText="1"/>
    </xf>
    <xf numFmtId="0" fontId="31" fillId="5" borderId="60" xfId="0" applyFont="1" applyFill="1" applyBorder="1" applyAlignment="1">
      <alignment horizontal="center" vertical="center" wrapText="1"/>
    </xf>
    <xf numFmtId="0" fontId="31" fillId="5" borderId="61" xfId="0" applyFont="1" applyFill="1" applyBorder="1" applyAlignment="1">
      <alignment horizontal="left" vertical="center" wrapText="1"/>
    </xf>
    <xf numFmtId="0" fontId="31" fillId="5" borderId="61" xfId="0" applyFont="1" applyFill="1" applyBorder="1" applyAlignment="1">
      <alignment horizontal="center" vertical="center" wrapText="1"/>
    </xf>
    <xf numFmtId="0" fontId="31" fillId="5" borderId="62" xfId="0" applyFont="1" applyFill="1" applyBorder="1" applyAlignment="1">
      <alignment horizontal="center" vertical="center" wrapText="1"/>
    </xf>
    <xf numFmtId="0" fontId="31" fillId="7" borderId="60" xfId="0" applyFont="1" applyFill="1" applyBorder="1" applyAlignment="1">
      <alignment horizontal="center" vertical="center" wrapText="1"/>
    </xf>
    <xf numFmtId="0" fontId="31" fillId="7" borderId="61" xfId="0" applyFont="1" applyFill="1" applyBorder="1" applyAlignment="1">
      <alignment horizontal="left" vertical="center" wrapText="1"/>
    </xf>
    <xf numFmtId="0" fontId="31" fillId="7" borderId="62" xfId="0" applyFont="1" applyFill="1" applyBorder="1" applyAlignment="1">
      <alignment horizontal="center" vertical="center" wrapText="1"/>
    </xf>
    <xf numFmtId="0" fontId="31" fillId="7" borderId="63" xfId="0" applyFont="1" applyFill="1" applyBorder="1" applyAlignment="1">
      <alignment horizontal="center" vertical="center" wrapText="1"/>
    </xf>
    <xf numFmtId="0" fontId="31" fillId="7" borderId="0" xfId="0" applyFont="1" applyFill="1" applyAlignment="1">
      <alignment horizontal="left" vertical="center" wrapText="1"/>
    </xf>
    <xf numFmtId="0" fontId="31" fillId="7" borderId="0" xfId="0" applyFont="1" applyFill="1" applyAlignment="1">
      <alignment horizontal="center" vertical="center" wrapText="1"/>
    </xf>
    <xf numFmtId="0" fontId="31" fillId="7" borderId="0" xfId="0" applyFont="1" applyFill="1" applyAlignment="1">
      <alignment vertical="center"/>
    </xf>
    <xf numFmtId="0" fontId="31" fillId="7" borderId="64" xfId="0" applyFont="1" applyFill="1" applyBorder="1" applyAlignment="1">
      <alignment horizontal="center" vertical="center" wrapText="1"/>
    </xf>
    <xf numFmtId="0" fontId="31" fillId="0" borderId="65" xfId="0" applyFont="1" applyBorder="1" applyAlignment="1">
      <alignment horizontal="center" vertical="center" wrapText="1"/>
    </xf>
    <xf numFmtId="0" fontId="31" fillId="0" borderId="65" xfId="0" applyFont="1" applyBorder="1" applyAlignment="1">
      <alignment horizontal="left" vertical="center" wrapText="1"/>
    </xf>
    <xf numFmtId="0" fontId="31" fillId="0" borderId="65" xfId="0" applyFont="1" applyBorder="1" applyAlignment="1">
      <alignment vertical="center"/>
    </xf>
    <xf numFmtId="0" fontId="31" fillId="7" borderId="61" xfId="0" applyFont="1" applyFill="1" applyBorder="1" applyAlignment="1">
      <alignment horizontal="center" vertical="center" wrapText="1"/>
    </xf>
    <xf numFmtId="0" fontId="31" fillId="7" borderId="61" xfId="0" applyFont="1" applyFill="1" applyBorder="1" applyAlignment="1">
      <alignment vertical="center"/>
    </xf>
    <xf numFmtId="0" fontId="7" fillId="3" borderId="18" xfId="0" applyFont="1" applyFill="1" applyBorder="1" applyAlignment="1">
      <alignment horizontal="center" vertical="center" wrapText="1"/>
    </xf>
    <xf numFmtId="0" fontId="38" fillId="0" borderId="0" xfId="0" applyFont="1" applyAlignment="1">
      <alignment wrapText="1"/>
    </xf>
    <xf numFmtId="0" fontId="38" fillId="0" borderId="0" xfId="0" applyFont="1" applyAlignment="1">
      <alignment horizontal="center" vertical="center" wrapText="1"/>
    </xf>
    <xf numFmtId="0" fontId="38" fillId="0" borderId="0" xfId="0" applyFont="1"/>
    <xf numFmtId="0" fontId="38" fillId="0" borderId="0" xfId="0" applyFont="1" applyAlignment="1">
      <alignment horizontal="left" vertical="center" wrapText="1"/>
    </xf>
    <xf numFmtId="0" fontId="38" fillId="2" borderId="23" xfId="0" applyFont="1" applyFill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2" borderId="23" xfId="0" applyFont="1" applyFill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31" fillId="0" borderId="0" xfId="0" applyFont="1"/>
    <xf numFmtId="0" fontId="38" fillId="3" borderId="0" xfId="0" applyFont="1" applyFill="1" applyAlignment="1">
      <alignment horizontal="center" vertical="center" wrapText="1"/>
    </xf>
    <xf numFmtId="0" fontId="31" fillId="3" borderId="0" xfId="0" applyFont="1" applyFill="1"/>
    <xf numFmtId="0" fontId="31" fillId="5" borderId="33" xfId="0" applyFont="1" applyFill="1" applyBorder="1" applyAlignment="1">
      <alignment horizontal="center" vertical="center"/>
    </xf>
    <xf numFmtId="0" fontId="31" fillId="5" borderId="19" xfId="0" applyFont="1" applyFill="1" applyBorder="1" applyAlignment="1">
      <alignment horizontal="left" vertical="center" wrapText="1"/>
    </xf>
    <xf numFmtId="0" fontId="31" fillId="5" borderId="34" xfId="0" applyFont="1" applyFill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31" fillId="7" borderId="25" xfId="0" applyFont="1" applyFill="1" applyBorder="1" applyAlignment="1">
      <alignment horizontal="center" vertical="center"/>
    </xf>
    <xf numFmtId="0" fontId="31" fillId="5" borderId="26" xfId="0" applyFont="1" applyFill="1" applyBorder="1" applyAlignment="1">
      <alignment horizontal="left" vertical="center" wrapText="1"/>
    </xf>
    <xf numFmtId="0" fontId="31" fillId="7" borderId="7" xfId="0" applyFont="1" applyFill="1" applyBorder="1" applyAlignment="1">
      <alignment vertical="center" wrapText="1"/>
    </xf>
    <xf numFmtId="0" fontId="31" fillId="2" borderId="20" xfId="0" applyFont="1" applyFill="1" applyBorder="1" applyAlignment="1">
      <alignment horizontal="center" vertical="center" wrapText="1"/>
    </xf>
    <xf numFmtId="0" fontId="31" fillId="2" borderId="22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1" fillId="3" borderId="0" xfId="0" applyFont="1" applyFill="1" applyAlignment="1">
      <alignment horizontal="center" wrapText="1"/>
    </xf>
    <xf numFmtId="0" fontId="31" fillId="5" borderId="25" xfId="0" applyFont="1" applyFill="1" applyBorder="1" applyAlignment="1">
      <alignment horizontal="center" wrapText="1"/>
    </xf>
    <xf numFmtId="0" fontId="31" fillId="5" borderId="7" xfId="0" applyFont="1" applyFill="1" applyBorder="1" applyAlignment="1">
      <alignment horizontal="left" wrapText="1"/>
    </xf>
    <xf numFmtId="0" fontId="31" fillId="5" borderId="7" xfId="0" applyFont="1" applyFill="1" applyBorder="1" applyAlignment="1">
      <alignment horizontal="center" wrapText="1"/>
    </xf>
    <xf numFmtId="0" fontId="31" fillId="5" borderId="26" xfId="0" applyFont="1" applyFill="1" applyBorder="1" applyAlignment="1">
      <alignment horizontal="center" wrapText="1"/>
    </xf>
    <xf numFmtId="0" fontId="38" fillId="0" borderId="0" xfId="0" applyFont="1" applyAlignment="1">
      <alignment horizontal="center" wrapText="1"/>
    </xf>
    <xf numFmtId="0" fontId="31" fillId="7" borderId="59" xfId="0" applyFont="1" applyFill="1" applyBorder="1" applyAlignment="1">
      <alignment horizontal="center" wrapText="1"/>
    </xf>
    <xf numFmtId="0" fontId="31" fillId="7" borderId="7" xfId="0" applyFont="1" applyFill="1" applyBorder="1" applyAlignment="1">
      <alignment horizontal="left" vertical="center"/>
    </xf>
    <xf numFmtId="0" fontId="31" fillId="7" borderId="57" xfId="0" applyFont="1" applyFill="1" applyBorder="1" applyAlignment="1">
      <alignment horizontal="center" wrapText="1"/>
    </xf>
    <xf numFmtId="0" fontId="47" fillId="7" borderId="58" xfId="0" applyFont="1" applyFill="1" applyBorder="1" applyAlignment="1">
      <alignment horizontal="left" wrapText="1"/>
    </xf>
    <xf numFmtId="0" fontId="31" fillId="5" borderId="66" xfId="0" applyFont="1" applyFill="1" applyBorder="1" applyAlignment="1">
      <alignment horizontal="center" wrapText="1"/>
    </xf>
    <xf numFmtId="0" fontId="31" fillId="5" borderId="67" xfId="0" applyFont="1" applyFill="1" applyBorder="1" applyAlignment="1">
      <alignment horizontal="left" wrapText="1"/>
    </xf>
    <xf numFmtId="0" fontId="31" fillId="5" borderId="67" xfId="0" applyFont="1" applyFill="1" applyBorder="1" applyAlignment="1">
      <alignment wrapText="1"/>
    </xf>
    <xf numFmtId="0" fontId="31" fillId="5" borderId="67" xfId="0" applyFont="1" applyFill="1" applyBorder="1" applyAlignment="1">
      <alignment horizontal="center" wrapText="1"/>
    </xf>
    <xf numFmtId="0" fontId="31" fillId="5" borderId="68" xfId="0" applyFont="1" applyFill="1" applyBorder="1" applyAlignment="1">
      <alignment horizontal="center" wrapText="1"/>
    </xf>
    <xf numFmtId="0" fontId="31" fillId="7" borderId="25" xfId="0" applyFont="1" applyFill="1" applyBorder="1" applyAlignment="1">
      <alignment horizontal="center" wrapText="1"/>
    </xf>
    <xf numFmtId="0" fontId="31" fillId="7" borderId="7" xfId="0" applyFont="1" applyFill="1" applyBorder="1" applyAlignment="1">
      <alignment horizontal="left" wrapText="1"/>
    </xf>
    <xf numFmtId="0" fontId="31" fillId="7" borderId="26" xfId="0" applyFont="1" applyFill="1" applyBorder="1" applyAlignment="1">
      <alignment horizontal="center" wrapText="1"/>
    </xf>
    <xf numFmtId="0" fontId="31" fillId="0" borderId="0" xfId="0" applyFont="1" applyAlignment="1">
      <alignment wrapText="1"/>
    </xf>
    <xf numFmtId="0" fontId="38" fillId="0" borderId="0" xfId="0" applyFont="1" applyAlignment="1">
      <alignment horizontal="left" wrapText="1"/>
    </xf>
    <xf numFmtId="0" fontId="31" fillId="0" borderId="0" xfId="0" applyFont="1" applyAlignment="1">
      <alignment horizontal="center" wrapText="1"/>
    </xf>
    <xf numFmtId="0" fontId="31" fillId="7" borderId="7" xfId="0" applyFont="1" applyFill="1" applyBorder="1" applyAlignment="1">
      <alignment horizontal="center"/>
    </xf>
    <xf numFmtId="0" fontId="31" fillId="7" borderId="7" xfId="0" applyFont="1" applyFill="1" applyBorder="1" applyAlignment="1">
      <alignment horizontal="center" wrapText="1"/>
    </xf>
    <xf numFmtId="0" fontId="31" fillId="7" borderId="26" xfId="0" applyFont="1" applyFill="1" applyBorder="1" applyAlignment="1">
      <alignment horizontal="center"/>
    </xf>
    <xf numFmtId="0" fontId="31" fillId="7" borderId="58" xfId="0" applyFont="1" applyFill="1" applyBorder="1" applyAlignment="1">
      <alignment horizontal="left" wrapText="1"/>
    </xf>
    <xf numFmtId="0" fontId="31" fillId="7" borderId="58" xfId="0" applyFont="1" applyFill="1" applyBorder="1" applyAlignment="1">
      <alignment horizontal="center"/>
    </xf>
    <xf numFmtId="0" fontId="31" fillId="7" borderId="58" xfId="0" applyFont="1" applyFill="1" applyBorder="1" applyAlignment="1">
      <alignment horizontal="center" wrapText="1"/>
    </xf>
    <xf numFmtId="0" fontId="31" fillId="7" borderId="59" xfId="0" applyFont="1" applyFill="1" applyBorder="1" applyAlignment="1">
      <alignment horizontal="center"/>
    </xf>
    <xf numFmtId="0" fontId="31" fillId="7" borderId="7" xfId="0" applyFont="1" applyFill="1" applyBorder="1" applyAlignment="1">
      <alignment horizontal="left"/>
    </xf>
    <xf numFmtId="0" fontId="31" fillId="4" borderId="25" xfId="0" applyFont="1" applyFill="1" applyBorder="1" applyAlignment="1">
      <alignment horizontal="center" wrapText="1"/>
    </xf>
    <xf numFmtId="0" fontId="31" fillId="4" borderId="7" xfId="0" applyFont="1" applyFill="1" applyBorder="1" applyAlignment="1">
      <alignment horizontal="left" wrapText="1"/>
    </xf>
    <xf numFmtId="0" fontId="31" fillId="4" borderId="7" xfId="0" applyFont="1" applyFill="1" applyBorder="1" applyAlignment="1">
      <alignment wrapText="1"/>
    </xf>
    <xf numFmtId="0" fontId="31" fillId="4" borderId="7" xfId="0" applyFont="1" applyFill="1" applyBorder="1" applyAlignment="1">
      <alignment horizontal="center" wrapText="1"/>
    </xf>
    <xf numFmtId="0" fontId="31" fillId="4" borderId="26" xfId="0" applyFont="1" applyFill="1" applyBorder="1" applyAlignment="1">
      <alignment horizontal="center" wrapText="1"/>
    </xf>
    <xf numFmtId="0" fontId="31" fillId="0" borderId="0" xfId="0" applyFont="1" applyAlignment="1">
      <alignment horizontal="left" wrapText="1"/>
    </xf>
    <xf numFmtId="0" fontId="7" fillId="0" borderId="2" xfId="0" applyFont="1" applyBorder="1" applyAlignment="1">
      <alignment horizontal="center" vertical="center"/>
    </xf>
    <xf numFmtId="0" fontId="7" fillId="0" borderId="18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3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0" fillId="0" borderId="0" xfId="0" applyFont="1" applyAlignment="1">
      <alignment vertical="top"/>
    </xf>
    <xf numFmtId="0" fontId="33" fillId="0" borderId="0" xfId="0" applyFont="1" applyAlignment="1">
      <alignment vertical="top"/>
    </xf>
    <xf numFmtId="0" fontId="32" fillId="0" borderId="0" xfId="0" applyFont="1" applyAlignment="1">
      <alignment vertical="top"/>
    </xf>
    <xf numFmtId="0" fontId="32" fillId="0" borderId="0" xfId="0" applyFont="1" applyAlignment="1">
      <alignment horizontal="center" vertical="top" wrapText="1"/>
    </xf>
    <xf numFmtId="0" fontId="32" fillId="5" borderId="25" xfId="0" applyFont="1" applyFill="1" applyBorder="1" applyAlignment="1">
      <alignment horizontal="center" vertical="top" wrapText="1"/>
    </xf>
    <xf numFmtId="0" fontId="32" fillId="5" borderId="7" xfId="0" applyFont="1" applyFill="1" applyBorder="1" applyAlignment="1">
      <alignment horizontal="left" vertical="top" wrapText="1"/>
    </xf>
    <xf numFmtId="0" fontId="32" fillId="5" borderId="26" xfId="0" applyFont="1" applyFill="1" applyBorder="1" applyAlignment="1">
      <alignment horizontal="center" vertical="top" wrapText="1"/>
    </xf>
    <xf numFmtId="0" fontId="36" fillId="0" borderId="0" xfId="0" applyFont="1" applyAlignment="1">
      <alignment vertical="top"/>
    </xf>
    <xf numFmtId="0" fontId="32" fillId="5" borderId="57" xfId="0" applyFont="1" applyFill="1" applyBorder="1" applyAlignment="1">
      <alignment horizontal="center" vertical="top" wrapText="1"/>
    </xf>
    <xf numFmtId="0" fontId="32" fillId="5" borderId="58" xfId="0" applyFont="1" applyFill="1" applyBorder="1" applyAlignment="1">
      <alignment horizontal="left" vertical="top" wrapText="1"/>
    </xf>
    <xf numFmtId="0" fontId="32" fillId="5" borderId="58" xfId="0" applyFont="1" applyFill="1" applyBorder="1" applyAlignment="1">
      <alignment horizontal="center" vertical="top" wrapText="1"/>
    </xf>
    <xf numFmtId="0" fontId="32" fillId="5" borderId="59" xfId="0" applyFont="1" applyFill="1" applyBorder="1" applyAlignment="1">
      <alignment horizontal="center" vertical="top" wrapText="1"/>
    </xf>
    <xf numFmtId="0" fontId="12" fillId="0" borderId="0" xfId="0" applyFont="1" applyAlignment="1">
      <alignment vertical="top"/>
    </xf>
    <xf numFmtId="0" fontId="31" fillId="4" borderId="57" xfId="0" applyFont="1" applyFill="1" applyBorder="1" applyAlignment="1">
      <alignment horizontal="center" wrapText="1"/>
    </xf>
    <xf numFmtId="0" fontId="31" fillId="4" borderId="58" xfId="0" applyFont="1" applyFill="1" applyBorder="1" applyAlignment="1">
      <alignment horizontal="left" wrapText="1"/>
    </xf>
    <xf numFmtId="0" fontId="31" fillId="4" borderId="59" xfId="0" applyFont="1" applyFill="1" applyBorder="1" applyAlignment="1">
      <alignment horizontal="center" wrapText="1"/>
    </xf>
    <xf numFmtId="0" fontId="12" fillId="0" borderId="0" xfId="0" applyFont="1" applyAlignment="1">
      <alignment horizontal="left" vertical="center" wrapText="1"/>
    </xf>
    <xf numFmtId="0" fontId="12" fillId="3" borderId="0" xfId="0" applyFont="1" applyFill="1" applyAlignment="1">
      <alignment horizontal="center" vertical="center" wrapText="1"/>
    </xf>
    <xf numFmtId="0" fontId="7" fillId="3" borderId="0" xfId="0" applyFont="1" applyFill="1"/>
    <xf numFmtId="0" fontId="7" fillId="4" borderId="2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2" fillId="3" borderId="0" xfId="0" applyFont="1" applyFill="1" applyAlignment="1">
      <alignment horizontal="left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left" vertical="center" wrapText="1"/>
    </xf>
    <xf numFmtId="0" fontId="7" fillId="5" borderId="7" xfId="0" applyFont="1" applyFill="1" applyBorder="1" applyAlignment="1">
      <alignment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left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7" fillId="7" borderId="7" xfId="0" applyFont="1" applyFill="1" applyBorder="1" applyAlignment="1">
      <alignment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vertical="center" wrapText="1"/>
    </xf>
    <xf numFmtId="0" fontId="7" fillId="4" borderId="57" xfId="0" applyFont="1" applyFill="1" applyBorder="1" applyAlignment="1">
      <alignment horizontal="center" vertical="center" wrapText="1"/>
    </xf>
    <xf numFmtId="0" fontId="7" fillId="4" borderId="58" xfId="0" applyFont="1" applyFill="1" applyBorder="1" applyAlignment="1">
      <alignment horizontal="left" vertical="center" wrapText="1"/>
    </xf>
    <xf numFmtId="0" fontId="7" fillId="4" borderId="58" xfId="0" applyFont="1" applyFill="1" applyBorder="1" applyAlignment="1">
      <alignment horizontal="center" vertical="center" wrapText="1"/>
    </xf>
    <xf numFmtId="0" fontId="7" fillId="4" borderId="59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6" fillId="5" borderId="11" xfId="0" applyFont="1" applyFill="1" applyBorder="1" applyAlignment="1">
      <alignment vertical="center" wrapText="1"/>
    </xf>
    <xf numFmtId="0" fontId="6" fillId="7" borderId="1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31" fillId="4" borderId="58" xfId="0" applyFont="1" applyFill="1" applyBorder="1" applyAlignment="1">
      <alignment horizontal="center" wrapText="1"/>
    </xf>
    <xf numFmtId="0" fontId="31" fillId="4" borderId="58" xfId="0" applyFont="1" applyFill="1" applyBorder="1" applyAlignment="1">
      <alignment wrapText="1"/>
    </xf>
    <xf numFmtId="0" fontId="31" fillId="0" borderId="28" xfId="0" applyFont="1" applyBorder="1" applyAlignment="1">
      <alignment horizontal="left" vertical="center" wrapText="1"/>
    </xf>
    <xf numFmtId="0" fontId="47" fillId="7" borderId="57" xfId="0" applyFont="1" applyFill="1" applyBorder="1" applyAlignment="1">
      <alignment horizontal="center" vertical="center" wrapText="1"/>
    </xf>
    <xf numFmtId="0" fontId="47" fillId="7" borderId="58" xfId="0" applyFont="1" applyFill="1" applyBorder="1" applyAlignment="1">
      <alignment horizontal="left" vertical="center" wrapText="1"/>
    </xf>
    <xf numFmtId="0" fontId="31" fillId="7" borderId="58" xfId="0" applyFont="1" applyFill="1" applyBorder="1" applyAlignment="1">
      <alignment vertical="center" wrapText="1"/>
    </xf>
    <xf numFmtId="0" fontId="47" fillId="7" borderId="58" xfId="0" applyFont="1" applyFill="1" applyBorder="1" applyAlignment="1">
      <alignment vertical="center" wrapText="1"/>
    </xf>
    <xf numFmtId="0" fontId="47" fillId="7" borderId="58" xfId="0" applyFont="1" applyFill="1" applyBorder="1" applyAlignment="1">
      <alignment horizontal="center" vertical="center" wrapText="1"/>
    </xf>
    <xf numFmtId="0" fontId="31" fillId="7" borderId="7" xfId="0" applyFont="1" applyFill="1" applyBorder="1" applyAlignment="1">
      <alignment vertical="center"/>
    </xf>
    <xf numFmtId="0" fontId="49" fillId="7" borderId="57" xfId="0" applyFont="1" applyFill="1" applyBorder="1" applyAlignment="1">
      <alignment horizontal="center" vertical="center" wrapText="1"/>
    </xf>
    <xf numFmtId="0" fontId="49" fillId="7" borderId="58" xfId="0" applyFont="1" applyFill="1" applyBorder="1" applyAlignment="1">
      <alignment horizontal="left" vertical="center" wrapText="1"/>
    </xf>
    <xf numFmtId="0" fontId="31" fillId="7" borderId="7" xfId="0" applyFont="1" applyFill="1" applyBorder="1" applyAlignment="1">
      <alignment wrapText="1"/>
    </xf>
    <xf numFmtId="0" fontId="48" fillId="7" borderId="57" xfId="0" applyFont="1" applyFill="1" applyBorder="1" applyAlignment="1">
      <alignment horizontal="center" vertical="center" wrapText="1"/>
    </xf>
    <xf numFmtId="0" fontId="48" fillId="7" borderId="58" xfId="0" applyFont="1" applyFill="1" applyBorder="1" applyAlignment="1">
      <alignment horizontal="left" vertical="center" wrapText="1"/>
    </xf>
    <xf numFmtId="0" fontId="7" fillId="7" borderId="58" xfId="0" applyFont="1" applyFill="1" applyBorder="1" applyAlignment="1">
      <alignment vertical="center" wrapText="1"/>
    </xf>
    <xf numFmtId="0" fontId="7" fillId="7" borderId="58" xfId="0" applyFont="1" applyFill="1" applyBorder="1" applyAlignment="1">
      <alignment horizontal="left" vertical="center" wrapText="1"/>
    </xf>
    <xf numFmtId="0" fontId="48" fillId="7" borderId="58" xfId="0" applyFont="1" applyFill="1" applyBorder="1" applyAlignment="1">
      <alignment horizontal="center" vertical="center" wrapText="1"/>
    </xf>
    <xf numFmtId="0" fontId="7" fillId="7" borderId="59" xfId="0" applyFont="1" applyFill="1" applyBorder="1" applyAlignment="1">
      <alignment horizontal="center" vertical="center" wrapText="1"/>
    </xf>
    <xf numFmtId="0" fontId="7" fillId="10" borderId="25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left" vertical="center" wrapText="1"/>
    </xf>
    <xf numFmtId="0" fontId="7" fillId="10" borderId="26" xfId="0" applyFont="1" applyFill="1" applyBorder="1" applyAlignment="1">
      <alignment horizontal="center" vertical="center" wrapText="1"/>
    </xf>
    <xf numFmtId="0" fontId="31" fillId="4" borderId="59" xfId="0" applyFont="1" applyFill="1" applyBorder="1" applyAlignment="1">
      <alignment horizontal="center" vertical="center"/>
    </xf>
    <xf numFmtId="0" fontId="31" fillId="4" borderId="60" xfId="0" applyFont="1" applyFill="1" applyBorder="1" applyAlignment="1">
      <alignment horizontal="center" vertical="center" wrapText="1"/>
    </xf>
    <xf numFmtId="0" fontId="31" fillId="4" borderId="61" xfId="0" applyFont="1" applyFill="1" applyBorder="1" applyAlignment="1">
      <alignment horizontal="center" vertical="center" wrapText="1"/>
    </xf>
    <xf numFmtId="0" fontId="31" fillId="4" borderId="61" xfId="0" applyFont="1" applyFill="1" applyBorder="1" applyAlignment="1">
      <alignment horizontal="left" vertical="center" wrapText="1"/>
    </xf>
    <xf numFmtId="0" fontId="31" fillId="4" borderId="62" xfId="0" applyFont="1" applyFill="1" applyBorder="1" applyAlignment="1">
      <alignment horizontal="left" vertical="center" wrapText="1"/>
    </xf>
    <xf numFmtId="0" fontId="31" fillId="4" borderId="62" xfId="0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left"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left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37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2" fillId="3" borderId="0" xfId="0" applyFont="1" applyFill="1" applyAlignment="1">
      <alignment horizontal="center" vertical="center" wrapText="1"/>
    </xf>
    <xf numFmtId="0" fontId="32" fillId="3" borderId="0" xfId="0" applyFont="1" applyFill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4" borderId="57" xfId="0" applyFont="1" applyFill="1" applyBorder="1" applyAlignment="1">
      <alignment horizontal="center" vertical="center" wrapText="1"/>
    </xf>
    <xf numFmtId="0" fontId="32" fillId="4" borderId="58" xfId="0" applyFont="1" applyFill="1" applyBorder="1" applyAlignment="1">
      <alignment horizontal="left" vertical="center" wrapText="1"/>
    </xf>
    <xf numFmtId="0" fontId="32" fillId="4" borderId="58" xfId="0" applyFont="1" applyFill="1" applyBorder="1" applyAlignment="1">
      <alignment horizontal="center" vertical="center" wrapText="1"/>
    </xf>
    <xf numFmtId="0" fontId="32" fillId="4" borderId="59" xfId="0" applyFont="1" applyFill="1" applyBorder="1" applyAlignment="1">
      <alignment horizontal="center" vertical="center" wrapText="1"/>
    </xf>
    <xf numFmtId="0" fontId="32" fillId="3" borderId="0" xfId="0" applyFont="1" applyFill="1" applyAlignment="1">
      <alignment horizontal="left" vertical="center" wrapText="1"/>
    </xf>
    <xf numFmtId="0" fontId="36" fillId="0" borderId="0" xfId="0" applyFont="1" applyAlignment="1">
      <alignment vertical="center" wrapText="1"/>
    </xf>
    <xf numFmtId="0" fontId="32" fillId="3" borderId="0" xfId="0" applyFont="1" applyFill="1" applyAlignment="1">
      <alignment vertical="center" wrapText="1"/>
    </xf>
    <xf numFmtId="0" fontId="36" fillId="0" borderId="0" xfId="0" applyFont="1" applyAlignment="1">
      <alignment horizontal="center" vertical="center"/>
    </xf>
    <xf numFmtId="0" fontId="32" fillId="3" borderId="0" xfId="0" applyFont="1" applyFill="1" applyAlignment="1">
      <alignment horizontal="center" vertical="center"/>
    </xf>
    <xf numFmtId="0" fontId="32" fillId="5" borderId="69" xfId="0" applyFont="1" applyFill="1" applyBorder="1" applyAlignment="1">
      <alignment horizontal="center" vertical="center" wrapText="1"/>
    </xf>
    <xf numFmtId="0" fontId="32" fillId="5" borderId="70" xfId="0" applyFont="1" applyFill="1" applyBorder="1" applyAlignment="1">
      <alignment horizontal="left" vertical="center" wrapText="1"/>
    </xf>
    <xf numFmtId="0" fontId="32" fillId="5" borderId="70" xfId="0" applyFont="1" applyFill="1" applyBorder="1" applyAlignment="1">
      <alignment horizontal="center" vertical="center" wrapText="1"/>
    </xf>
    <xf numFmtId="0" fontId="32" fillId="5" borderId="71" xfId="0" applyFont="1" applyFill="1" applyBorder="1" applyAlignment="1">
      <alignment horizontal="center" vertical="center" wrapText="1"/>
    </xf>
    <xf numFmtId="0" fontId="32" fillId="7" borderId="57" xfId="0" applyFont="1" applyFill="1" applyBorder="1" applyAlignment="1">
      <alignment horizontal="center" vertical="center" wrapText="1"/>
    </xf>
    <xf numFmtId="0" fontId="32" fillId="7" borderId="58" xfId="0" applyFont="1" applyFill="1" applyBorder="1" applyAlignment="1">
      <alignment horizontal="left" vertical="center" wrapText="1"/>
    </xf>
    <xf numFmtId="0" fontId="32" fillId="7" borderId="59" xfId="0" applyFont="1" applyFill="1" applyBorder="1" applyAlignment="1">
      <alignment horizontal="center" vertical="center" wrapText="1"/>
    </xf>
    <xf numFmtId="0" fontId="32" fillId="7" borderId="69" xfId="0" applyFont="1" applyFill="1" applyBorder="1" applyAlignment="1">
      <alignment horizontal="center" vertical="center" wrapText="1"/>
    </xf>
    <xf numFmtId="0" fontId="32" fillId="7" borderId="70" xfId="0" applyFont="1" applyFill="1" applyBorder="1" applyAlignment="1">
      <alignment horizontal="left" vertical="center" wrapText="1"/>
    </xf>
    <xf numFmtId="0" fontId="32" fillId="7" borderId="71" xfId="0" applyFont="1" applyFill="1" applyBorder="1" applyAlignment="1">
      <alignment horizontal="center" vertical="center" wrapText="1"/>
    </xf>
    <xf numFmtId="0" fontId="32" fillId="7" borderId="7" xfId="0" applyFont="1" applyFill="1" applyBorder="1" applyAlignment="1">
      <alignment horizontal="center" vertical="center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left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58" xfId="0" applyFont="1" applyFill="1" applyBorder="1" applyAlignment="1">
      <alignment horizontal="center" vertical="center" wrapText="1"/>
    </xf>
    <xf numFmtId="0" fontId="32" fillId="7" borderId="58" xfId="0" applyFont="1" applyFill="1" applyBorder="1" applyAlignment="1">
      <alignment vertical="center"/>
    </xf>
    <xf numFmtId="0" fontId="32" fillId="0" borderId="0" xfId="0" applyFont="1" applyAlignment="1">
      <alignment horizontal="left" vertical="center"/>
    </xf>
    <xf numFmtId="0" fontId="32" fillId="7" borderId="7" xfId="0" applyFont="1" applyFill="1" applyBorder="1" applyAlignment="1">
      <alignment vertical="center"/>
    </xf>
    <xf numFmtId="0" fontId="50" fillId="7" borderId="72" xfId="0" applyFont="1" applyFill="1" applyBorder="1" applyAlignment="1">
      <alignment horizontal="center" vertical="center" wrapText="1"/>
    </xf>
    <xf numFmtId="0" fontId="50" fillId="7" borderId="73" xfId="0" applyFont="1" applyFill="1" applyBorder="1" applyAlignment="1">
      <alignment horizontal="left" vertical="center" wrapText="1"/>
    </xf>
    <xf numFmtId="0" fontId="32" fillId="7" borderId="73" xfId="0" applyFont="1" applyFill="1" applyBorder="1" applyAlignment="1">
      <alignment horizontal="center" vertical="center" wrapText="1"/>
    </xf>
    <xf numFmtId="0" fontId="32" fillId="7" borderId="73" xfId="0" applyFont="1" applyFill="1" applyBorder="1" applyAlignment="1">
      <alignment vertical="center"/>
    </xf>
    <xf numFmtId="0" fontId="32" fillId="7" borderId="73" xfId="0" applyFont="1" applyFill="1" applyBorder="1" applyAlignment="1">
      <alignment horizontal="left" vertical="center" wrapText="1"/>
    </xf>
    <xf numFmtId="0" fontId="32" fillId="7" borderId="74" xfId="0" applyFont="1" applyFill="1" applyBorder="1" applyAlignment="1">
      <alignment horizontal="center" vertical="center" wrapText="1"/>
    </xf>
    <xf numFmtId="0" fontId="48" fillId="5" borderId="33" xfId="0" applyFont="1" applyFill="1" applyBorder="1" applyAlignment="1">
      <alignment horizontal="center" vertical="center" wrapText="1"/>
    </xf>
    <xf numFmtId="0" fontId="48" fillId="5" borderId="19" xfId="0" applyFont="1" applyFill="1" applyBorder="1" applyAlignment="1">
      <alignment horizontal="left" vertical="center" wrapText="1"/>
    </xf>
    <xf numFmtId="0" fontId="48" fillId="5" borderId="34" xfId="0" applyFont="1" applyFill="1" applyBorder="1" applyAlignment="1">
      <alignment vertical="center" wrapText="1"/>
    </xf>
    <xf numFmtId="0" fontId="48" fillId="7" borderId="33" xfId="0" applyFont="1" applyFill="1" applyBorder="1" applyAlignment="1">
      <alignment horizontal="center" vertical="center" wrapText="1"/>
    </xf>
    <xf numFmtId="0" fontId="48" fillId="7" borderId="19" xfId="0" applyFont="1" applyFill="1" applyBorder="1" applyAlignment="1">
      <alignment horizontal="left" vertical="center" wrapText="1"/>
    </xf>
    <xf numFmtId="0" fontId="48" fillId="7" borderId="34" xfId="0" applyFont="1" applyFill="1" applyBorder="1" applyAlignment="1">
      <alignment horizontal="center" vertical="center" wrapText="1"/>
    </xf>
    <xf numFmtId="0" fontId="48" fillId="7" borderId="33" xfId="0" applyFont="1" applyFill="1" applyBorder="1" applyAlignment="1">
      <alignment horizontal="center" vertical="center"/>
    </xf>
    <xf numFmtId="0" fontId="48" fillId="7" borderId="19" xfId="0" applyFont="1" applyFill="1" applyBorder="1" applyAlignment="1">
      <alignment horizontal="left" vertical="center"/>
    </xf>
    <xf numFmtId="0" fontId="48" fillId="7" borderId="34" xfId="0" applyFont="1" applyFill="1" applyBorder="1" applyAlignment="1">
      <alignment horizontal="center" vertical="center"/>
    </xf>
    <xf numFmtId="0" fontId="6" fillId="11" borderId="14" xfId="0" applyFont="1" applyFill="1" applyBorder="1" applyAlignment="1">
      <alignment horizontal="center" vertical="center" wrapText="1"/>
    </xf>
    <xf numFmtId="0" fontId="6" fillId="11" borderId="12" xfId="0" applyFont="1" applyFill="1" applyBorder="1" applyAlignment="1">
      <alignment horizontal="left" vertical="center" wrapText="1"/>
    </xf>
    <xf numFmtId="0" fontId="5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47" fillId="0" borderId="0" xfId="0" applyFont="1" applyAlignment="1">
      <alignment vertical="center" wrapText="1"/>
    </xf>
    <xf numFmtId="0" fontId="53" fillId="0" borderId="0" xfId="0" applyFont="1" applyAlignment="1">
      <alignment vertical="center" wrapText="1"/>
    </xf>
    <xf numFmtId="0" fontId="54" fillId="0" borderId="0" xfId="0" applyFont="1" applyAlignment="1">
      <alignment vertical="center"/>
    </xf>
    <xf numFmtId="0" fontId="11" fillId="0" borderId="15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5" borderId="11" xfId="0" applyFont="1" applyFill="1" applyBorder="1" applyAlignment="1">
      <alignment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6" borderId="11" xfId="0" applyFont="1" applyFill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3" borderId="18" xfId="0" applyFont="1" applyFill="1" applyBorder="1" applyAlignment="1">
      <alignment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7" xfId="0" applyFont="1" applyBorder="1" applyAlignment="1">
      <alignment vertical="center" wrapText="1"/>
    </xf>
    <xf numFmtId="0" fontId="31" fillId="0" borderId="26" xfId="0" applyFont="1" applyBorder="1" applyAlignment="1">
      <alignment horizontal="center" vertical="center" wrapText="1"/>
    </xf>
    <xf numFmtId="0" fontId="31" fillId="0" borderId="23" xfId="0" applyFont="1" applyBorder="1" applyAlignment="1">
      <alignment vertical="center" wrapText="1"/>
    </xf>
    <xf numFmtId="0" fontId="31" fillId="0" borderId="26" xfId="0" applyFont="1" applyBorder="1" applyAlignment="1">
      <alignment vertical="center" wrapText="1"/>
    </xf>
    <xf numFmtId="0" fontId="31" fillId="12" borderId="60" xfId="0" applyFont="1" applyFill="1" applyBorder="1" applyAlignment="1">
      <alignment horizontal="center" vertical="center" wrapText="1"/>
    </xf>
    <xf numFmtId="0" fontId="31" fillId="12" borderId="61" xfId="0" applyFont="1" applyFill="1" applyBorder="1" applyAlignment="1">
      <alignment horizontal="left" vertical="center" wrapText="1"/>
    </xf>
    <xf numFmtId="0" fontId="31" fillId="12" borderId="61" xfId="0" applyFont="1" applyFill="1" applyBorder="1" applyAlignment="1">
      <alignment horizontal="center" vertical="center" wrapText="1"/>
    </xf>
    <xf numFmtId="0" fontId="31" fillId="12" borderId="62" xfId="0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vertical="center" wrapText="1"/>
    </xf>
    <xf numFmtId="0" fontId="11" fillId="0" borderId="17" xfId="0" applyFont="1" applyBorder="1" applyAlignment="1">
      <alignment horizontal="left" vertical="center" wrapText="1"/>
    </xf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/>
    <xf numFmtId="0" fontId="8" fillId="0" borderId="0" xfId="1" applyFont="1"/>
    <xf numFmtId="0" fontId="6" fillId="0" borderId="0" xfId="1" applyFont="1"/>
    <xf numFmtId="0" fontId="3" fillId="0" borderId="19" xfId="1" applyFont="1" applyBorder="1" applyAlignment="1">
      <alignment wrapText="1"/>
    </xf>
    <xf numFmtId="0" fontId="3" fillId="0" borderId="19" xfId="1" applyFont="1" applyBorder="1" applyAlignment="1">
      <alignment horizontal="center" wrapText="1"/>
    </xf>
    <xf numFmtId="0" fontId="3" fillId="0" borderId="19" xfId="1" applyFont="1" applyBorder="1" applyAlignment="1">
      <alignment horizontal="center" vertical="center" wrapText="1"/>
    </xf>
    <xf numFmtId="0" fontId="3" fillId="0" borderId="19" xfId="1" applyFont="1" applyBorder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left" vertical="center" wrapText="1"/>
    </xf>
    <xf numFmtId="0" fontId="5" fillId="0" borderId="0" xfId="1" applyFont="1"/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0" xfId="1" applyFont="1" applyFill="1" applyAlignment="1">
      <alignment horizontal="center" vertical="center" wrapText="1"/>
    </xf>
    <xf numFmtId="0" fontId="6" fillId="0" borderId="0" xfId="1" applyFont="1" applyAlignment="1">
      <alignment wrapText="1"/>
    </xf>
    <xf numFmtId="0" fontId="5" fillId="0" borderId="0" xfId="1" applyFont="1" applyAlignment="1">
      <alignment wrapText="1"/>
    </xf>
    <xf numFmtId="0" fontId="47" fillId="0" borderId="0" xfId="1" applyFont="1" applyAlignment="1">
      <alignment horizontal="center" vertical="center" wrapText="1"/>
    </xf>
    <xf numFmtId="0" fontId="10" fillId="0" borderId="0" xfId="1" applyFont="1" applyAlignment="1">
      <alignment wrapText="1"/>
    </xf>
    <xf numFmtId="0" fontId="38" fillId="0" borderId="0" xfId="1" applyFont="1" applyAlignment="1">
      <alignment wrapText="1"/>
    </xf>
    <xf numFmtId="0" fontId="38" fillId="0" borderId="0" xfId="1" applyFont="1" applyAlignment="1">
      <alignment horizontal="center" vertical="center" wrapText="1"/>
    </xf>
    <xf numFmtId="0" fontId="38" fillId="3" borderId="0" xfId="1" applyFont="1" applyFill="1" applyAlignment="1">
      <alignment horizontal="center" vertical="center" wrapText="1"/>
    </xf>
    <xf numFmtId="0" fontId="31" fillId="3" borderId="0" xfId="1" applyFont="1" applyFill="1" applyAlignment="1">
      <alignment horizontal="center" vertical="center" wrapText="1"/>
    </xf>
    <xf numFmtId="0" fontId="31" fillId="3" borderId="0" xfId="1" applyFont="1" applyFill="1" applyAlignment="1">
      <alignment vertical="center"/>
    </xf>
    <xf numFmtId="0" fontId="31" fillId="3" borderId="25" xfId="1" applyFont="1" applyFill="1" applyBorder="1" applyAlignment="1">
      <alignment horizontal="center" vertical="center" wrapText="1"/>
    </xf>
    <xf numFmtId="0" fontId="31" fillId="3" borderId="7" xfId="1" applyFont="1" applyFill="1" applyBorder="1" applyAlignment="1">
      <alignment horizontal="left" vertical="center" wrapText="1"/>
    </xf>
    <xf numFmtId="0" fontId="31" fillId="3" borderId="7" xfId="1" applyFont="1" applyFill="1" applyBorder="1" applyAlignment="1">
      <alignment vertical="center" wrapText="1"/>
    </xf>
    <xf numFmtId="0" fontId="31" fillId="3" borderId="7" xfId="1" applyFont="1" applyFill="1" applyBorder="1" applyAlignment="1">
      <alignment horizontal="center" vertical="center" wrapText="1"/>
    </xf>
    <xf numFmtId="0" fontId="31" fillId="3" borderId="26" xfId="1" applyFont="1" applyFill="1" applyBorder="1" applyAlignment="1">
      <alignment horizontal="center" vertical="center" wrapText="1"/>
    </xf>
    <xf numFmtId="0" fontId="10" fillId="0" borderId="0" xfId="1" applyFont="1"/>
    <xf numFmtId="0" fontId="38" fillId="0" borderId="0" xfId="1" applyFont="1"/>
    <xf numFmtId="0" fontId="38" fillId="3" borderId="0" xfId="1" applyFont="1" applyFill="1" applyAlignment="1">
      <alignment horizontal="left" vertical="center" wrapText="1"/>
    </xf>
    <xf numFmtId="0" fontId="38" fillId="3" borderId="0" xfId="1" applyFont="1" applyFill="1" applyAlignment="1">
      <alignment vertical="center" wrapText="1"/>
    </xf>
    <xf numFmtId="0" fontId="31" fillId="3" borderId="23" xfId="1" applyFont="1" applyFill="1" applyBorder="1" applyAlignment="1">
      <alignment vertical="center" wrapText="1"/>
    </xf>
    <xf numFmtId="0" fontId="38" fillId="0" borderId="0" xfId="1" applyFont="1" applyAlignment="1">
      <alignment horizontal="center" wrapText="1"/>
    </xf>
    <xf numFmtId="0" fontId="38" fillId="3" borderId="0" xfId="1" applyFont="1" applyFill="1" applyAlignment="1">
      <alignment horizontal="center" wrapText="1"/>
    </xf>
    <xf numFmtId="0" fontId="31" fillId="3" borderId="0" xfId="1" applyFont="1" applyFill="1" applyAlignment="1">
      <alignment horizontal="center" wrapText="1"/>
    </xf>
    <xf numFmtId="0" fontId="31" fillId="3" borderId="0" xfId="1" applyFont="1" applyFill="1"/>
    <xf numFmtId="0" fontId="38" fillId="0" borderId="0" xfId="1" applyFont="1" applyAlignment="1">
      <alignment horizontal="left" vertical="center" wrapText="1"/>
    </xf>
    <xf numFmtId="0" fontId="38" fillId="0" borderId="0" xfId="1" applyFont="1" applyAlignment="1">
      <alignment vertical="center" wrapText="1"/>
    </xf>
    <xf numFmtId="0" fontId="10" fillId="0" borderId="0" xfId="1" applyFont="1" applyAlignment="1">
      <alignment vertical="center"/>
    </xf>
    <xf numFmtId="0" fontId="31" fillId="5" borderId="25" xfId="1" applyFont="1" applyFill="1" applyBorder="1" applyAlignment="1">
      <alignment horizontal="center" vertical="center" wrapText="1"/>
    </xf>
    <xf numFmtId="0" fontId="31" fillId="5" borderId="7" xfId="1" applyFont="1" applyFill="1" applyBorder="1" applyAlignment="1">
      <alignment horizontal="left" vertical="center" wrapText="1"/>
    </xf>
    <xf numFmtId="0" fontId="31" fillId="5" borderId="7" xfId="1" applyFont="1" applyFill="1" applyBorder="1" applyAlignment="1">
      <alignment horizontal="center" vertical="center" wrapText="1"/>
    </xf>
    <xf numFmtId="0" fontId="31" fillId="5" borderId="26" xfId="1" applyFont="1" applyFill="1" applyBorder="1" applyAlignment="1">
      <alignment horizontal="center" vertical="center" wrapText="1"/>
    </xf>
    <xf numFmtId="0" fontId="31" fillId="3" borderId="0" xfId="1" applyFont="1" applyFill="1" applyAlignment="1">
      <alignment horizontal="left" wrapText="1"/>
    </xf>
    <xf numFmtId="0" fontId="31" fillId="3" borderId="0" xfId="1" applyFont="1" applyFill="1" applyAlignment="1">
      <alignment wrapText="1"/>
    </xf>
    <xf numFmtId="0" fontId="5" fillId="0" borderId="0" xfId="1" applyFont="1" applyAlignment="1">
      <alignment vertical="center" wrapText="1"/>
    </xf>
    <xf numFmtId="0" fontId="38" fillId="0" borderId="0" xfId="1" applyFont="1" applyAlignment="1">
      <alignment vertical="center"/>
    </xf>
    <xf numFmtId="0" fontId="31" fillId="0" borderId="0" xfId="1" applyFont="1" applyAlignment="1">
      <alignment horizontal="center" vertical="center" wrapText="1"/>
    </xf>
    <xf numFmtId="0" fontId="31" fillId="0" borderId="0" xfId="1" applyFont="1" applyAlignment="1">
      <alignment horizontal="left" vertical="center" wrapText="1"/>
    </xf>
    <xf numFmtId="0" fontId="38" fillId="3" borderId="0" xfId="1" applyFont="1" applyFill="1" applyAlignment="1">
      <alignment vertical="center"/>
    </xf>
    <xf numFmtId="0" fontId="8" fillId="0" borderId="0" xfId="1" applyFont="1" applyAlignment="1">
      <alignment vertical="center" wrapText="1"/>
    </xf>
    <xf numFmtId="0" fontId="53" fillId="0" borderId="0" xfId="1" applyFont="1"/>
    <xf numFmtId="0" fontId="31" fillId="0" borderId="0" xfId="1" applyFont="1" applyAlignment="1">
      <alignment horizontal="center" wrapText="1"/>
    </xf>
    <xf numFmtId="0" fontId="31" fillId="0" borderId="0" xfId="1" applyFont="1" applyAlignment="1">
      <alignment horizontal="left" wrapText="1"/>
    </xf>
    <xf numFmtId="0" fontId="38" fillId="3" borderId="0" xfId="1" applyFont="1" applyFill="1"/>
    <xf numFmtId="0" fontId="31" fillId="3" borderId="0" xfId="1" applyFont="1" applyFill="1" applyAlignment="1">
      <alignment horizontal="left" vertical="center" wrapText="1"/>
    </xf>
    <xf numFmtId="0" fontId="31" fillId="0" borderId="0" xfId="1" applyFont="1"/>
    <xf numFmtId="0" fontId="31" fillId="12" borderId="60" xfId="1" applyFont="1" applyFill="1" applyBorder="1" applyAlignment="1">
      <alignment horizontal="center" vertical="center" wrapText="1"/>
    </xf>
    <xf numFmtId="0" fontId="31" fillId="12" borderId="61" xfId="1" applyFont="1" applyFill="1" applyBorder="1" applyAlignment="1">
      <alignment horizontal="left" vertical="center" wrapText="1"/>
    </xf>
    <xf numFmtId="0" fontId="31" fillId="12" borderId="61" xfId="1" applyFont="1" applyFill="1" applyBorder="1" applyAlignment="1">
      <alignment horizontal="center" vertical="center" wrapText="1"/>
    </xf>
    <xf numFmtId="0" fontId="31" fillId="12" borderId="62" xfId="1" applyFont="1" applyFill="1" applyBorder="1" applyAlignment="1">
      <alignment horizontal="center" vertical="center" wrapText="1"/>
    </xf>
    <xf numFmtId="0" fontId="31" fillId="7" borderId="25" xfId="1" applyFont="1" applyFill="1" applyBorder="1" applyAlignment="1">
      <alignment horizontal="center" wrapText="1"/>
    </xf>
    <xf numFmtId="0" fontId="31" fillId="7" borderId="7" xfId="1" applyFont="1" applyFill="1" applyBorder="1" applyAlignment="1">
      <alignment horizontal="left" wrapText="1"/>
    </xf>
    <xf numFmtId="0" fontId="31" fillId="7" borderId="26" xfId="1" applyFont="1" applyFill="1" applyBorder="1" applyAlignment="1">
      <alignment horizontal="center" wrapText="1"/>
    </xf>
    <xf numFmtId="0" fontId="31" fillId="7" borderId="25" xfId="1" applyFont="1" applyFill="1" applyBorder="1" applyAlignment="1">
      <alignment horizontal="center" vertical="center" wrapText="1"/>
    </xf>
    <xf numFmtId="0" fontId="31" fillId="7" borderId="7" xfId="1" applyFont="1" applyFill="1" applyBorder="1" applyAlignment="1">
      <alignment horizontal="left" vertical="center" wrapText="1"/>
    </xf>
    <xf numFmtId="0" fontId="31" fillId="7" borderId="26" xfId="1" applyFont="1" applyFill="1" applyBorder="1" applyAlignment="1">
      <alignment horizontal="center" vertical="center" wrapText="1"/>
    </xf>
    <xf numFmtId="0" fontId="31" fillId="0" borderId="0" xfId="1" applyFont="1" applyAlignment="1">
      <alignment vertical="center"/>
    </xf>
    <xf numFmtId="0" fontId="31" fillId="0" borderId="0" xfId="1" applyFont="1" applyAlignment="1">
      <alignment horizontal="center" vertical="center"/>
    </xf>
    <xf numFmtId="0" fontId="31" fillId="0" borderId="0" xfId="1" applyFont="1" applyAlignment="1">
      <alignment vertical="center" wrapText="1"/>
    </xf>
    <xf numFmtId="0" fontId="31" fillId="7" borderId="7" xfId="1" applyFont="1" applyFill="1" applyBorder="1" applyAlignment="1">
      <alignment horizontal="left"/>
    </xf>
    <xf numFmtId="0" fontId="31" fillId="7" borderId="7" xfId="1" applyFont="1" applyFill="1" applyBorder="1" applyAlignment="1">
      <alignment horizontal="center" wrapText="1"/>
    </xf>
    <xf numFmtId="0" fontId="31" fillId="7" borderId="26" xfId="1" applyFont="1" applyFill="1" applyBorder="1" applyAlignment="1">
      <alignment horizontal="center"/>
    </xf>
    <xf numFmtId="0" fontId="31" fillId="0" borderId="0" xfId="1" applyFont="1" applyAlignment="1">
      <alignment wrapText="1"/>
    </xf>
    <xf numFmtId="0" fontId="25" fillId="0" borderId="0" xfId="1" applyFont="1" applyAlignment="1">
      <alignment vertical="center"/>
    </xf>
    <xf numFmtId="0" fontId="31" fillId="7" borderId="7" xfId="1" applyFont="1" applyFill="1" applyBorder="1" applyAlignment="1">
      <alignment horizontal="center"/>
    </xf>
    <xf numFmtId="0" fontId="38" fillId="0" borderId="0" xfId="1" applyFont="1" applyAlignment="1">
      <alignment horizontal="left" wrapText="1"/>
    </xf>
    <xf numFmtId="0" fontId="38" fillId="0" borderId="0" xfId="1" applyFont="1" applyAlignment="1">
      <alignment horizontal="center"/>
    </xf>
    <xf numFmtId="0" fontId="11" fillId="0" borderId="0" xfId="1" applyFont="1" applyAlignment="1">
      <alignment vertical="center"/>
    </xf>
    <xf numFmtId="0" fontId="10" fillId="0" borderId="0" xfId="1" applyFont="1" applyAlignment="1">
      <alignment horizontal="center" vertical="center" wrapText="1"/>
    </xf>
    <xf numFmtId="0" fontId="31" fillId="7" borderId="31" xfId="1" applyFont="1" applyFill="1" applyBorder="1" applyAlignment="1">
      <alignment horizontal="center" wrapText="1"/>
    </xf>
    <xf numFmtId="0" fontId="31" fillId="7" borderId="0" xfId="1" applyFont="1" applyFill="1" applyAlignment="1">
      <alignment horizontal="left" wrapText="1"/>
    </xf>
    <xf numFmtId="0" fontId="31" fillId="7" borderId="0" xfId="1" applyFont="1" applyFill="1" applyAlignment="1">
      <alignment wrapText="1"/>
    </xf>
    <xf numFmtId="0" fontId="31" fillId="7" borderId="0" xfId="1" applyFont="1" applyFill="1" applyAlignment="1">
      <alignment horizontal="center" wrapText="1"/>
    </xf>
    <xf numFmtId="0" fontId="31" fillId="7" borderId="32" xfId="1" applyFont="1" applyFill="1" applyBorder="1" applyAlignment="1">
      <alignment horizontal="center" wrapText="1"/>
    </xf>
    <xf numFmtId="0" fontId="3" fillId="3" borderId="0" xfId="1" applyFont="1" applyFill="1"/>
    <xf numFmtId="0" fontId="3" fillId="3" borderId="0" xfId="1" applyFont="1" applyFill="1" applyAlignment="1">
      <alignment horizontal="center" vertical="center" wrapText="1"/>
    </xf>
    <xf numFmtId="0" fontId="31" fillId="3" borderId="4" xfId="1" applyFont="1" applyFill="1" applyBorder="1" applyAlignment="1">
      <alignment horizontal="center" wrapText="1"/>
    </xf>
    <xf numFmtId="0" fontId="31" fillId="3" borderId="4" xfId="1" applyFont="1" applyFill="1" applyBorder="1" applyAlignment="1">
      <alignment horizontal="left" wrapText="1"/>
    </xf>
    <xf numFmtId="0" fontId="31" fillId="3" borderId="4" xfId="1" applyFont="1" applyFill="1" applyBorder="1" applyAlignment="1">
      <alignment wrapText="1"/>
    </xf>
    <xf numFmtId="0" fontId="38" fillId="3" borderId="0" xfId="1" applyFont="1" applyFill="1" applyAlignment="1">
      <alignment wrapText="1"/>
    </xf>
    <xf numFmtId="0" fontId="31" fillId="3" borderId="7" xfId="1" applyFont="1" applyFill="1" applyBorder="1" applyAlignment="1">
      <alignment horizontal="center" wrapText="1"/>
    </xf>
    <xf numFmtId="0" fontId="31" fillId="3" borderId="7" xfId="1" applyFont="1" applyFill="1" applyBorder="1" applyAlignment="1">
      <alignment horizontal="left" wrapText="1"/>
    </xf>
    <xf numFmtId="0" fontId="31" fillId="3" borderId="7" xfId="1" applyFont="1" applyFill="1" applyBorder="1" applyAlignment="1">
      <alignment wrapText="1"/>
    </xf>
    <xf numFmtId="0" fontId="4" fillId="3" borderId="0" xfId="1" applyFill="1"/>
    <xf numFmtId="0" fontId="31" fillId="3" borderId="0" xfId="1" applyFont="1" applyFill="1" applyAlignment="1">
      <alignment vertical="center" wrapText="1"/>
    </xf>
    <xf numFmtId="0" fontId="31" fillId="7" borderId="7" xfId="1" applyFont="1" applyFill="1" applyBorder="1" applyAlignment="1">
      <alignment wrapText="1"/>
    </xf>
    <xf numFmtId="0" fontId="31" fillId="3" borderId="0" xfId="1" applyFont="1" applyFill="1" applyAlignment="1">
      <alignment horizontal="center"/>
    </xf>
    <xf numFmtId="0" fontId="6" fillId="2" borderId="41" xfId="1" applyFont="1" applyFill="1" applyBorder="1" applyAlignment="1">
      <alignment vertical="center" wrapText="1"/>
    </xf>
    <xf numFmtId="0" fontId="6" fillId="0" borderId="0" xfId="1" applyFont="1" applyAlignment="1">
      <alignment vertical="center" wrapText="1"/>
    </xf>
    <xf numFmtId="0" fontId="7" fillId="5" borderId="42" xfId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horizontal="left" vertical="center" wrapText="1"/>
    </xf>
    <xf numFmtId="0" fontId="7" fillId="0" borderId="0" xfId="1" applyFont="1" applyAlignment="1">
      <alignment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8" xfId="1" applyFont="1" applyBorder="1" applyAlignment="1">
      <alignment horizontal="center" vertical="center" wrapText="1"/>
    </xf>
    <xf numFmtId="0" fontId="11" fillId="12" borderId="11" xfId="1" applyFont="1" applyFill="1" applyBorder="1" applyAlignment="1">
      <alignment vertical="center" wrapText="1"/>
    </xf>
    <xf numFmtId="0" fontId="7" fillId="0" borderId="10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7" borderId="42" xfId="1" applyFont="1" applyFill="1" applyBorder="1" applyAlignment="1">
      <alignment vertical="center" wrapText="1"/>
    </xf>
    <xf numFmtId="0" fontId="7" fillId="3" borderId="43" xfId="1" applyFont="1" applyFill="1" applyBorder="1" applyAlignment="1">
      <alignment vertical="center" wrapText="1"/>
    </xf>
    <xf numFmtId="0" fontId="7" fillId="3" borderId="0" xfId="1" applyFont="1" applyFill="1" applyAlignment="1">
      <alignment horizontal="center" vertical="center" wrapText="1"/>
    </xf>
    <xf numFmtId="0" fontId="7" fillId="3" borderId="0" xfId="1" applyFont="1" applyFill="1" applyAlignment="1">
      <alignment horizontal="left" vertical="center" wrapText="1"/>
    </xf>
    <xf numFmtId="0" fontId="7" fillId="3" borderId="0" xfId="1" applyFont="1" applyFill="1" applyAlignment="1">
      <alignment vertical="center" wrapText="1"/>
    </xf>
    <xf numFmtId="0" fontId="7" fillId="3" borderId="17" xfId="1" applyFont="1" applyFill="1" applyBorder="1" applyAlignment="1">
      <alignment horizontal="left" vertical="center" wrapText="1"/>
    </xf>
    <xf numFmtId="0" fontId="7" fillId="3" borderId="16" xfId="1" applyFont="1" applyFill="1" applyBorder="1" applyAlignment="1">
      <alignment horizontal="center" vertical="center" wrapText="1"/>
    </xf>
    <xf numFmtId="0" fontId="6" fillId="3" borderId="0" xfId="1" applyFont="1" applyFill="1"/>
    <xf numFmtId="0" fontId="7" fillId="0" borderId="44" xfId="1" applyFont="1" applyBorder="1" applyAlignment="1">
      <alignment vertical="center" wrapText="1"/>
    </xf>
    <xf numFmtId="0" fontId="7" fillId="0" borderId="14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center" vertical="center" wrapText="1"/>
    </xf>
    <xf numFmtId="0" fontId="16" fillId="0" borderId="0" xfId="1" applyFont="1"/>
    <xf numFmtId="0" fontId="7" fillId="0" borderId="0" xfId="1" applyFont="1" applyAlignment="1">
      <alignment horizontal="center"/>
    </xf>
    <xf numFmtId="0" fontId="12" fillId="0" borderId="0" xfId="1" applyFont="1" applyAlignment="1">
      <alignment horizontal="left"/>
    </xf>
    <xf numFmtId="0" fontId="12" fillId="0" borderId="0" xfId="1" applyFont="1"/>
    <xf numFmtId="0" fontId="7" fillId="0" borderId="0" xfId="1" applyFont="1"/>
    <xf numFmtId="0" fontId="3" fillId="0" borderId="19" xfId="1" applyFont="1" applyBorder="1"/>
    <xf numFmtId="0" fontId="12" fillId="0" borderId="19" xfId="1" applyFont="1" applyBorder="1"/>
    <xf numFmtId="0" fontId="12" fillId="0" borderId="19" xfId="1" applyFont="1" applyBorder="1" applyAlignment="1">
      <alignment horizontal="center"/>
    </xf>
    <xf numFmtId="0" fontId="12" fillId="0" borderId="19" xfId="1" applyFont="1" applyBorder="1" applyAlignment="1">
      <alignment horizontal="left"/>
    </xf>
    <xf numFmtId="0" fontId="4" fillId="0" borderId="0" xfId="1" applyAlignment="1">
      <alignment horizontal="center"/>
    </xf>
    <xf numFmtId="0" fontId="4" fillId="0" borderId="0" xfId="1" applyAlignment="1">
      <alignment horizontal="left"/>
    </xf>
    <xf numFmtId="0" fontId="42" fillId="0" borderId="0" xfId="1" applyFont="1" applyAlignment="1">
      <alignment horizontal="center"/>
    </xf>
    <xf numFmtId="0" fontId="49" fillId="0" borderId="0" xfId="0" applyFont="1"/>
    <xf numFmtId="0" fontId="49" fillId="0" borderId="0" xfId="0" applyFont="1" applyAlignment="1">
      <alignment vertical="top" wrapText="1"/>
    </xf>
    <xf numFmtId="0" fontId="49" fillId="0" borderId="0" xfId="0" applyFont="1" applyAlignment="1">
      <alignment horizontal="center"/>
    </xf>
    <xf numFmtId="0" fontId="49" fillId="0" borderId="0" xfId="0" applyFont="1" applyAlignment="1">
      <alignment vertical="top"/>
    </xf>
    <xf numFmtId="0" fontId="55" fillId="0" borderId="0" xfId="0" applyFont="1"/>
    <xf numFmtId="0" fontId="9" fillId="0" borderId="0" xfId="1" applyFont="1" applyAlignment="1">
      <alignment vertical="center" wrapText="1"/>
    </xf>
    <xf numFmtId="0" fontId="49" fillId="13" borderId="25" xfId="0" applyFont="1" applyFill="1" applyBorder="1" applyAlignment="1">
      <alignment horizontal="center"/>
    </xf>
    <xf numFmtId="0" fontId="49" fillId="13" borderId="7" xfId="0" applyFont="1" applyFill="1" applyBorder="1" applyAlignment="1">
      <alignment horizontal="left"/>
    </xf>
    <xf numFmtId="0" fontId="49" fillId="13" borderId="26" xfId="0" applyFont="1" applyFill="1" applyBorder="1" applyAlignment="1">
      <alignment horizontal="center"/>
    </xf>
    <xf numFmtId="0" fontId="7" fillId="0" borderId="17" xfId="1" applyFont="1" applyBorder="1" applyAlignment="1">
      <alignment horizontal="left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14" borderId="42" xfId="1" applyFont="1" applyFill="1" applyBorder="1" applyAlignment="1">
      <alignment vertical="center" wrapText="1"/>
    </xf>
    <xf numFmtId="0" fontId="49" fillId="14" borderId="25" xfId="0" applyFont="1" applyFill="1" applyBorder="1" applyAlignment="1">
      <alignment horizontal="center"/>
    </xf>
    <xf numFmtId="0" fontId="49" fillId="14" borderId="7" xfId="0" applyFont="1" applyFill="1" applyBorder="1" applyAlignment="1">
      <alignment horizontal="left"/>
    </xf>
    <xf numFmtId="0" fontId="49" fillId="14" borderId="26" xfId="0" applyFont="1" applyFill="1" applyBorder="1" applyAlignment="1">
      <alignment horizontal="center"/>
    </xf>
    <xf numFmtId="0" fontId="49" fillId="14" borderId="0" xfId="0" applyFont="1" applyFill="1"/>
    <xf numFmtId="0" fontId="31" fillId="14" borderId="0" xfId="1" applyFont="1" applyFill="1" applyAlignment="1">
      <alignment horizontal="center" vertical="center" wrapText="1"/>
    </xf>
    <xf numFmtId="0" fontId="38" fillId="14" borderId="0" xfId="1" applyFont="1" applyFill="1" applyAlignment="1">
      <alignment horizontal="center" vertical="center" wrapText="1"/>
    </xf>
    <xf numFmtId="0" fontId="9" fillId="2" borderId="5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15" fontId="12" fillId="0" borderId="15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53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3" borderId="53" xfId="0" applyFont="1" applyFill="1" applyBorder="1" applyAlignment="1">
      <alignment horizontal="left" vertical="center" wrapText="1"/>
    </xf>
    <xf numFmtId="0" fontId="7" fillId="3" borderId="21" xfId="0" applyFont="1" applyFill="1" applyBorder="1" applyAlignment="1">
      <alignment horizontal="left" vertical="center" wrapText="1"/>
    </xf>
    <xf numFmtId="0" fontId="9" fillId="4" borderId="45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46" xfId="0" applyFont="1" applyFill="1" applyBorder="1" applyAlignment="1">
      <alignment horizontal="center" vertical="center" wrapText="1"/>
    </xf>
    <xf numFmtId="0" fontId="32" fillId="5" borderId="45" xfId="0" applyFont="1" applyFill="1" applyBorder="1" applyAlignment="1">
      <alignment horizontal="center" vertical="center" wrapText="1"/>
    </xf>
    <xf numFmtId="0" fontId="32" fillId="5" borderId="15" xfId="0" applyFont="1" applyFill="1" applyBorder="1" applyAlignment="1">
      <alignment horizontal="center" vertical="center" wrapText="1"/>
    </xf>
    <xf numFmtId="0" fontId="32" fillId="5" borderId="46" xfId="0" applyFont="1" applyFill="1" applyBorder="1" applyAlignment="1">
      <alignment horizontal="center" vertical="center" wrapText="1"/>
    </xf>
    <xf numFmtId="0" fontId="32" fillId="4" borderId="45" xfId="0" applyFont="1" applyFill="1" applyBorder="1" applyAlignment="1">
      <alignment horizontal="center" vertical="center" wrapText="1"/>
    </xf>
    <xf numFmtId="0" fontId="32" fillId="4" borderId="15" xfId="0" applyFont="1" applyFill="1" applyBorder="1" applyAlignment="1">
      <alignment horizontal="center" vertical="center" wrapText="1"/>
    </xf>
    <xf numFmtId="0" fontId="32" fillId="4" borderId="46" xfId="0" applyFont="1" applyFill="1" applyBorder="1" applyAlignment="1">
      <alignment horizontal="center" vertical="center" wrapText="1"/>
    </xf>
    <xf numFmtId="0" fontId="32" fillId="5" borderId="75" xfId="0" applyFont="1" applyFill="1" applyBorder="1" applyAlignment="1">
      <alignment horizontal="center" vertical="center" wrapText="1"/>
    </xf>
    <xf numFmtId="0" fontId="32" fillId="5" borderId="76" xfId="0" applyFont="1" applyFill="1" applyBorder="1" applyAlignment="1">
      <alignment horizontal="center" vertical="center" wrapText="1"/>
    </xf>
    <xf numFmtId="0" fontId="32" fillId="5" borderId="77" xfId="0" applyFont="1" applyFill="1" applyBorder="1" applyAlignment="1">
      <alignment horizontal="center" vertical="center" wrapText="1"/>
    </xf>
    <xf numFmtId="0" fontId="32" fillId="4" borderId="75" xfId="0" applyFont="1" applyFill="1" applyBorder="1" applyAlignment="1">
      <alignment horizontal="center" vertical="center" wrapText="1"/>
    </xf>
    <xf numFmtId="0" fontId="32" fillId="4" borderId="76" xfId="0" applyFont="1" applyFill="1" applyBorder="1" applyAlignment="1">
      <alignment horizontal="center" vertical="center" wrapText="1"/>
    </xf>
    <xf numFmtId="0" fontId="32" fillId="4" borderId="77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32" fillId="7" borderId="45" xfId="0" applyFont="1" applyFill="1" applyBorder="1" applyAlignment="1">
      <alignment horizontal="center" vertical="center"/>
    </xf>
    <xf numFmtId="0" fontId="32" fillId="7" borderId="15" xfId="0" applyFont="1" applyFill="1" applyBorder="1" applyAlignment="1">
      <alignment horizontal="center" vertical="center"/>
    </xf>
    <xf numFmtId="0" fontId="32" fillId="7" borderId="46" xfId="0" applyFont="1" applyFill="1" applyBorder="1" applyAlignment="1">
      <alignment horizontal="center" vertical="center"/>
    </xf>
    <xf numFmtId="0" fontId="32" fillId="7" borderId="84" xfId="0" applyFont="1" applyFill="1" applyBorder="1" applyAlignment="1">
      <alignment horizontal="center" vertical="center"/>
    </xf>
    <xf numFmtId="0" fontId="32" fillId="7" borderId="85" xfId="0" applyFont="1" applyFill="1" applyBorder="1" applyAlignment="1">
      <alignment horizontal="center" vertical="center"/>
    </xf>
    <xf numFmtId="0" fontId="32" fillId="7" borderId="86" xfId="0" applyFont="1" applyFill="1" applyBorder="1" applyAlignment="1">
      <alignment horizontal="center" vertical="center"/>
    </xf>
    <xf numFmtId="0" fontId="32" fillId="7" borderId="45" xfId="0" applyFont="1" applyFill="1" applyBorder="1" applyAlignment="1">
      <alignment horizontal="center" vertical="center" wrapText="1"/>
    </xf>
    <xf numFmtId="0" fontId="32" fillId="7" borderId="15" xfId="0" applyFont="1" applyFill="1" applyBorder="1" applyAlignment="1">
      <alignment horizontal="center" vertical="center" wrapText="1"/>
    </xf>
    <xf numFmtId="0" fontId="32" fillId="7" borderId="46" xfId="0" applyFont="1" applyFill="1" applyBorder="1" applyAlignment="1">
      <alignment horizontal="center" vertical="center" wrapText="1"/>
    </xf>
    <xf numFmtId="0" fontId="32" fillId="7" borderId="75" xfId="0" applyFont="1" applyFill="1" applyBorder="1" applyAlignment="1">
      <alignment horizontal="center" vertical="center" wrapText="1"/>
    </xf>
    <xf numFmtId="0" fontId="32" fillId="7" borderId="76" xfId="0" applyFont="1" applyFill="1" applyBorder="1" applyAlignment="1">
      <alignment horizontal="center" vertical="center" wrapText="1"/>
    </xf>
    <xf numFmtId="0" fontId="32" fillId="7" borderId="77" xfId="0" applyFont="1" applyFill="1" applyBorder="1" applyAlignment="1">
      <alignment horizontal="center" vertical="center" wrapText="1"/>
    </xf>
    <xf numFmtId="0" fontId="32" fillId="7" borderId="81" xfId="0" applyFont="1" applyFill="1" applyBorder="1" applyAlignment="1">
      <alignment horizontal="center" vertical="center" wrapText="1"/>
    </xf>
    <xf numFmtId="0" fontId="32" fillId="7" borderId="82" xfId="0" applyFont="1" applyFill="1" applyBorder="1" applyAlignment="1">
      <alignment horizontal="center" vertical="center" wrapText="1"/>
    </xf>
    <xf numFmtId="0" fontId="32" fillId="7" borderId="83" xfId="0" applyFont="1" applyFill="1" applyBorder="1" applyAlignment="1">
      <alignment horizontal="center" vertical="center" wrapText="1"/>
    </xf>
    <xf numFmtId="0" fontId="56" fillId="0" borderId="19" xfId="0" applyFont="1" applyBorder="1" applyAlignment="1" applyProtection="1">
      <alignment horizontal="center" vertical="center" wrapText="1"/>
      <protection locked="0"/>
    </xf>
    <xf numFmtId="0" fontId="32" fillId="5" borderId="78" xfId="0" applyFont="1" applyFill="1" applyBorder="1" applyAlignment="1">
      <alignment horizontal="center" vertical="center" wrapText="1"/>
    </xf>
    <xf numFmtId="0" fontId="32" fillId="5" borderId="79" xfId="0" applyFont="1" applyFill="1" applyBorder="1" applyAlignment="1">
      <alignment horizontal="center" vertical="center" wrapText="1"/>
    </xf>
    <xf numFmtId="0" fontId="32" fillId="5" borderId="80" xfId="0" applyFont="1" applyFill="1" applyBorder="1" applyAlignment="1">
      <alignment horizontal="center" vertical="center" wrapText="1"/>
    </xf>
    <xf numFmtId="0" fontId="32" fillId="7" borderId="78" xfId="0" applyFont="1" applyFill="1" applyBorder="1" applyAlignment="1">
      <alignment horizontal="center" vertical="center" wrapText="1"/>
    </xf>
    <xf numFmtId="0" fontId="32" fillId="7" borderId="79" xfId="0" applyFont="1" applyFill="1" applyBorder="1" applyAlignment="1">
      <alignment horizontal="center" vertical="center" wrapText="1"/>
    </xf>
    <xf numFmtId="0" fontId="32" fillId="7" borderId="80" xfId="0" applyFont="1" applyFill="1" applyBorder="1" applyAlignment="1">
      <alignment horizontal="center" vertical="center" wrapText="1"/>
    </xf>
    <xf numFmtId="0" fontId="9" fillId="2" borderId="5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15" fontId="6" fillId="0" borderId="15" xfId="0" applyNumberFormat="1" applyFont="1" applyBorder="1" applyAlignment="1">
      <alignment horizontal="left" vertical="center" wrapText="1"/>
    </xf>
    <xf numFmtId="14" fontId="6" fillId="0" borderId="15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3" fillId="0" borderId="56" xfId="0" applyFont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0" borderId="5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3" borderId="5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3" borderId="21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31" fillId="4" borderId="45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wrapText="1"/>
    </xf>
    <xf numFmtId="0" fontId="31" fillId="4" borderId="46" xfId="0" applyFont="1" applyFill="1" applyBorder="1" applyAlignment="1">
      <alignment horizontal="center" vertical="center" wrapText="1"/>
    </xf>
    <xf numFmtId="0" fontId="31" fillId="4" borderId="45" xfId="0" applyFont="1" applyFill="1" applyBorder="1" applyAlignment="1">
      <alignment horizontal="center" vertical="center" wrapText="1" shrinkToFit="1"/>
    </xf>
    <xf numFmtId="0" fontId="31" fillId="4" borderId="15" xfId="0" applyFont="1" applyFill="1" applyBorder="1" applyAlignment="1">
      <alignment horizontal="center" vertical="center" wrapText="1" shrinkToFit="1"/>
    </xf>
    <xf numFmtId="0" fontId="31" fillId="4" borderId="46" xfId="0" applyFont="1" applyFill="1" applyBorder="1" applyAlignment="1">
      <alignment horizontal="center" vertical="center" wrapText="1" shrinkToFit="1"/>
    </xf>
    <xf numFmtId="0" fontId="31" fillId="4" borderId="87" xfId="0" applyFont="1" applyFill="1" applyBorder="1" applyAlignment="1">
      <alignment horizontal="center" vertical="center" wrapText="1"/>
    </xf>
    <xf numFmtId="0" fontId="31" fillId="4" borderId="88" xfId="0" applyFont="1" applyFill="1" applyBorder="1" applyAlignment="1">
      <alignment horizontal="center" vertical="center" wrapText="1"/>
    </xf>
    <xf numFmtId="0" fontId="31" fillId="4" borderId="89" xfId="0" applyFont="1" applyFill="1" applyBorder="1" applyAlignment="1">
      <alignment horizontal="center" vertical="center" wrapText="1"/>
    </xf>
    <xf numFmtId="0" fontId="31" fillId="5" borderId="45" xfId="0" applyFont="1" applyFill="1" applyBorder="1" applyAlignment="1">
      <alignment horizontal="center" vertical="center" wrapText="1"/>
    </xf>
    <xf numFmtId="0" fontId="31" fillId="5" borderId="15" xfId="0" applyFont="1" applyFill="1" applyBorder="1" applyAlignment="1">
      <alignment horizontal="center" vertical="center" wrapText="1"/>
    </xf>
    <xf numFmtId="0" fontId="31" fillId="5" borderId="46" xfId="0" applyFont="1" applyFill="1" applyBorder="1" applyAlignment="1">
      <alignment horizontal="center" vertical="center" wrapText="1"/>
    </xf>
    <xf numFmtId="0" fontId="31" fillId="4" borderId="75" xfId="0" applyFont="1" applyFill="1" applyBorder="1" applyAlignment="1">
      <alignment horizontal="center" vertical="center" wrapText="1" shrinkToFit="1"/>
    </xf>
    <xf numFmtId="0" fontId="31" fillId="4" borderId="76" xfId="0" applyFont="1" applyFill="1" applyBorder="1" applyAlignment="1">
      <alignment horizontal="center" vertical="center" wrapText="1" shrinkToFit="1"/>
    </xf>
    <xf numFmtId="0" fontId="31" fillId="4" borderId="77" xfId="0" applyFont="1" applyFill="1" applyBorder="1" applyAlignment="1">
      <alignment horizontal="center" vertical="center" wrapText="1" shrinkToFit="1"/>
    </xf>
    <xf numFmtId="0" fontId="31" fillId="5" borderId="87" xfId="0" applyFont="1" applyFill="1" applyBorder="1" applyAlignment="1">
      <alignment horizontal="center" vertical="center" wrapText="1"/>
    </xf>
    <xf numFmtId="0" fontId="31" fillId="5" borderId="88" xfId="0" applyFont="1" applyFill="1" applyBorder="1" applyAlignment="1">
      <alignment horizontal="center" vertical="center" wrapText="1"/>
    </xf>
    <xf numFmtId="0" fontId="31" fillId="5" borderId="89" xfId="0" applyFont="1" applyFill="1" applyBorder="1" applyAlignment="1">
      <alignment horizontal="center" vertical="center" wrapText="1"/>
    </xf>
    <xf numFmtId="0" fontId="31" fillId="5" borderId="54" xfId="0" applyFont="1" applyFill="1" applyBorder="1" applyAlignment="1">
      <alignment horizontal="center" vertical="center" wrapText="1"/>
    </xf>
    <xf numFmtId="0" fontId="31" fillId="5" borderId="29" xfId="0" applyFont="1" applyFill="1" applyBorder="1" applyAlignment="1">
      <alignment horizontal="center" vertical="center" wrapText="1"/>
    </xf>
    <xf numFmtId="0" fontId="31" fillId="5" borderId="55" xfId="0" applyFont="1" applyFill="1" applyBorder="1" applyAlignment="1">
      <alignment horizontal="center" vertical="center" wrapText="1"/>
    </xf>
    <xf numFmtId="0" fontId="31" fillId="7" borderId="45" xfId="0" applyFont="1" applyFill="1" applyBorder="1" applyAlignment="1">
      <alignment horizontal="center" vertical="center" wrapText="1"/>
    </xf>
    <xf numFmtId="0" fontId="31" fillId="7" borderId="15" xfId="0" applyFont="1" applyFill="1" applyBorder="1" applyAlignment="1">
      <alignment horizontal="center" vertical="center" wrapText="1"/>
    </xf>
    <xf numFmtId="0" fontId="31" fillId="7" borderId="46" xfId="0" applyFont="1" applyFill="1" applyBorder="1" applyAlignment="1">
      <alignment horizontal="center" vertical="center" wrapText="1"/>
    </xf>
    <xf numFmtId="0" fontId="31" fillId="7" borderId="31" xfId="0" applyFont="1" applyFill="1" applyBorder="1" applyAlignment="1">
      <alignment horizontal="center" vertical="center" wrapText="1"/>
    </xf>
    <xf numFmtId="0" fontId="31" fillId="7" borderId="0" xfId="0" applyFont="1" applyFill="1" applyAlignment="1">
      <alignment horizontal="center" vertical="center" wrapText="1"/>
    </xf>
    <xf numFmtId="0" fontId="31" fillId="7" borderId="3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31" fillId="7" borderId="75" xfId="0" applyFont="1" applyFill="1" applyBorder="1" applyAlignment="1">
      <alignment horizontal="center" vertical="center" wrapText="1"/>
    </xf>
    <xf numFmtId="0" fontId="31" fillId="7" borderId="76" xfId="0" applyFont="1" applyFill="1" applyBorder="1" applyAlignment="1">
      <alignment horizontal="center" vertical="center" wrapText="1"/>
    </xf>
    <xf numFmtId="0" fontId="31" fillId="7" borderId="7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7" fillId="0" borderId="12" xfId="0" applyFont="1" applyBorder="1" applyAlignment="1">
      <alignment horizontal="left" vertical="center" wrapText="1"/>
    </xf>
    <xf numFmtId="0" fontId="32" fillId="0" borderId="7" xfId="0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7" fillId="0" borderId="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31" fillId="5" borderId="81" xfId="0" applyFont="1" applyFill="1" applyBorder="1" applyAlignment="1">
      <alignment horizontal="center" vertical="center" wrapText="1"/>
    </xf>
    <xf numFmtId="0" fontId="31" fillId="5" borderId="82" xfId="0" applyFont="1" applyFill="1" applyBorder="1" applyAlignment="1">
      <alignment horizontal="center" vertical="center" wrapText="1"/>
    </xf>
    <xf numFmtId="0" fontId="31" fillId="5" borderId="83" xfId="0" applyFont="1" applyFill="1" applyBorder="1" applyAlignment="1">
      <alignment horizontal="center" vertical="center" wrapText="1"/>
    </xf>
    <xf numFmtId="0" fontId="31" fillId="4" borderId="75" xfId="0" applyFont="1" applyFill="1" applyBorder="1" applyAlignment="1">
      <alignment horizontal="center" vertical="center" wrapText="1"/>
    </xf>
    <xf numFmtId="0" fontId="31" fillId="4" borderId="76" xfId="0" applyFont="1" applyFill="1" applyBorder="1" applyAlignment="1">
      <alignment horizontal="center" vertical="center" wrapText="1"/>
    </xf>
    <xf numFmtId="0" fontId="31" fillId="4" borderId="7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6" fillId="2" borderId="41" xfId="0" applyFont="1" applyFill="1" applyBorder="1" applyAlignment="1">
      <alignment horizontal="center" vertical="center" wrapText="1"/>
    </xf>
    <xf numFmtId="0" fontId="18" fillId="2" borderId="5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14" fontId="11" fillId="0" borderId="15" xfId="0" applyNumberFormat="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7" fillId="10" borderId="45" xfId="0" applyFont="1" applyFill="1" applyBorder="1" applyAlignment="1">
      <alignment horizontal="center" vertical="center" wrapText="1"/>
    </xf>
    <xf numFmtId="0" fontId="7" fillId="10" borderId="15" xfId="0" applyFont="1" applyFill="1" applyBorder="1" applyAlignment="1">
      <alignment horizontal="center" vertical="center" wrapText="1"/>
    </xf>
    <xf numFmtId="0" fontId="7" fillId="10" borderId="46" xfId="0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46" xfId="0" applyFont="1" applyFill="1" applyBorder="1" applyAlignment="1">
      <alignment horizontal="center" vertical="center" wrapText="1"/>
    </xf>
    <xf numFmtId="0" fontId="7" fillId="5" borderId="45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46" xfId="0" applyFont="1" applyFill="1" applyBorder="1" applyAlignment="1">
      <alignment horizontal="center" vertical="center" wrapText="1"/>
    </xf>
    <xf numFmtId="0" fontId="7" fillId="7" borderId="45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7" borderId="46" xfId="0" applyFont="1" applyFill="1" applyBorder="1" applyAlignment="1">
      <alignment horizontal="center" vertical="center" wrapText="1"/>
    </xf>
    <xf numFmtId="0" fontId="48" fillId="7" borderId="54" xfId="0" applyFont="1" applyFill="1" applyBorder="1" applyAlignment="1">
      <alignment horizontal="center" vertical="center" wrapText="1"/>
    </xf>
    <xf numFmtId="0" fontId="48" fillId="7" borderId="29" xfId="0" applyFont="1" applyFill="1" applyBorder="1" applyAlignment="1">
      <alignment horizontal="center" vertical="center" wrapText="1"/>
    </xf>
    <xf numFmtId="0" fontId="48" fillId="7" borderId="55" xfId="0" applyFont="1" applyFill="1" applyBorder="1" applyAlignment="1">
      <alignment horizontal="center" vertical="center" wrapText="1"/>
    </xf>
    <xf numFmtId="0" fontId="48" fillId="5" borderId="54" xfId="0" applyFont="1" applyFill="1" applyBorder="1" applyAlignment="1">
      <alignment horizontal="center" vertical="center" wrapText="1"/>
    </xf>
    <xf numFmtId="0" fontId="48" fillId="5" borderId="29" xfId="0" applyFont="1" applyFill="1" applyBorder="1" applyAlignment="1">
      <alignment horizontal="center" vertical="center" wrapText="1"/>
    </xf>
    <xf numFmtId="0" fontId="48" fillId="5" borderId="55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/>
    </xf>
    <xf numFmtId="0" fontId="7" fillId="4" borderId="75" xfId="0" applyFont="1" applyFill="1" applyBorder="1" applyAlignment="1">
      <alignment horizontal="center" vertical="center" wrapText="1"/>
    </xf>
    <xf numFmtId="0" fontId="7" fillId="4" borderId="76" xfId="0" applyFont="1" applyFill="1" applyBorder="1" applyAlignment="1">
      <alignment horizontal="center" vertical="center" wrapText="1"/>
    </xf>
    <xf numFmtId="0" fontId="7" fillId="4" borderId="77" xfId="0" applyFont="1" applyFill="1" applyBorder="1" applyAlignment="1">
      <alignment horizontal="center" vertical="center" wrapText="1"/>
    </xf>
    <xf numFmtId="0" fontId="7" fillId="7" borderId="75" xfId="0" applyFont="1" applyFill="1" applyBorder="1" applyAlignment="1">
      <alignment horizontal="center" vertical="center" wrapText="1"/>
    </xf>
    <xf numFmtId="0" fontId="7" fillId="7" borderId="76" xfId="0" applyFont="1" applyFill="1" applyBorder="1" applyAlignment="1">
      <alignment horizontal="center" vertical="center" wrapText="1"/>
    </xf>
    <xf numFmtId="0" fontId="7" fillId="7" borderId="77" xfId="0" applyFont="1" applyFill="1" applyBorder="1" applyAlignment="1">
      <alignment horizontal="center" vertical="center" wrapText="1"/>
    </xf>
    <xf numFmtId="0" fontId="6" fillId="2" borderId="40" xfId="1" applyFont="1" applyFill="1" applyBorder="1" applyAlignment="1">
      <alignment horizontal="center" vertical="center" wrapText="1"/>
    </xf>
    <xf numFmtId="0" fontId="6" fillId="2" borderId="28" xfId="1" applyFont="1" applyFill="1" applyBorder="1" applyAlignment="1">
      <alignment horizontal="center" vertical="center" wrapText="1"/>
    </xf>
    <xf numFmtId="0" fontId="6" fillId="2" borderId="39" xfId="1" applyFont="1" applyFill="1" applyBorder="1" applyAlignment="1">
      <alignment horizontal="center" vertical="center" wrapText="1"/>
    </xf>
    <xf numFmtId="0" fontId="49" fillId="13" borderId="45" xfId="0" applyFont="1" applyFill="1" applyBorder="1" applyAlignment="1">
      <alignment horizontal="center" vertical="top" wrapText="1"/>
    </xf>
    <xf numFmtId="0" fontId="49" fillId="13" borderId="15" xfId="0" applyFont="1" applyFill="1" applyBorder="1" applyAlignment="1">
      <alignment horizontal="center" vertical="top" wrapText="1"/>
    </xf>
    <xf numFmtId="0" fontId="49" fillId="13" borderId="46" xfId="0" applyFont="1" applyFill="1" applyBorder="1" applyAlignment="1">
      <alignment horizontal="center" vertical="top" wrapText="1"/>
    </xf>
    <xf numFmtId="0" fontId="49" fillId="14" borderId="45" xfId="0" applyFont="1" applyFill="1" applyBorder="1" applyAlignment="1">
      <alignment horizontal="center" vertical="top" wrapText="1"/>
    </xf>
    <xf numFmtId="0" fontId="49" fillId="14" borderId="15" xfId="0" applyFont="1" applyFill="1" applyBorder="1" applyAlignment="1">
      <alignment horizontal="center" vertical="top" wrapText="1"/>
    </xf>
    <xf numFmtId="0" fontId="49" fillId="14" borderId="46" xfId="0" applyFont="1" applyFill="1" applyBorder="1" applyAlignment="1">
      <alignment horizontal="center" vertical="top" wrapText="1"/>
    </xf>
    <xf numFmtId="0" fontId="49" fillId="0" borderId="0" xfId="0" applyFont="1" applyAlignment="1">
      <alignment horizontal="center" vertical="top" wrapText="1"/>
    </xf>
    <xf numFmtId="0" fontId="57" fillId="13" borderId="45" xfId="0" applyFont="1" applyFill="1" applyBorder="1" applyAlignment="1">
      <alignment horizontal="center" vertical="top" wrapText="1"/>
    </xf>
    <xf numFmtId="0" fontId="57" fillId="13" borderId="15" xfId="0" applyFont="1" applyFill="1" applyBorder="1" applyAlignment="1">
      <alignment horizontal="center" vertical="top" wrapText="1"/>
    </xf>
    <xf numFmtId="0" fontId="57" fillId="13" borderId="46" xfId="0" applyFont="1" applyFill="1" applyBorder="1" applyAlignment="1">
      <alignment horizontal="center" vertical="top" wrapText="1"/>
    </xf>
    <xf numFmtId="0" fontId="58" fillId="13" borderId="45" xfId="0" applyFont="1" applyFill="1" applyBorder="1" applyAlignment="1">
      <alignment horizontal="center" vertical="top" wrapText="1"/>
    </xf>
    <xf numFmtId="0" fontId="58" fillId="13" borderId="15" xfId="0" applyFont="1" applyFill="1" applyBorder="1" applyAlignment="1">
      <alignment horizontal="center" vertical="top" wrapText="1"/>
    </xf>
    <xf numFmtId="0" fontId="58" fillId="13" borderId="46" xfId="0" applyFont="1" applyFill="1" applyBorder="1" applyAlignment="1">
      <alignment horizontal="center" vertical="top" wrapText="1"/>
    </xf>
    <xf numFmtId="0" fontId="49" fillId="14" borderId="45" xfId="0" applyFont="1" applyFill="1" applyBorder="1" applyAlignment="1">
      <alignment horizontal="center" vertical="top"/>
    </xf>
    <xf numFmtId="0" fontId="49" fillId="14" borderId="15" xfId="0" applyFont="1" applyFill="1" applyBorder="1" applyAlignment="1">
      <alignment horizontal="center" vertical="top"/>
    </xf>
    <xf numFmtId="0" fontId="49" fillId="14" borderId="46" xfId="0" applyFont="1" applyFill="1" applyBorder="1" applyAlignment="1">
      <alignment horizontal="center" vertical="top"/>
    </xf>
    <xf numFmtId="0" fontId="9" fillId="2" borderId="5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57" fillId="14" borderId="45" xfId="0" applyFont="1" applyFill="1" applyBorder="1" applyAlignment="1">
      <alignment horizontal="center" vertical="top" wrapText="1"/>
    </xf>
    <xf numFmtId="0" fontId="57" fillId="14" borderId="15" xfId="0" applyFont="1" applyFill="1" applyBorder="1" applyAlignment="1">
      <alignment horizontal="center" vertical="top" wrapText="1"/>
    </xf>
    <xf numFmtId="0" fontId="57" fillId="14" borderId="46" xfId="0" applyFont="1" applyFill="1" applyBorder="1" applyAlignment="1">
      <alignment horizontal="center" vertical="top" wrapText="1"/>
    </xf>
    <xf numFmtId="0" fontId="49" fillId="13" borderId="45" xfId="0" applyFont="1" applyFill="1" applyBorder="1" applyAlignment="1">
      <alignment horizontal="center" vertical="top"/>
    </xf>
    <xf numFmtId="0" fontId="49" fillId="13" borderId="15" xfId="0" applyFont="1" applyFill="1" applyBorder="1" applyAlignment="1">
      <alignment horizontal="center" vertical="top"/>
    </xf>
    <xf numFmtId="0" fontId="49" fillId="13" borderId="46" xfId="0" applyFont="1" applyFill="1" applyBorder="1" applyAlignment="1">
      <alignment horizontal="center" vertical="top"/>
    </xf>
    <xf numFmtId="0" fontId="6" fillId="2" borderId="1" xfId="1" applyFont="1" applyFill="1" applyBorder="1" applyAlignment="1">
      <alignment horizontal="center" vertical="center" wrapText="1"/>
    </xf>
    <xf numFmtId="0" fontId="6" fillId="2" borderId="5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21" xfId="1" applyFont="1" applyFill="1" applyBorder="1" applyAlignment="1">
      <alignment horizontal="center" vertical="center" wrapText="1"/>
    </xf>
    <xf numFmtId="0" fontId="31" fillId="3" borderId="45" xfId="1" applyFont="1" applyFill="1" applyBorder="1" applyAlignment="1">
      <alignment horizontal="center" vertical="center" wrapText="1"/>
    </xf>
    <xf numFmtId="0" fontId="31" fillId="3" borderId="15" xfId="1" applyFont="1" applyFill="1" applyBorder="1" applyAlignment="1">
      <alignment horizontal="center" vertical="center" wrapText="1"/>
    </xf>
    <xf numFmtId="0" fontId="31" fillId="3" borderId="46" xfId="1" applyFont="1" applyFill="1" applyBorder="1" applyAlignment="1">
      <alignment horizontal="center" vertical="center" wrapText="1"/>
    </xf>
    <xf numFmtId="0" fontId="31" fillId="3" borderId="25" xfId="1" applyFont="1" applyFill="1" applyBorder="1" applyAlignment="1">
      <alignment horizontal="center" vertical="center" wrapText="1"/>
    </xf>
    <xf numFmtId="0" fontId="31" fillId="3" borderId="7" xfId="1" applyFont="1" applyFill="1" applyBorder="1" applyAlignment="1">
      <alignment horizontal="center" vertical="center" wrapText="1"/>
    </xf>
    <xf numFmtId="0" fontId="31" fillId="3" borderId="26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6" fillId="0" borderId="15" xfId="1" applyFont="1" applyBorder="1" applyAlignment="1">
      <alignment horizontal="left" vertical="center" wrapText="1"/>
    </xf>
    <xf numFmtId="0" fontId="15" fillId="0" borderId="15" xfId="1" applyFont="1" applyBorder="1" applyAlignment="1">
      <alignment horizontal="left" vertical="center" wrapText="1"/>
    </xf>
    <xf numFmtId="14" fontId="6" fillId="0" borderId="15" xfId="1" applyNumberFormat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2" borderId="45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6" fillId="0" borderId="53" xfId="1" applyFont="1" applyBorder="1" applyAlignment="1">
      <alignment horizontal="left" vertical="center" wrapText="1"/>
    </xf>
    <xf numFmtId="0" fontId="6" fillId="0" borderId="21" xfId="1" applyFont="1" applyBorder="1" applyAlignment="1">
      <alignment horizontal="left" vertical="center" wrapText="1"/>
    </xf>
    <xf numFmtId="0" fontId="6" fillId="3" borderId="53" xfId="1" applyFont="1" applyFill="1" applyBorder="1" applyAlignment="1">
      <alignment horizontal="left" vertical="center" wrapText="1"/>
    </xf>
    <xf numFmtId="0" fontId="6" fillId="3" borderId="21" xfId="1" applyFont="1" applyFill="1" applyBorder="1" applyAlignment="1">
      <alignment horizontal="left" vertical="center" wrapText="1"/>
    </xf>
    <xf numFmtId="0" fontId="47" fillId="0" borderId="7" xfId="1" applyFont="1" applyBorder="1" applyAlignment="1">
      <alignment horizontal="center" vertical="center" wrapText="1"/>
    </xf>
    <xf numFmtId="0" fontId="31" fillId="5" borderId="45" xfId="1" applyFont="1" applyFill="1" applyBorder="1" applyAlignment="1">
      <alignment horizontal="center" vertical="center" wrapText="1"/>
    </xf>
    <xf numFmtId="0" fontId="31" fillId="5" borderId="15" xfId="1" applyFont="1" applyFill="1" applyBorder="1" applyAlignment="1">
      <alignment horizontal="center" vertical="center" wrapText="1"/>
    </xf>
    <xf numFmtId="0" fontId="31" fillId="5" borderId="46" xfId="1" applyFont="1" applyFill="1" applyBorder="1" applyAlignment="1">
      <alignment horizontal="center" vertical="center" wrapText="1"/>
    </xf>
    <xf numFmtId="0" fontId="31" fillId="0" borderId="0" xfId="1" applyFont="1" applyAlignment="1">
      <alignment horizontal="center" vertical="center" wrapText="1"/>
    </xf>
    <xf numFmtId="0" fontId="31" fillId="12" borderId="87" xfId="1" applyFont="1" applyFill="1" applyBorder="1" applyAlignment="1">
      <alignment horizontal="center" vertical="center" wrapText="1"/>
    </xf>
    <xf numFmtId="0" fontId="31" fillId="12" borderId="88" xfId="1" applyFont="1" applyFill="1" applyBorder="1" applyAlignment="1">
      <alignment horizontal="center" vertical="center" wrapText="1"/>
    </xf>
    <xf numFmtId="0" fontId="31" fillId="12" borderId="89" xfId="1" applyFont="1" applyFill="1" applyBorder="1" applyAlignment="1">
      <alignment horizontal="center" vertical="center" wrapText="1"/>
    </xf>
    <xf numFmtId="0" fontId="31" fillId="7" borderId="45" xfId="1" applyFont="1" applyFill="1" applyBorder="1" applyAlignment="1">
      <alignment horizontal="center" vertical="center" wrapText="1"/>
    </xf>
    <xf numFmtId="0" fontId="31" fillId="7" borderId="15" xfId="1" applyFont="1" applyFill="1" applyBorder="1" applyAlignment="1">
      <alignment horizontal="center" vertical="center" wrapText="1"/>
    </xf>
    <xf numFmtId="0" fontId="31" fillId="7" borderId="46" xfId="1" applyFont="1" applyFill="1" applyBorder="1" applyAlignment="1">
      <alignment horizontal="center" vertical="center" wrapText="1"/>
    </xf>
    <xf numFmtId="0" fontId="31" fillId="7" borderId="31" xfId="1" applyFont="1" applyFill="1" applyBorder="1" applyAlignment="1">
      <alignment horizontal="center" vertical="center" wrapText="1"/>
    </xf>
    <xf numFmtId="0" fontId="31" fillId="7" borderId="0" xfId="1" applyFont="1" applyFill="1" applyAlignment="1">
      <alignment horizontal="center" vertical="center" wrapText="1"/>
    </xf>
    <xf numFmtId="0" fontId="31" fillId="7" borderId="32" xfId="1" applyFont="1" applyFill="1" applyBorder="1" applyAlignment="1">
      <alignment horizontal="center" vertical="center" wrapText="1"/>
    </xf>
    <xf numFmtId="0" fontId="11" fillId="12" borderId="87" xfId="1" applyFont="1" applyFill="1" applyBorder="1" applyAlignment="1">
      <alignment horizontal="center" vertical="center" wrapText="1"/>
    </xf>
    <xf numFmtId="0" fontId="11" fillId="12" borderId="88" xfId="1" applyFont="1" applyFill="1" applyBorder="1" applyAlignment="1">
      <alignment horizontal="center" vertical="center" wrapText="1"/>
    </xf>
    <xf numFmtId="0" fontId="11" fillId="12" borderId="89" xfId="1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16" fillId="0" borderId="0" xfId="1" applyFont="1" applyAlignment="1">
      <alignment horizontal="center"/>
    </xf>
    <xf numFmtId="0" fontId="41" fillId="2" borderId="53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21" xfId="0" applyFont="1" applyFill="1" applyBorder="1" applyAlignment="1">
      <alignment horizontal="center" vertical="center" wrapText="1"/>
    </xf>
    <xf numFmtId="0" fontId="47" fillId="0" borderId="7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 wrapText="1"/>
    </xf>
    <xf numFmtId="0" fontId="54" fillId="0" borderId="0" xfId="0" applyFont="1" applyAlignment="1">
      <alignment horizontal="left" vertical="center" wrapText="1"/>
    </xf>
    <xf numFmtId="0" fontId="31" fillId="7" borderId="87" xfId="0" applyFont="1" applyFill="1" applyBorder="1" applyAlignment="1">
      <alignment horizontal="center" vertical="center" wrapText="1"/>
    </xf>
    <xf numFmtId="0" fontId="31" fillId="7" borderId="88" xfId="0" applyFont="1" applyFill="1" applyBorder="1" applyAlignment="1">
      <alignment horizontal="center" vertical="center" wrapText="1"/>
    </xf>
    <xf numFmtId="0" fontId="31" fillId="7" borderId="89" xfId="0" applyFont="1" applyFill="1" applyBorder="1" applyAlignment="1">
      <alignment horizontal="center" vertical="center" wrapText="1"/>
    </xf>
    <xf numFmtId="0" fontId="31" fillId="7" borderId="45" xfId="0" applyFont="1" applyFill="1" applyBorder="1" applyAlignment="1">
      <alignment horizontal="center" vertical="center"/>
    </xf>
    <xf numFmtId="0" fontId="31" fillId="7" borderId="15" xfId="0" applyFont="1" applyFill="1" applyBorder="1" applyAlignment="1">
      <alignment horizontal="center" vertical="center"/>
    </xf>
    <xf numFmtId="0" fontId="31" fillId="7" borderId="46" xfId="0" applyFont="1" applyFill="1" applyBorder="1" applyAlignment="1">
      <alignment horizontal="center" vertical="center"/>
    </xf>
    <xf numFmtId="0" fontId="31" fillId="12" borderId="87" xfId="0" applyFont="1" applyFill="1" applyBorder="1" applyAlignment="1">
      <alignment horizontal="center" vertical="center" wrapText="1"/>
    </xf>
    <xf numFmtId="0" fontId="31" fillId="12" borderId="88" xfId="0" applyFont="1" applyFill="1" applyBorder="1" applyAlignment="1">
      <alignment horizontal="center" vertical="center" wrapText="1"/>
    </xf>
    <xf numFmtId="0" fontId="31" fillId="12" borderId="8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 wrapText="1"/>
    </xf>
    <xf numFmtId="0" fontId="9" fillId="2" borderId="51" xfId="0" applyFont="1" applyFill="1" applyBorder="1" applyAlignment="1">
      <alignment horizontal="center" vertical="center" wrapText="1"/>
    </xf>
    <xf numFmtId="0" fontId="9" fillId="2" borderId="52" xfId="0" applyFont="1" applyFill="1" applyBorder="1" applyAlignment="1">
      <alignment horizontal="center" vertical="center" wrapText="1"/>
    </xf>
    <xf numFmtId="0" fontId="9" fillId="2" borderId="47" xfId="0" applyFont="1" applyFill="1" applyBorder="1" applyAlignment="1">
      <alignment horizontal="center" vertical="center" wrapText="1"/>
    </xf>
    <xf numFmtId="0" fontId="9" fillId="2" borderId="48" xfId="0" applyFont="1" applyFill="1" applyBorder="1" applyAlignment="1">
      <alignment horizontal="center" vertical="center" wrapText="1"/>
    </xf>
    <xf numFmtId="0" fontId="9" fillId="2" borderId="49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9" fillId="0" borderId="53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53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left" vertical="center" wrapText="1"/>
    </xf>
    <xf numFmtId="0" fontId="31" fillId="0" borderId="28" xfId="0" applyFont="1" applyBorder="1" applyAlignment="1">
      <alignment horizontal="left" vertical="center" wrapText="1"/>
    </xf>
    <xf numFmtId="0" fontId="11" fillId="2" borderId="5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31" fillId="7" borderId="75" xfId="0" applyFont="1" applyFill="1" applyBorder="1" applyAlignment="1">
      <alignment horizontal="center" vertical="center"/>
    </xf>
    <xf numFmtId="0" fontId="31" fillId="7" borderId="76" xfId="0" applyFont="1" applyFill="1" applyBorder="1" applyAlignment="1">
      <alignment horizontal="center" vertical="center"/>
    </xf>
    <xf numFmtId="0" fontId="31" fillId="7" borderId="77" xfId="0" applyFont="1" applyFill="1" applyBorder="1" applyAlignment="1">
      <alignment horizontal="center" vertical="center"/>
    </xf>
    <xf numFmtId="0" fontId="31" fillId="5" borderId="75" xfId="0" applyFont="1" applyFill="1" applyBorder="1" applyAlignment="1">
      <alignment horizontal="center" vertical="center" wrapText="1"/>
    </xf>
    <xf numFmtId="0" fontId="31" fillId="5" borderId="76" xfId="0" applyFont="1" applyFill="1" applyBorder="1" applyAlignment="1">
      <alignment horizontal="center" vertical="center" wrapText="1"/>
    </xf>
    <xf numFmtId="0" fontId="31" fillId="5" borderId="77" xfId="0" applyFont="1" applyFill="1" applyBorder="1" applyAlignment="1">
      <alignment horizontal="center" vertical="center" wrapText="1"/>
    </xf>
    <xf numFmtId="0" fontId="31" fillId="7" borderId="7" xfId="1" applyFont="1" applyFill="1" applyBorder="1" applyAlignment="1">
      <alignment horizontal="left" vertical="center"/>
    </xf>
    <xf numFmtId="0" fontId="31" fillId="7" borderId="7" xfId="1" applyFont="1" applyFill="1" applyBorder="1" applyAlignment="1">
      <alignment horizontal="center" vertical="center" wrapText="1"/>
    </xf>
    <xf numFmtId="0" fontId="31" fillId="7" borderId="26" xfId="1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1626870</xdr:colOff>
      <xdr:row>0</xdr:row>
      <xdr:rowOff>83820</xdr:rowOff>
    </xdr:from>
    <xdr:to>
      <xdr:col>0</xdr:col>
      <xdr:colOff>4015740</xdr:colOff>
      <xdr:row>6</xdr:row>
      <xdr:rowOff>114300</xdr:rowOff>
    </xdr:to>
    <xdr:pic>
      <xdr:nvPicPr>
        <xdr:cNvPr id="28917" name="Picture 1" descr="ESCUDO ESNAVAL">
          <a:extLst>
            <a:ext uri="{FF2B5EF4-FFF2-40B4-BE49-F238E27FC236}">
              <a16:creationId xmlns:a16="http://schemas.microsoft.com/office/drawing/2014/main" id="{00000000-0008-0000-0000-0000F57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1626870" y="83820"/>
          <a:ext cx="2388870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1078230</xdr:colOff>
      <xdr:row>0</xdr:row>
      <xdr:rowOff>125730</xdr:rowOff>
    </xdr:from>
    <xdr:to>
      <xdr:col>0</xdr:col>
      <xdr:colOff>3280410</xdr:colOff>
      <xdr:row>5</xdr:row>
      <xdr:rowOff>392430</xdr:rowOff>
    </xdr:to>
    <xdr:pic>
      <xdr:nvPicPr>
        <xdr:cNvPr id="693303" name="Picture 1" descr="ESCUDO ESNAVAL">
          <a:extLst>
            <a:ext uri="{FF2B5EF4-FFF2-40B4-BE49-F238E27FC236}">
              <a16:creationId xmlns:a16="http://schemas.microsoft.com/office/drawing/2014/main" id="{00000000-0008-0000-0100-000037940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1078230" y="125730"/>
          <a:ext cx="2202180" cy="181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1737360</xdr:colOff>
      <xdr:row>0</xdr:row>
      <xdr:rowOff>0</xdr:rowOff>
    </xdr:from>
    <xdr:to>
      <xdr:col>0</xdr:col>
      <xdr:colOff>3977640</xdr:colOff>
      <xdr:row>6</xdr:row>
      <xdr:rowOff>68580</xdr:rowOff>
    </xdr:to>
    <xdr:pic>
      <xdr:nvPicPr>
        <xdr:cNvPr id="11261" name="Picture 1" descr="ESCUDO ESNAVAL">
          <a:extLst>
            <a:ext uri="{FF2B5EF4-FFF2-40B4-BE49-F238E27FC236}">
              <a16:creationId xmlns:a16="http://schemas.microsoft.com/office/drawing/2014/main" id="{00000000-0008-0000-0200-0000FD2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1737360" y="0"/>
          <a:ext cx="2240280" cy="2004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929640</xdr:colOff>
      <xdr:row>1</xdr:row>
      <xdr:rowOff>0</xdr:rowOff>
    </xdr:from>
    <xdr:to>
      <xdr:col>0</xdr:col>
      <xdr:colOff>3322320</xdr:colOff>
      <xdr:row>5</xdr:row>
      <xdr:rowOff>457200</xdr:rowOff>
    </xdr:to>
    <xdr:pic>
      <xdr:nvPicPr>
        <xdr:cNvPr id="12213" name="Picture 1" descr="ESCUDO ESNAVAL">
          <a:extLst>
            <a:ext uri="{FF2B5EF4-FFF2-40B4-BE49-F238E27FC236}">
              <a16:creationId xmlns:a16="http://schemas.microsoft.com/office/drawing/2014/main" id="{00000000-0008-0000-0300-0000B52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929640" y="266700"/>
          <a:ext cx="2392680" cy="2205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1737360</xdr:colOff>
      <xdr:row>0</xdr:row>
      <xdr:rowOff>0</xdr:rowOff>
    </xdr:from>
    <xdr:to>
      <xdr:col>0</xdr:col>
      <xdr:colOff>3977640</xdr:colOff>
      <xdr:row>6</xdr:row>
      <xdr:rowOff>68580</xdr:rowOff>
    </xdr:to>
    <xdr:pic>
      <xdr:nvPicPr>
        <xdr:cNvPr id="920600" name="Picture 1" descr="ESCUDO ESNAVAL">
          <a:extLst>
            <a:ext uri="{FF2B5EF4-FFF2-40B4-BE49-F238E27FC236}">
              <a16:creationId xmlns:a16="http://schemas.microsoft.com/office/drawing/2014/main" id="{00000000-0008-0000-0400-0000180C0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1737360" y="0"/>
          <a:ext cx="2240280" cy="2004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1017270</xdr:colOff>
      <xdr:row>1</xdr:row>
      <xdr:rowOff>114300</xdr:rowOff>
    </xdr:from>
    <xdr:to>
      <xdr:col>2</xdr:col>
      <xdr:colOff>236220</xdr:colOff>
      <xdr:row>8</xdr:row>
      <xdr:rowOff>266700</xdr:rowOff>
    </xdr:to>
    <xdr:pic>
      <xdr:nvPicPr>
        <xdr:cNvPr id="24864" name="Picture 1" descr="ESCUDO ESNAVAL">
          <a:extLst>
            <a:ext uri="{FF2B5EF4-FFF2-40B4-BE49-F238E27FC236}">
              <a16:creationId xmlns:a16="http://schemas.microsoft.com/office/drawing/2014/main" id="{00000000-0008-0000-0500-0000206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2240280" y="369570"/>
          <a:ext cx="3390900" cy="3204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1303020</xdr:colOff>
      <xdr:row>2</xdr:row>
      <xdr:rowOff>236220</xdr:rowOff>
    </xdr:to>
    <xdr:pic>
      <xdr:nvPicPr>
        <xdr:cNvPr id="13252" name="Picture 1" descr="ESCUDO ESNAVAL">
          <a:extLst>
            <a:ext uri="{FF2B5EF4-FFF2-40B4-BE49-F238E27FC236}">
              <a16:creationId xmlns:a16="http://schemas.microsoft.com/office/drawing/2014/main" id="{00000000-0008-0000-0700-0000C43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0" y="0"/>
          <a:ext cx="1303020" cy="1062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1"/>
    <pageSetUpPr fitToPage="1"/>
  </sheetPr>
  <dimension ref="A1:AO64"/>
  <sheetViews>
    <sheetView showGridLines="0" topLeftCell="A7" zoomScale="30" zoomScaleNormal="30" workbookViewId="0">
      <selection activeCell="G38" sqref="G38"/>
    </sheetView>
  </sheetViews>
  <sheetFormatPr baseColWidth="10" defaultColWidth="11.5" defaultRowHeight="13"/>
  <cols>
    <col min="1" max="1" width="60.83203125" style="187" customWidth="1"/>
    <col min="2" max="2" width="6.5" style="187" customWidth="1"/>
    <col min="3" max="3" width="27.1640625" style="187" customWidth="1"/>
    <col min="4" max="4" width="8.5" style="187" customWidth="1"/>
    <col min="5" max="5" width="2.83203125" style="187" customWidth="1"/>
    <col min="6" max="6" width="9" style="187" customWidth="1"/>
    <col min="7" max="7" width="44.1640625" style="187" customWidth="1"/>
    <col min="8" max="8" width="14.6640625" style="96" customWidth="1"/>
    <col min="9" max="9" width="2.83203125" style="187" customWidth="1"/>
    <col min="10" max="10" width="7.6640625" style="187" customWidth="1"/>
    <col min="11" max="11" width="46.33203125" style="187" customWidth="1"/>
    <col min="12" max="12" width="14.6640625" style="187" customWidth="1"/>
    <col min="13" max="13" width="2.83203125" style="187" customWidth="1"/>
    <col min="14" max="14" width="9.5" style="187" customWidth="1"/>
    <col min="15" max="15" width="43.5" style="189" customWidth="1"/>
    <col min="16" max="16" width="13" style="96" customWidth="1"/>
    <col min="17" max="17" width="2.83203125" style="187" customWidth="1"/>
    <col min="18" max="18" width="6.5" style="187" customWidth="1"/>
    <col min="19" max="19" width="47.5" style="189" customWidth="1"/>
    <col min="20" max="20" width="13.5" style="96" customWidth="1"/>
    <col min="21" max="21" width="2.83203125" style="187" customWidth="1"/>
    <col min="22" max="22" width="9" style="187" customWidth="1"/>
    <col min="23" max="23" width="44.33203125" style="187" customWidth="1"/>
    <col min="24" max="24" width="10.6640625" style="187" customWidth="1"/>
    <col min="25" max="25" width="2.83203125" style="187" customWidth="1"/>
    <col min="26" max="26" width="10.6640625" style="187" customWidth="1"/>
    <col min="27" max="27" width="46" style="187" customWidth="1"/>
    <col min="28" max="28" width="12.5" style="96" customWidth="1"/>
    <col min="29" max="29" width="2.83203125" style="187" customWidth="1"/>
    <col min="30" max="30" width="9.83203125" style="187" customWidth="1"/>
    <col min="31" max="31" width="47.1640625" style="187" customWidth="1"/>
    <col min="32" max="32" width="18.83203125" style="96" customWidth="1"/>
    <col min="33" max="33" width="2.83203125" style="187" customWidth="1"/>
    <col min="34" max="34" width="8.5" style="187" customWidth="1"/>
    <col min="35" max="35" width="46.83203125" style="187" customWidth="1"/>
    <col min="36" max="36" width="10.6640625" style="187" customWidth="1"/>
    <col min="37" max="37" width="26.5" style="187" customWidth="1"/>
    <col min="38" max="38" width="5" style="187" customWidth="1"/>
    <col min="39" max="39" width="10.1640625" style="187" customWidth="1"/>
    <col min="40" max="40" width="44" style="187" customWidth="1"/>
    <col min="41" max="41" width="40.5" style="187" customWidth="1"/>
    <col min="42" max="16384" width="11.5" style="187"/>
  </cols>
  <sheetData>
    <row r="1" spans="2:41" s="174" customFormat="1" ht="20.25" customHeight="1">
      <c r="H1" s="175"/>
      <c r="O1" s="176"/>
      <c r="P1" s="175"/>
      <c r="S1" s="176"/>
      <c r="T1" s="175"/>
      <c r="AB1" s="175"/>
      <c r="AF1" s="175"/>
    </row>
    <row r="2" spans="2:41" s="177" customFormat="1" ht="45" customHeight="1">
      <c r="B2" s="705" t="s">
        <v>9</v>
      </c>
      <c r="C2" s="706"/>
      <c r="D2" s="706"/>
      <c r="E2" s="706"/>
      <c r="F2" s="706"/>
      <c r="G2" s="706"/>
      <c r="H2" s="706"/>
      <c r="I2" s="706"/>
      <c r="J2" s="707"/>
      <c r="K2" s="705" t="s">
        <v>10</v>
      </c>
      <c r="L2" s="706"/>
      <c r="M2" s="706"/>
      <c r="N2" s="706"/>
      <c r="O2" s="706"/>
      <c r="P2" s="707"/>
      <c r="Q2" s="705" t="s">
        <v>64</v>
      </c>
      <c r="R2" s="706"/>
      <c r="S2" s="706"/>
      <c r="T2" s="706"/>
      <c r="U2" s="706"/>
      <c r="V2" s="706"/>
      <c r="W2" s="706"/>
      <c r="X2" s="706"/>
      <c r="Y2" s="706"/>
      <c r="Z2" s="706"/>
      <c r="AA2" s="706"/>
      <c r="AB2" s="706"/>
      <c r="AC2" s="706"/>
      <c r="AD2" s="706"/>
      <c r="AE2" s="706"/>
      <c r="AF2" s="706"/>
      <c r="AG2" s="706"/>
      <c r="AH2" s="706"/>
      <c r="AI2" s="706"/>
      <c r="AJ2" s="706"/>
      <c r="AK2" s="707"/>
    </row>
    <row r="3" spans="2:41" s="48" customFormat="1" ht="34.5" customHeight="1">
      <c r="B3" s="708" t="s">
        <v>69</v>
      </c>
      <c r="C3" s="708"/>
      <c r="D3" s="708"/>
      <c r="E3" s="708"/>
      <c r="F3" s="708"/>
      <c r="G3" s="708"/>
      <c r="H3" s="708"/>
      <c r="I3" s="708"/>
      <c r="J3" s="708"/>
      <c r="K3" s="708"/>
      <c r="L3" s="708"/>
      <c r="M3" s="708"/>
      <c r="N3" s="708"/>
      <c r="O3" s="708"/>
      <c r="P3" s="708"/>
      <c r="Q3" s="708"/>
      <c r="R3" s="708"/>
      <c r="S3" s="708"/>
      <c r="T3" s="708"/>
      <c r="U3" s="708"/>
      <c r="V3" s="708"/>
      <c r="W3" s="708"/>
      <c r="X3" s="708"/>
      <c r="Y3" s="708"/>
      <c r="Z3" s="708"/>
      <c r="AA3" s="708"/>
      <c r="AB3" s="708"/>
      <c r="AC3" s="708"/>
      <c r="AD3" s="708"/>
      <c r="AE3" s="708"/>
      <c r="AF3" s="708"/>
      <c r="AG3" s="708"/>
      <c r="AH3" s="709"/>
      <c r="AI3" s="710"/>
      <c r="AJ3" s="710"/>
      <c r="AK3" s="710"/>
    </row>
    <row r="4" spans="2:41" s="178" customFormat="1" ht="9.75" customHeight="1" thickBot="1">
      <c r="B4" s="179"/>
      <c r="C4" s="179"/>
      <c r="D4" s="179"/>
      <c r="E4" s="44"/>
      <c r="F4" s="44"/>
      <c r="G4" s="44"/>
      <c r="H4" s="44"/>
      <c r="I4" s="44"/>
      <c r="J4" s="44"/>
      <c r="K4" s="44"/>
      <c r="L4" s="44"/>
      <c r="M4" s="44"/>
      <c r="N4" s="44"/>
      <c r="O4" s="45"/>
      <c r="P4" s="44"/>
      <c r="Q4" s="44"/>
      <c r="R4" s="44"/>
      <c r="S4" s="45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179"/>
    </row>
    <row r="5" spans="2:41" s="178" customFormat="1" ht="9.75" customHeight="1">
      <c r="E5" s="7"/>
      <c r="F5" s="7"/>
      <c r="G5" s="7"/>
      <c r="H5" s="7"/>
      <c r="I5" s="7"/>
      <c r="J5" s="7"/>
      <c r="K5" s="7"/>
      <c r="L5" s="7"/>
      <c r="M5" s="7"/>
      <c r="N5" s="7"/>
      <c r="O5" s="46"/>
      <c r="P5" s="7"/>
      <c r="Q5" s="7"/>
      <c r="R5" s="7"/>
      <c r="S5" s="46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</row>
    <row r="6" spans="2:41" s="178" customFormat="1" ht="30" customHeight="1">
      <c r="B6" s="712" t="s">
        <v>11</v>
      </c>
      <c r="C6" s="713"/>
      <c r="D6" s="713"/>
      <c r="E6" s="713"/>
      <c r="F6" s="713"/>
      <c r="G6" s="713"/>
      <c r="H6" s="713"/>
      <c r="I6" s="713"/>
      <c r="J6" s="713"/>
      <c r="K6" s="713"/>
      <c r="L6" s="714"/>
      <c r="M6" s="47"/>
      <c r="N6" s="712" t="s">
        <v>12</v>
      </c>
      <c r="O6" s="713"/>
      <c r="P6" s="713"/>
      <c r="Q6" s="713"/>
      <c r="R6" s="713"/>
      <c r="S6" s="713"/>
      <c r="T6" s="714"/>
      <c r="U6" s="7"/>
      <c r="V6" s="712" t="s">
        <v>13</v>
      </c>
      <c r="W6" s="713"/>
      <c r="X6" s="713"/>
      <c r="Y6" s="713"/>
      <c r="Z6" s="713"/>
      <c r="AA6" s="713"/>
      <c r="AB6" s="714"/>
      <c r="AC6" s="7"/>
      <c r="AD6" s="712" t="s">
        <v>14</v>
      </c>
      <c r="AE6" s="713"/>
      <c r="AF6" s="713"/>
      <c r="AG6" s="713"/>
      <c r="AH6" s="713"/>
      <c r="AI6" s="713"/>
      <c r="AJ6" s="714"/>
    </row>
    <row r="7" spans="2:41" s="178" customFormat="1" ht="30" customHeight="1">
      <c r="B7" s="711" t="s">
        <v>15</v>
      </c>
      <c r="C7" s="711"/>
      <c r="D7" s="711"/>
      <c r="E7" s="7"/>
      <c r="F7" s="715" t="s">
        <v>16</v>
      </c>
      <c r="G7" s="715"/>
      <c r="H7" s="715"/>
      <c r="I7" s="7"/>
      <c r="J7" s="715" t="s">
        <v>17</v>
      </c>
      <c r="K7" s="715"/>
      <c r="L7" s="715"/>
      <c r="M7" s="47"/>
      <c r="N7" s="711" t="s">
        <v>18</v>
      </c>
      <c r="O7" s="711"/>
      <c r="P7" s="711"/>
      <c r="Q7" s="7"/>
      <c r="R7" s="711" t="s">
        <v>19</v>
      </c>
      <c r="S7" s="711"/>
      <c r="T7" s="711"/>
      <c r="U7" s="7"/>
      <c r="V7" s="711" t="s">
        <v>20</v>
      </c>
      <c r="W7" s="711"/>
      <c r="X7" s="711"/>
      <c r="Y7" s="7"/>
      <c r="Z7" s="711" t="s">
        <v>21</v>
      </c>
      <c r="AA7" s="711"/>
      <c r="AB7" s="711"/>
      <c r="AC7" s="7"/>
      <c r="AD7" s="711" t="s">
        <v>22</v>
      </c>
      <c r="AE7" s="711"/>
      <c r="AF7" s="711"/>
      <c r="AG7" s="7"/>
      <c r="AH7" s="711" t="s">
        <v>23</v>
      </c>
      <c r="AI7" s="711"/>
      <c r="AJ7" s="711"/>
    </row>
    <row r="8" spans="2:41" s="26" customFormat="1" ht="51" customHeight="1">
      <c r="B8" s="716" t="s">
        <v>24</v>
      </c>
      <c r="C8" s="716"/>
      <c r="D8" s="50">
        <v>2</v>
      </c>
      <c r="E8" s="11"/>
      <c r="F8" s="717" t="s">
        <v>25</v>
      </c>
      <c r="G8" s="718"/>
      <c r="H8" s="51">
        <v>17</v>
      </c>
      <c r="I8" s="11"/>
      <c r="J8" s="717" t="s">
        <v>25</v>
      </c>
      <c r="K8" s="718"/>
      <c r="L8" s="51">
        <v>17</v>
      </c>
      <c r="M8" s="11"/>
      <c r="N8" s="717" t="s">
        <v>25</v>
      </c>
      <c r="O8" s="718"/>
      <c r="P8" s="51">
        <v>17</v>
      </c>
      <c r="Q8" s="11"/>
      <c r="R8" s="717" t="s">
        <v>25</v>
      </c>
      <c r="S8" s="718"/>
      <c r="T8" s="51">
        <v>17</v>
      </c>
      <c r="U8" s="11"/>
      <c r="V8" s="717" t="s">
        <v>25</v>
      </c>
      <c r="W8" s="718"/>
      <c r="X8" s="51">
        <v>17</v>
      </c>
      <c r="Y8" s="11"/>
      <c r="Z8" s="717" t="s">
        <v>25</v>
      </c>
      <c r="AA8" s="718"/>
      <c r="AB8" s="51">
        <v>17</v>
      </c>
      <c r="AC8" s="11"/>
      <c r="AD8" s="717" t="s">
        <v>25</v>
      </c>
      <c r="AE8" s="718"/>
      <c r="AF8" s="51">
        <v>17</v>
      </c>
      <c r="AG8" s="11"/>
      <c r="AH8" s="717" t="s">
        <v>25</v>
      </c>
      <c r="AI8" s="718"/>
      <c r="AJ8" s="51">
        <v>17</v>
      </c>
    </row>
    <row r="9" spans="2:41" s="180" customFormat="1" ht="51" customHeight="1">
      <c r="E9" s="39"/>
      <c r="F9" s="719" t="s">
        <v>26</v>
      </c>
      <c r="G9" s="720"/>
      <c r="H9" s="52">
        <v>2</v>
      </c>
      <c r="I9" s="39"/>
      <c r="J9" s="719" t="s">
        <v>26</v>
      </c>
      <c r="K9" s="720"/>
      <c r="L9" s="52">
        <v>2</v>
      </c>
      <c r="M9" s="39"/>
      <c r="N9" s="719" t="s">
        <v>26</v>
      </c>
      <c r="O9" s="720"/>
      <c r="P9" s="52">
        <v>2</v>
      </c>
      <c r="Q9" s="39"/>
      <c r="R9" s="719" t="s">
        <v>26</v>
      </c>
      <c r="S9" s="720"/>
      <c r="T9" s="52">
        <v>2</v>
      </c>
      <c r="U9" s="39"/>
      <c r="V9" s="719" t="s">
        <v>26</v>
      </c>
      <c r="W9" s="720"/>
      <c r="X9" s="52">
        <v>2</v>
      </c>
      <c r="Y9" s="39"/>
      <c r="Z9" s="719" t="s">
        <v>26</v>
      </c>
      <c r="AA9" s="720"/>
      <c r="AB9" s="52">
        <v>2</v>
      </c>
      <c r="AC9" s="39"/>
      <c r="AD9" s="719" t="s">
        <v>26</v>
      </c>
      <c r="AE9" s="720"/>
      <c r="AF9" s="52">
        <v>2</v>
      </c>
      <c r="AG9" s="39"/>
      <c r="AH9" s="719" t="s">
        <v>26</v>
      </c>
      <c r="AI9" s="720"/>
      <c r="AJ9" s="52">
        <v>2</v>
      </c>
      <c r="AN9" s="26"/>
      <c r="AO9" s="26"/>
    </row>
    <row r="10" spans="2:41" s="26" customFormat="1" ht="44" customHeight="1">
      <c r="E10" s="11"/>
      <c r="F10" s="717" t="s">
        <v>27</v>
      </c>
      <c r="G10" s="718"/>
      <c r="H10" s="51">
        <v>1</v>
      </c>
      <c r="I10" s="11"/>
      <c r="J10" s="717" t="s">
        <v>27</v>
      </c>
      <c r="K10" s="718"/>
      <c r="L10" s="51">
        <v>1</v>
      </c>
      <c r="M10" s="11"/>
      <c r="N10" s="717" t="s">
        <v>27</v>
      </c>
      <c r="O10" s="718"/>
      <c r="P10" s="51">
        <v>1</v>
      </c>
      <c r="Q10" s="11"/>
      <c r="R10" s="717" t="s">
        <v>27</v>
      </c>
      <c r="S10" s="718"/>
      <c r="T10" s="51">
        <v>1</v>
      </c>
      <c r="U10" s="11"/>
      <c r="V10" s="717" t="s">
        <v>27</v>
      </c>
      <c r="W10" s="718"/>
      <c r="X10" s="51">
        <v>1</v>
      </c>
      <c r="Y10" s="11"/>
      <c r="Z10" s="717" t="s">
        <v>27</v>
      </c>
      <c r="AA10" s="718"/>
      <c r="AB10" s="51">
        <v>1</v>
      </c>
      <c r="AC10" s="11"/>
      <c r="AD10" s="717" t="s">
        <v>27</v>
      </c>
      <c r="AE10" s="718"/>
      <c r="AF10" s="51">
        <v>1</v>
      </c>
      <c r="AG10" s="11"/>
      <c r="AH10" s="717" t="s">
        <v>27</v>
      </c>
      <c r="AI10" s="718"/>
      <c r="AJ10" s="51">
        <v>1</v>
      </c>
    </row>
    <row r="11" spans="2:41" s="13" customFormat="1" ht="87.75" customHeight="1">
      <c r="E11" s="11"/>
      <c r="F11" s="717" t="s">
        <v>187</v>
      </c>
      <c r="G11" s="718"/>
      <c r="H11" s="51">
        <v>2</v>
      </c>
      <c r="I11" s="11"/>
      <c r="J11" s="717" t="str">
        <f>+F11</f>
        <v>Sem. Act. Contribuyentes a los Modelos de Formación Naval</v>
      </c>
      <c r="K11" s="718"/>
      <c r="L11" s="51">
        <v>2</v>
      </c>
      <c r="M11" s="11"/>
      <c r="N11" s="717" t="str">
        <f>+J11</f>
        <v>Sem. Act. Contribuyentes a los Modelos de Formación Naval</v>
      </c>
      <c r="O11" s="718"/>
      <c r="P11" s="51">
        <v>2</v>
      </c>
      <c r="Q11" s="11"/>
      <c r="R11" s="717" t="str">
        <f>+N11</f>
        <v>Sem. Act. Contribuyentes a los Modelos de Formación Naval</v>
      </c>
      <c r="S11" s="718"/>
      <c r="T11" s="51">
        <v>2</v>
      </c>
      <c r="U11" s="11"/>
      <c r="V11" s="717" t="str">
        <f>+R11</f>
        <v>Sem. Act. Contribuyentes a los Modelos de Formación Naval</v>
      </c>
      <c r="W11" s="718"/>
      <c r="X11" s="51">
        <v>2</v>
      </c>
      <c r="Y11" s="11"/>
      <c r="Z11" s="717" t="str">
        <f>+V11</f>
        <v>Sem. Act. Contribuyentes a los Modelos de Formación Naval</v>
      </c>
      <c r="AA11" s="718"/>
      <c r="AB11" s="51">
        <v>2</v>
      </c>
      <c r="AC11" s="11"/>
      <c r="AD11" s="717" t="str">
        <f>+Z11</f>
        <v>Sem. Act. Contribuyentes a los Modelos de Formación Naval</v>
      </c>
      <c r="AE11" s="718"/>
      <c r="AF11" s="51">
        <v>2</v>
      </c>
      <c r="AG11" s="11"/>
      <c r="AH11" s="717" t="str">
        <f>+AD11</f>
        <v>Sem. Act. Contribuyentes a los Modelos de Formación Naval</v>
      </c>
      <c r="AI11" s="718"/>
      <c r="AJ11" s="51">
        <v>2</v>
      </c>
    </row>
    <row r="12" spans="2:41" s="162" customFormat="1" ht="41.25" customHeight="1">
      <c r="E12" s="7"/>
      <c r="F12" s="46"/>
      <c r="G12" s="46"/>
      <c r="H12" s="7"/>
      <c r="I12" s="7"/>
      <c r="J12" s="46"/>
      <c r="K12" s="46"/>
      <c r="L12" s="7"/>
      <c r="M12" s="7"/>
      <c r="N12" s="46"/>
      <c r="O12" s="46"/>
      <c r="P12" s="7"/>
      <c r="Q12" s="7"/>
      <c r="R12" s="46"/>
      <c r="S12" s="46"/>
      <c r="T12" s="7"/>
      <c r="U12" s="7"/>
      <c r="V12" s="46"/>
      <c r="W12" s="46"/>
      <c r="X12" s="7"/>
      <c r="Y12" s="7"/>
      <c r="Z12" s="46"/>
      <c r="AA12" s="46"/>
      <c r="AB12" s="7"/>
      <c r="AC12" s="7"/>
      <c r="AD12" s="46"/>
      <c r="AE12" s="46"/>
      <c r="AF12" s="7"/>
      <c r="AG12" s="7"/>
      <c r="AH12" s="46"/>
      <c r="AI12" s="46"/>
      <c r="AJ12" s="7"/>
    </row>
    <row r="13" spans="2:41" s="181" customFormat="1" ht="59.25" customHeight="1">
      <c r="B13" s="172"/>
      <c r="C13" s="172"/>
      <c r="D13" s="172"/>
      <c r="E13" s="169"/>
      <c r="F13" s="727" t="s">
        <v>5</v>
      </c>
      <c r="G13" s="728"/>
      <c r="H13" s="728"/>
      <c r="I13" s="728"/>
      <c r="J13" s="728"/>
      <c r="K13" s="728"/>
      <c r="L13" s="729"/>
      <c r="M13" s="461"/>
      <c r="N13" s="727" t="s">
        <v>5</v>
      </c>
      <c r="O13" s="728"/>
      <c r="P13" s="728"/>
      <c r="Q13" s="728"/>
      <c r="R13" s="728"/>
      <c r="S13" s="728"/>
      <c r="T13" s="729"/>
      <c r="U13" s="461"/>
      <c r="V13" s="727" t="s">
        <v>5</v>
      </c>
      <c r="W13" s="728"/>
      <c r="X13" s="728"/>
      <c r="Y13" s="728"/>
      <c r="Z13" s="728"/>
      <c r="AA13" s="728"/>
      <c r="AB13" s="729"/>
      <c r="AC13" s="462"/>
      <c r="AD13" s="727" t="s">
        <v>5</v>
      </c>
      <c r="AE13" s="728"/>
      <c r="AF13" s="728"/>
      <c r="AG13" s="728"/>
      <c r="AH13" s="728"/>
      <c r="AI13" s="728"/>
      <c r="AJ13" s="729"/>
    </row>
    <row r="14" spans="2:41" s="162" customFormat="1" ht="37.5" customHeight="1">
      <c r="B14" s="183"/>
      <c r="C14" s="183"/>
      <c r="D14" s="183"/>
      <c r="E14" s="60"/>
      <c r="F14" s="229">
        <v>0</v>
      </c>
      <c r="G14" s="230">
        <v>4</v>
      </c>
      <c r="H14" s="221">
        <f>+G14*H8</f>
        <v>68</v>
      </c>
      <c r="I14" s="222"/>
      <c r="J14" s="221">
        <v>0</v>
      </c>
      <c r="K14" s="230">
        <v>4</v>
      </c>
      <c r="L14" s="231">
        <f>+K14*L8</f>
        <v>68</v>
      </c>
      <c r="M14" s="461"/>
      <c r="N14" s="229">
        <v>0</v>
      </c>
      <c r="O14" s="230">
        <v>4</v>
      </c>
      <c r="P14" s="221">
        <f>+O14*P8</f>
        <v>68</v>
      </c>
      <c r="Q14" s="222"/>
      <c r="R14" s="221">
        <v>0</v>
      </c>
      <c r="S14" s="230">
        <v>4</v>
      </c>
      <c r="T14" s="231">
        <f>+S14*T8</f>
        <v>68</v>
      </c>
      <c r="U14" s="461"/>
      <c r="V14" s="229">
        <v>0</v>
      </c>
      <c r="W14" s="230">
        <v>4</v>
      </c>
      <c r="X14" s="222">
        <f>+W14*X8</f>
        <v>68</v>
      </c>
      <c r="Y14" s="222"/>
      <c r="Z14" s="221">
        <v>0</v>
      </c>
      <c r="AA14" s="230">
        <v>4</v>
      </c>
      <c r="AB14" s="231">
        <f>+AA14*AB8</f>
        <v>68</v>
      </c>
      <c r="AC14" s="462"/>
      <c r="AD14" s="229">
        <v>0</v>
      </c>
      <c r="AE14" s="230">
        <v>4</v>
      </c>
      <c r="AF14" s="221">
        <f>+AE14*AF8</f>
        <v>68</v>
      </c>
      <c r="AG14" s="222"/>
      <c r="AH14" s="221">
        <v>0</v>
      </c>
      <c r="AI14" s="230">
        <v>4</v>
      </c>
      <c r="AJ14" s="231">
        <f>+AI14*AJ8</f>
        <v>68</v>
      </c>
    </row>
    <row r="15" spans="2:41" s="162" customFormat="1" ht="14.25" customHeight="1">
      <c r="B15" s="183"/>
      <c r="C15" s="183"/>
      <c r="D15" s="183"/>
      <c r="E15" s="60"/>
      <c r="F15" s="201"/>
      <c r="G15" s="214"/>
      <c r="H15" s="201"/>
      <c r="I15" s="217"/>
      <c r="J15" s="201"/>
      <c r="K15" s="214"/>
      <c r="L15" s="201"/>
      <c r="M15" s="201"/>
      <c r="N15" s="201"/>
      <c r="O15" s="214"/>
      <c r="P15" s="201"/>
      <c r="Q15" s="217"/>
      <c r="R15" s="201"/>
      <c r="S15" s="214"/>
      <c r="T15" s="201"/>
      <c r="U15" s="201"/>
      <c r="V15" s="201"/>
      <c r="W15" s="214"/>
      <c r="X15" s="201"/>
      <c r="Y15" s="217"/>
      <c r="Z15" s="201"/>
      <c r="AA15" s="214"/>
      <c r="AB15" s="201"/>
      <c r="AC15" s="202"/>
      <c r="AD15" s="201"/>
      <c r="AE15" s="214"/>
      <c r="AF15" s="201"/>
      <c r="AG15" s="217"/>
      <c r="AH15" s="201"/>
      <c r="AI15" s="214"/>
      <c r="AJ15" s="217"/>
    </row>
    <row r="16" spans="2:41" s="181" customFormat="1" ht="59.25" customHeight="1">
      <c r="B16" s="172"/>
      <c r="C16" s="172"/>
      <c r="D16" s="172"/>
      <c r="E16" s="169"/>
      <c r="F16" s="727" t="s">
        <v>46</v>
      </c>
      <c r="G16" s="728"/>
      <c r="H16" s="728"/>
      <c r="I16" s="728"/>
      <c r="J16" s="728"/>
      <c r="K16" s="728"/>
      <c r="L16" s="729"/>
      <c r="M16" s="461"/>
      <c r="N16" s="727" t="s">
        <v>46</v>
      </c>
      <c r="O16" s="728"/>
      <c r="P16" s="728"/>
      <c r="Q16" s="728"/>
      <c r="R16" s="728"/>
      <c r="S16" s="728"/>
      <c r="T16" s="729"/>
      <c r="U16" s="461"/>
      <c r="V16" s="727" t="s">
        <v>46</v>
      </c>
      <c r="W16" s="728"/>
      <c r="X16" s="728"/>
      <c r="Y16" s="728"/>
      <c r="Z16" s="728"/>
      <c r="AA16" s="728"/>
      <c r="AB16" s="729"/>
      <c r="AC16" s="462"/>
      <c r="AD16" s="727" t="s">
        <v>46</v>
      </c>
      <c r="AE16" s="728"/>
      <c r="AF16" s="728"/>
      <c r="AG16" s="728"/>
      <c r="AH16" s="728"/>
      <c r="AI16" s="728"/>
      <c r="AJ16" s="729"/>
    </row>
    <row r="17" spans="2:41" s="162" customFormat="1" ht="37.5" customHeight="1">
      <c r="B17" s="183"/>
      <c r="C17" s="183"/>
      <c r="D17" s="183"/>
      <c r="E17" s="60"/>
      <c r="F17" s="229">
        <v>0</v>
      </c>
      <c r="G17" s="230">
        <v>4</v>
      </c>
      <c r="H17" s="221">
        <f>+G17*H8</f>
        <v>68</v>
      </c>
      <c r="I17" s="222"/>
      <c r="J17" s="221">
        <v>0</v>
      </c>
      <c r="K17" s="230">
        <v>4</v>
      </c>
      <c r="L17" s="231">
        <f>+K17*L8</f>
        <v>68</v>
      </c>
      <c r="M17" s="461"/>
      <c r="N17" s="229">
        <v>0</v>
      </c>
      <c r="O17" s="230">
        <v>4</v>
      </c>
      <c r="P17" s="221">
        <f>+O17*P8</f>
        <v>68</v>
      </c>
      <c r="Q17" s="222"/>
      <c r="R17" s="221">
        <v>0</v>
      </c>
      <c r="S17" s="230">
        <v>4</v>
      </c>
      <c r="T17" s="231">
        <f>+S17*T8</f>
        <v>68</v>
      </c>
      <c r="U17" s="461"/>
      <c r="V17" s="229">
        <v>0</v>
      </c>
      <c r="W17" s="230">
        <v>4</v>
      </c>
      <c r="X17" s="222">
        <f>+W17*X8</f>
        <v>68</v>
      </c>
      <c r="Y17" s="222"/>
      <c r="Z17" s="221">
        <v>0</v>
      </c>
      <c r="AA17" s="230">
        <v>4</v>
      </c>
      <c r="AB17" s="231">
        <f>+AA17*AB8</f>
        <v>68</v>
      </c>
      <c r="AC17" s="462"/>
      <c r="AD17" s="229">
        <v>0</v>
      </c>
      <c r="AE17" s="230">
        <v>4</v>
      </c>
      <c r="AF17" s="221">
        <f>+AE17*AF8</f>
        <v>68</v>
      </c>
      <c r="AG17" s="222"/>
      <c r="AH17" s="221">
        <v>0</v>
      </c>
      <c r="AI17" s="230">
        <v>4</v>
      </c>
      <c r="AJ17" s="231">
        <f>+AI17*AJ8</f>
        <v>68</v>
      </c>
    </row>
    <row r="18" spans="2:41" s="162" customFormat="1" ht="14.25" customHeight="1" thickBot="1">
      <c r="B18" s="183"/>
      <c r="C18" s="183"/>
      <c r="D18" s="183"/>
      <c r="E18" s="60"/>
      <c r="F18" s="214"/>
      <c r="G18" s="214"/>
      <c r="H18" s="201"/>
      <c r="I18" s="201"/>
      <c r="J18" s="214"/>
      <c r="K18" s="214"/>
      <c r="L18" s="201"/>
      <c r="M18" s="201"/>
      <c r="N18" s="214"/>
      <c r="O18" s="214"/>
      <c r="P18" s="201"/>
      <c r="Q18" s="201"/>
      <c r="R18" s="214"/>
      <c r="S18" s="214"/>
      <c r="T18" s="201"/>
      <c r="U18" s="201"/>
      <c r="V18" s="214"/>
      <c r="W18" s="214"/>
      <c r="X18" s="201"/>
      <c r="Y18" s="201"/>
      <c r="Z18" s="214"/>
      <c r="AA18" s="214"/>
      <c r="AB18" s="201"/>
      <c r="AC18" s="201"/>
      <c r="AD18" s="214"/>
      <c r="AE18" s="214"/>
      <c r="AF18" s="201"/>
      <c r="AG18" s="201"/>
      <c r="AH18" s="214"/>
      <c r="AI18" s="214"/>
      <c r="AJ18" s="201"/>
    </row>
    <row r="19" spans="2:41" s="181" customFormat="1" ht="59.25" customHeight="1" thickTop="1">
      <c r="B19" s="721" t="s">
        <v>42</v>
      </c>
      <c r="C19" s="722"/>
      <c r="D19" s="723"/>
      <c r="E19" s="172"/>
      <c r="F19" s="727" t="s">
        <v>32</v>
      </c>
      <c r="G19" s="728"/>
      <c r="H19" s="728"/>
      <c r="I19" s="728"/>
      <c r="J19" s="728"/>
      <c r="K19" s="728"/>
      <c r="L19" s="729"/>
      <c r="M19" s="217"/>
      <c r="N19" s="733" t="s">
        <v>48</v>
      </c>
      <c r="O19" s="734"/>
      <c r="P19" s="734"/>
      <c r="Q19" s="734"/>
      <c r="R19" s="734"/>
      <c r="S19" s="734"/>
      <c r="T19" s="735"/>
      <c r="U19" s="463"/>
      <c r="V19" s="727" t="s">
        <v>33</v>
      </c>
      <c r="W19" s="728"/>
      <c r="X19" s="728"/>
      <c r="Y19" s="728"/>
      <c r="Z19" s="728"/>
      <c r="AA19" s="728"/>
      <c r="AB19" s="729"/>
      <c r="AC19" s="217"/>
      <c r="AD19" s="217"/>
      <c r="AE19" s="217"/>
      <c r="AF19" s="201"/>
      <c r="AG19" s="201"/>
      <c r="AH19" s="727" t="s">
        <v>43</v>
      </c>
      <c r="AI19" s="728"/>
      <c r="AJ19" s="729"/>
    </row>
    <row r="20" spans="2:41" s="162" customFormat="1" ht="37.5" customHeight="1" thickBot="1">
      <c r="B20" s="159">
        <v>2</v>
      </c>
      <c r="C20" s="160">
        <v>0</v>
      </c>
      <c r="D20" s="161">
        <f>+(B20+C20)*D8</f>
        <v>4</v>
      </c>
      <c r="E20" s="183"/>
      <c r="F20" s="229">
        <v>1</v>
      </c>
      <c r="G20" s="230">
        <v>1</v>
      </c>
      <c r="H20" s="221">
        <f>+H$8*(F20+G20)</f>
        <v>34</v>
      </c>
      <c r="I20" s="222"/>
      <c r="J20" s="221">
        <v>1</v>
      </c>
      <c r="K20" s="230">
        <v>1</v>
      </c>
      <c r="L20" s="231">
        <f>+L8*(J20+K20)</f>
        <v>34</v>
      </c>
      <c r="M20" s="217"/>
      <c r="N20" s="464">
        <v>1</v>
      </c>
      <c r="O20" s="465">
        <v>1</v>
      </c>
      <c r="P20" s="465">
        <f>+P$8*(N20+O20)</f>
        <v>34</v>
      </c>
      <c r="Q20" s="465"/>
      <c r="R20" s="466">
        <v>1</v>
      </c>
      <c r="S20" s="465">
        <v>1</v>
      </c>
      <c r="T20" s="467">
        <f>+T$8*(R20+S20)</f>
        <v>34</v>
      </c>
      <c r="U20" s="463"/>
      <c r="V20" s="229">
        <v>2</v>
      </c>
      <c r="W20" s="230">
        <v>2</v>
      </c>
      <c r="X20" s="222">
        <f>+X$8*(V20+W20)</f>
        <v>68</v>
      </c>
      <c r="Y20" s="222"/>
      <c r="Z20" s="221">
        <v>2</v>
      </c>
      <c r="AA20" s="230">
        <v>2</v>
      </c>
      <c r="AB20" s="231">
        <f>+AB$8*(Z20+AA20)</f>
        <v>68</v>
      </c>
      <c r="AC20" s="217"/>
      <c r="AD20" s="217"/>
      <c r="AE20" s="217"/>
      <c r="AF20" s="201"/>
      <c r="AG20" s="201"/>
      <c r="AH20" s="229">
        <v>1</v>
      </c>
      <c r="AI20" s="230">
        <v>1</v>
      </c>
      <c r="AJ20" s="231">
        <f>+$AF$8*(AH20+AI20)</f>
        <v>34</v>
      </c>
    </row>
    <row r="21" spans="2:41" s="162" customFormat="1" ht="14.25" customHeight="1" thickTop="1">
      <c r="B21" s="183"/>
      <c r="C21" s="60"/>
      <c r="D21" s="61"/>
      <c r="E21" s="60"/>
      <c r="F21" s="201"/>
      <c r="G21" s="201"/>
      <c r="H21" s="201"/>
      <c r="I21" s="201"/>
      <c r="J21" s="201"/>
      <c r="K21" s="201"/>
      <c r="L21" s="214"/>
      <c r="M21" s="201"/>
      <c r="N21" s="202"/>
      <c r="O21" s="202"/>
      <c r="P21" s="463"/>
      <c r="Q21" s="202"/>
      <c r="R21" s="202"/>
      <c r="S21" s="202"/>
      <c r="T21" s="202"/>
      <c r="U21" s="463"/>
      <c r="V21" s="202"/>
      <c r="W21" s="201"/>
      <c r="X21" s="214"/>
      <c r="Y21" s="201"/>
      <c r="Z21" s="201"/>
      <c r="AA21" s="201"/>
      <c r="AB21" s="214"/>
      <c r="AC21" s="201"/>
      <c r="AD21" s="214"/>
      <c r="AE21" s="214"/>
      <c r="AF21" s="201"/>
      <c r="AG21" s="201"/>
      <c r="AH21" s="214"/>
      <c r="AI21" s="214"/>
      <c r="AJ21" s="201"/>
    </row>
    <row r="22" spans="2:41" s="181" customFormat="1" ht="89.25" customHeight="1">
      <c r="B22" s="172"/>
      <c r="C22" s="172"/>
      <c r="D22" s="171"/>
      <c r="E22" s="169"/>
      <c r="F22" s="727" t="s">
        <v>34</v>
      </c>
      <c r="G22" s="728"/>
      <c r="H22" s="728"/>
      <c r="I22" s="728"/>
      <c r="J22" s="728"/>
      <c r="K22" s="728"/>
      <c r="L22" s="729"/>
      <c r="M22" s="217"/>
      <c r="N22" s="217"/>
      <c r="O22" s="217"/>
      <c r="P22" s="201"/>
      <c r="Q22" s="468"/>
      <c r="R22" s="202"/>
      <c r="S22" s="202"/>
      <c r="T22" s="202"/>
      <c r="U22" s="461"/>
      <c r="V22" s="727" t="s">
        <v>29</v>
      </c>
      <c r="W22" s="728"/>
      <c r="X22" s="728"/>
      <c r="Y22" s="728"/>
      <c r="Z22" s="728"/>
      <c r="AA22" s="728"/>
      <c r="AB22" s="729"/>
      <c r="AC22" s="462"/>
      <c r="AD22" s="727" t="s">
        <v>51</v>
      </c>
      <c r="AE22" s="728"/>
      <c r="AF22" s="729"/>
      <c r="AG22" s="468"/>
      <c r="AH22" s="727" t="s">
        <v>30</v>
      </c>
      <c r="AI22" s="728"/>
      <c r="AJ22" s="729"/>
    </row>
    <row r="23" spans="2:41" s="162" customFormat="1" ht="34.5" customHeight="1">
      <c r="B23" s="183"/>
      <c r="C23" s="183"/>
      <c r="D23" s="61"/>
      <c r="E23" s="60"/>
      <c r="F23" s="229">
        <v>3</v>
      </c>
      <c r="G23" s="230">
        <v>1</v>
      </c>
      <c r="H23" s="221">
        <f>+H$8*(F23+G23)</f>
        <v>68</v>
      </c>
      <c r="I23" s="222"/>
      <c r="J23" s="221">
        <v>3</v>
      </c>
      <c r="K23" s="230">
        <v>1</v>
      </c>
      <c r="L23" s="231">
        <f>+$L$8*(J23+K23)</f>
        <v>68</v>
      </c>
      <c r="M23" s="217"/>
      <c r="N23" s="217"/>
      <c r="O23" s="217"/>
      <c r="P23" s="201"/>
      <c r="Q23" s="468"/>
      <c r="R23" s="202"/>
      <c r="S23" s="202"/>
      <c r="T23" s="202"/>
      <c r="U23" s="461"/>
      <c r="V23" s="229">
        <v>3</v>
      </c>
      <c r="W23" s="230">
        <v>1</v>
      </c>
      <c r="X23" s="222">
        <f>+X$8*(V23+W23)</f>
        <v>68</v>
      </c>
      <c r="Y23" s="222"/>
      <c r="Z23" s="221">
        <v>1</v>
      </c>
      <c r="AA23" s="230">
        <v>1</v>
      </c>
      <c r="AB23" s="231">
        <f>+T$8*(Z23+AA23)</f>
        <v>34</v>
      </c>
      <c r="AC23" s="462"/>
      <c r="AD23" s="229">
        <v>1</v>
      </c>
      <c r="AE23" s="230">
        <v>1</v>
      </c>
      <c r="AF23" s="231">
        <f>+$AF$8*(AD23+AE23)</f>
        <v>34</v>
      </c>
      <c r="AG23" s="468"/>
      <c r="AH23" s="229">
        <v>3</v>
      </c>
      <c r="AI23" s="230">
        <v>1</v>
      </c>
      <c r="AJ23" s="231">
        <f>+AJ$8*(AH23+AI23)</f>
        <v>68</v>
      </c>
    </row>
    <row r="24" spans="2:41" s="162" customFormat="1" ht="14.25" customHeight="1">
      <c r="B24" s="183"/>
      <c r="C24" s="60"/>
      <c r="D24" s="61"/>
      <c r="E24" s="60"/>
      <c r="F24" s="201"/>
      <c r="G24" s="201"/>
      <c r="H24" s="201"/>
      <c r="I24" s="201"/>
      <c r="J24" s="201"/>
      <c r="K24" s="201"/>
      <c r="L24" s="214"/>
      <c r="M24" s="201"/>
      <c r="N24" s="202"/>
      <c r="O24" s="202"/>
      <c r="P24" s="463"/>
      <c r="Q24" s="202"/>
      <c r="R24" s="202"/>
      <c r="S24" s="202"/>
      <c r="T24" s="202"/>
      <c r="U24" s="463"/>
      <c r="V24" s="202"/>
      <c r="W24" s="201"/>
      <c r="X24" s="214"/>
      <c r="Y24" s="201"/>
      <c r="Z24" s="201"/>
      <c r="AA24" s="201"/>
      <c r="AB24" s="214"/>
      <c r="AC24" s="201"/>
      <c r="AD24" s="214"/>
      <c r="AE24" s="214"/>
      <c r="AF24" s="201"/>
      <c r="AG24" s="201"/>
      <c r="AH24" s="214"/>
      <c r="AI24" s="214"/>
      <c r="AJ24" s="201"/>
    </row>
    <row r="25" spans="2:41" s="181" customFormat="1" ht="59.25" customHeight="1">
      <c r="B25" s="172"/>
      <c r="C25" s="169"/>
      <c r="D25" s="171"/>
      <c r="E25" s="169"/>
      <c r="F25" s="724" t="s">
        <v>28</v>
      </c>
      <c r="G25" s="725"/>
      <c r="H25" s="725"/>
      <c r="I25" s="725"/>
      <c r="J25" s="725"/>
      <c r="K25" s="725"/>
      <c r="L25" s="726"/>
      <c r="M25" s="461"/>
      <c r="N25" s="724" t="s">
        <v>47</v>
      </c>
      <c r="O25" s="725"/>
      <c r="P25" s="726"/>
      <c r="Q25" s="202"/>
      <c r="R25" s="724" t="s">
        <v>49</v>
      </c>
      <c r="S25" s="725"/>
      <c r="T25" s="726"/>
      <c r="U25" s="463"/>
      <c r="V25" s="469"/>
      <c r="W25" s="469"/>
      <c r="X25" s="469"/>
      <c r="Y25" s="201"/>
      <c r="Z25" s="201"/>
      <c r="AA25" s="201"/>
      <c r="AB25" s="214"/>
      <c r="AC25" s="201"/>
      <c r="AD25" s="469"/>
      <c r="AE25" s="469"/>
      <c r="AF25" s="469"/>
      <c r="AG25" s="470"/>
      <c r="AH25" s="727" t="s">
        <v>44</v>
      </c>
      <c r="AI25" s="728"/>
      <c r="AJ25" s="729"/>
    </row>
    <row r="26" spans="2:41" s="162" customFormat="1" ht="37.5" customHeight="1">
      <c r="B26" s="183"/>
      <c r="C26" s="60"/>
      <c r="D26" s="61"/>
      <c r="E26" s="60"/>
      <c r="F26" s="239">
        <v>2</v>
      </c>
      <c r="G26" s="240">
        <v>4</v>
      </c>
      <c r="H26" s="245">
        <f>+H$8*(F26+G26)</f>
        <v>102</v>
      </c>
      <c r="I26" s="240"/>
      <c r="J26" s="245">
        <v>2</v>
      </c>
      <c r="K26" s="240">
        <v>2</v>
      </c>
      <c r="L26" s="241">
        <f>+L8*(J26+K26)</f>
        <v>68</v>
      </c>
      <c r="M26" s="461"/>
      <c r="N26" s="239">
        <v>1</v>
      </c>
      <c r="O26" s="240">
        <v>1</v>
      </c>
      <c r="P26" s="241">
        <f>+P$8*(N26+O26)</f>
        <v>34</v>
      </c>
      <c r="Q26" s="202"/>
      <c r="R26" s="239">
        <v>1</v>
      </c>
      <c r="S26" s="240">
        <v>1</v>
      </c>
      <c r="T26" s="241">
        <f>+T$8*(R26+S26)</f>
        <v>34</v>
      </c>
      <c r="U26" s="463"/>
      <c r="V26" s="469"/>
      <c r="W26" s="469"/>
      <c r="X26" s="469"/>
      <c r="Y26" s="201"/>
      <c r="Z26" s="201"/>
      <c r="AA26" s="201"/>
      <c r="AB26" s="214"/>
      <c r="AC26" s="201"/>
      <c r="AD26" s="469"/>
      <c r="AE26" s="469"/>
      <c r="AF26" s="469"/>
      <c r="AG26" s="461"/>
      <c r="AH26" s="229">
        <v>1</v>
      </c>
      <c r="AI26" s="230">
        <v>1</v>
      </c>
      <c r="AJ26" s="231">
        <f>+$AF$8*(AH26+AI26)</f>
        <v>34</v>
      </c>
    </row>
    <row r="27" spans="2:41" ht="14.25" customHeight="1" thickBot="1">
      <c r="B27" s="186"/>
      <c r="C27" s="186"/>
      <c r="D27" s="186"/>
      <c r="E27" s="60"/>
      <c r="F27" s="214"/>
      <c r="G27" s="214"/>
      <c r="H27" s="201"/>
      <c r="I27" s="201"/>
      <c r="J27" s="214"/>
      <c r="K27" s="214"/>
      <c r="L27" s="201"/>
      <c r="M27" s="201"/>
      <c r="N27" s="214"/>
      <c r="O27" s="214"/>
      <c r="P27" s="201"/>
      <c r="Q27" s="201"/>
      <c r="R27" s="214"/>
      <c r="S27" s="214"/>
      <c r="T27" s="201"/>
      <c r="U27" s="201"/>
      <c r="V27" s="213"/>
      <c r="W27" s="213"/>
      <c r="X27" s="213"/>
      <c r="Y27" s="201"/>
      <c r="Z27" s="214"/>
      <c r="AA27" s="214"/>
      <c r="AB27" s="201"/>
      <c r="AC27" s="201"/>
      <c r="AD27" s="213"/>
      <c r="AE27" s="213"/>
      <c r="AF27" s="471"/>
      <c r="AG27" s="201"/>
      <c r="AH27" s="214"/>
      <c r="AI27" s="214"/>
      <c r="AJ27" s="201"/>
      <c r="AN27" s="168"/>
      <c r="AO27" s="42"/>
    </row>
    <row r="28" spans="2:41" s="185" customFormat="1" ht="81.75" customHeight="1" thickTop="1">
      <c r="B28" s="182"/>
      <c r="C28" s="182"/>
      <c r="D28" s="182"/>
      <c r="E28" s="170"/>
      <c r="F28" s="724" t="s">
        <v>31</v>
      </c>
      <c r="G28" s="725"/>
      <c r="H28" s="725"/>
      <c r="I28" s="725"/>
      <c r="J28" s="725"/>
      <c r="K28" s="725"/>
      <c r="L28" s="726"/>
      <c r="M28" s="202"/>
      <c r="N28" s="730" t="s">
        <v>70</v>
      </c>
      <c r="O28" s="731"/>
      <c r="P28" s="731"/>
      <c r="Q28" s="731"/>
      <c r="R28" s="731"/>
      <c r="S28" s="731"/>
      <c r="T28" s="732"/>
      <c r="U28" s="461"/>
      <c r="V28" s="724" t="s">
        <v>50</v>
      </c>
      <c r="W28" s="725"/>
      <c r="X28" s="726"/>
      <c r="Y28" s="202"/>
      <c r="Z28" s="202"/>
      <c r="AA28" s="202"/>
      <c r="AB28" s="202"/>
      <c r="AC28" s="461"/>
      <c r="AD28" s="733" t="s">
        <v>76</v>
      </c>
      <c r="AE28" s="734"/>
      <c r="AF28" s="734"/>
      <c r="AG28" s="734"/>
      <c r="AH28" s="734"/>
      <c r="AI28" s="734"/>
      <c r="AJ28" s="735"/>
    </row>
    <row r="29" spans="2:41" s="26" customFormat="1" ht="37.5" customHeight="1" thickBot="1">
      <c r="B29" s="184"/>
      <c r="C29" s="184"/>
      <c r="D29" s="184"/>
      <c r="E29" s="59"/>
      <c r="F29" s="239">
        <v>1</v>
      </c>
      <c r="G29" s="240">
        <v>1</v>
      </c>
      <c r="H29" s="245">
        <f>+H$8*(F29+G29)</f>
        <v>34</v>
      </c>
      <c r="I29" s="240"/>
      <c r="J29" s="245">
        <v>1</v>
      </c>
      <c r="K29" s="240">
        <v>1</v>
      </c>
      <c r="L29" s="241">
        <f>+L8*(J29+K29)</f>
        <v>34</v>
      </c>
      <c r="M29" s="202"/>
      <c r="N29" s="249">
        <v>2</v>
      </c>
      <c r="O29" s="250">
        <v>2</v>
      </c>
      <c r="P29" s="251">
        <f>+$P$8*(N29+O29)</f>
        <v>68</v>
      </c>
      <c r="Q29" s="250"/>
      <c r="R29" s="251">
        <v>1</v>
      </c>
      <c r="S29" s="250">
        <v>1</v>
      </c>
      <c r="T29" s="252">
        <f>+$T$8*(R29+S29)</f>
        <v>34</v>
      </c>
      <c r="U29" s="461"/>
      <c r="V29" s="239">
        <v>3</v>
      </c>
      <c r="W29" s="240">
        <v>1</v>
      </c>
      <c r="X29" s="241">
        <f>+AB$8*(V29+W29)</f>
        <v>68</v>
      </c>
      <c r="Y29" s="202"/>
      <c r="Z29" s="202"/>
      <c r="AA29" s="202"/>
      <c r="AB29" s="202"/>
      <c r="AC29" s="461"/>
      <c r="AD29" s="464">
        <v>1</v>
      </c>
      <c r="AE29" s="465">
        <v>1</v>
      </c>
      <c r="AF29" s="466">
        <f>+AF$8*(AD29+AE29)</f>
        <v>34</v>
      </c>
      <c r="AG29" s="466"/>
      <c r="AH29" s="466">
        <v>1</v>
      </c>
      <c r="AI29" s="465">
        <v>1</v>
      </c>
      <c r="AJ29" s="467">
        <f>+AB$8*(AH29+AI29)</f>
        <v>34</v>
      </c>
    </row>
    <row r="30" spans="2:41" s="26" customFormat="1" ht="14.25" customHeight="1" thickTop="1" thickBot="1">
      <c r="B30" s="184"/>
      <c r="C30" s="184"/>
      <c r="D30" s="184"/>
      <c r="E30" s="59"/>
      <c r="F30" s="461"/>
      <c r="G30" s="468"/>
      <c r="H30" s="461"/>
      <c r="I30" s="468"/>
      <c r="J30" s="468"/>
      <c r="K30" s="468"/>
      <c r="L30" s="461"/>
      <c r="M30" s="461"/>
      <c r="N30" s="461"/>
      <c r="O30" s="468"/>
      <c r="P30" s="461"/>
      <c r="Q30" s="468"/>
      <c r="R30" s="468"/>
      <c r="S30" s="468"/>
      <c r="T30" s="461"/>
      <c r="U30" s="461"/>
      <c r="V30" s="461"/>
      <c r="W30" s="468"/>
      <c r="X30" s="468"/>
      <c r="Y30" s="468"/>
      <c r="Z30" s="468"/>
      <c r="AA30" s="468"/>
      <c r="AB30" s="461"/>
      <c r="AC30" s="462"/>
      <c r="AD30" s="214"/>
      <c r="AE30" s="214"/>
      <c r="AF30" s="201"/>
      <c r="AG30" s="468"/>
      <c r="AH30" s="468"/>
      <c r="AI30" s="468"/>
      <c r="AJ30" s="461"/>
      <c r="AN30" s="186"/>
      <c r="AO30" s="186"/>
    </row>
    <row r="31" spans="2:41" s="185" customFormat="1" ht="59.25" customHeight="1" thickTop="1">
      <c r="B31" s="182"/>
      <c r="C31" s="182"/>
      <c r="D31" s="182"/>
      <c r="E31" s="170"/>
      <c r="F31" s="730" t="s">
        <v>38</v>
      </c>
      <c r="G31" s="731"/>
      <c r="H31" s="731"/>
      <c r="I31" s="731"/>
      <c r="J31" s="731"/>
      <c r="K31" s="731"/>
      <c r="L31" s="732"/>
      <c r="M31" s="461"/>
      <c r="N31" s="730" t="s">
        <v>37</v>
      </c>
      <c r="O31" s="731"/>
      <c r="P31" s="731"/>
      <c r="Q31" s="731"/>
      <c r="R31" s="731"/>
      <c r="S31" s="731"/>
      <c r="T31" s="732"/>
      <c r="U31" s="461"/>
      <c r="V31" s="730" t="s">
        <v>35</v>
      </c>
      <c r="W31" s="731"/>
      <c r="X31" s="731"/>
      <c r="Y31" s="731"/>
      <c r="Z31" s="731"/>
      <c r="AA31" s="731"/>
      <c r="AB31" s="732"/>
      <c r="AC31" s="462"/>
      <c r="AD31" s="730" t="s">
        <v>36</v>
      </c>
      <c r="AE31" s="731"/>
      <c r="AF31" s="731"/>
      <c r="AG31" s="731"/>
      <c r="AH31" s="731"/>
      <c r="AI31" s="731"/>
      <c r="AJ31" s="732"/>
      <c r="AN31" s="148"/>
      <c r="AO31" s="148"/>
    </row>
    <row r="32" spans="2:41" s="26" customFormat="1" ht="37.5" customHeight="1" thickBot="1">
      <c r="B32" s="184"/>
      <c r="C32" s="184"/>
      <c r="D32" s="184"/>
      <c r="E32" s="59"/>
      <c r="F32" s="249">
        <v>4</v>
      </c>
      <c r="G32" s="250">
        <v>4</v>
      </c>
      <c r="H32" s="251">
        <f>+H$8*(F32+G32)</f>
        <v>136</v>
      </c>
      <c r="I32" s="251"/>
      <c r="J32" s="251">
        <v>4</v>
      </c>
      <c r="K32" s="250">
        <v>4</v>
      </c>
      <c r="L32" s="252">
        <f>+$L$8*(J32+K32)</f>
        <v>136</v>
      </c>
      <c r="M32" s="461"/>
      <c r="N32" s="249">
        <v>4</v>
      </c>
      <c r="O32" s="250">
        <v>2</v>
      </c>
      <c r="P32" s="251">
        <f>+$P$8*(N32+O32)</f>
        <v>102</v>
      </c>
      <c r="Q32" s="251"/>
      <c r="R32" s="251">
        <v>4</v>
      </c>
      <c r="S32" s="250">
        <v>2</v>
      </c>
      <c r="T32" s="252">
        <f>+T$8*(R32+S32)</f>
        <v>102</v>
      </c>
      <c r="U32" s="461"/>
      <c r="V32" s="249">
        <v>2</v>
      </c>
      <c r="W32" s="250">
        <v>2</v>
      </c>
      <c r="X32" s="251">
        <f>+X$8*(V32+W32)</f>
        <v>68</v>
      </c>
      <c r="Y32" s="251"/>
      <c r="Z32" s="251">
        <v>2</v>
      </c>
      <c r="AA32" s="250">
        <v>2</v>
      </c>
      <c r="AB32" s="252">
        <f>+AB$8*(Z32+AA32)</f>
        <v>68</v>
      </c>
      <c r="AC32" s="462"/>
      <c r="AD32" s="249">
        <v>1</v>
      </c>
      <c r="AE32" s="250">
        <v>1</v>
      </c>
      <c r="AF32" s="251">
        <f>+AF$8*(AD32+AE32)</f>
        <v>34</v>
      </c>
      <c r="AG32" s="251"/>
      <c r="AH32" s="251">
        <v>1</v>
      </c>
      <c r="AI32" s="250">
        <v>1</v>
      </c>
      <c r="AJ32" s="252">
        <f>+AJ$8*(AH32+AI32)</f>
        <v>34</v>
      </c>
    </row>
    <row r="33" spans="1:41" s="26" customFormat="1" ht="14.25" customHeight="1" thickTop="1" thickBot="1">
      <c r="B33" s="184"/>
      <c r="C33" s="184"/>
      <c r="D33" s="184"/>
      <c r="E33" s="59"/>
      <c r="F33" s="202"/>
      <c r="G33" s="202"/>
      <c r="H33" s="463"/>
      <c r="I33" s="202"/>
      <c r="J33" s="202"/>
      <c r="K33" s="202"/>
      <c r="L33" s="202"/>
      <c r="M33" s="461"/>
      <c r="N33" s="461"/>
      <c r="O33" s="468"/>
      <c r="P33" s="461"/>
      <c r="Q33" s="468"/>
      <c r="R33" s="468"/>
      <c r="S33" s="468"/>
      <c r="T33" s="461"/>
      <c r="U33" s="461"/>
      <c r="V33" s="461"/>
      <c r="W33" s="468"/>
      <c r="X33" s="468"/>
      <c r="Y33" s="468"/>
      <c r="Z33" s="468"/>
      <c r="AA33" s="468"/>
      <c r="AB33" s="461"/>
      <c r="AC33" s="462"/>
      <c r="AD33" s="462"/>
      <c r="AE33" s="462"/>
      <c r="AF33" s="472"/>
      <c r="AG33" s="468"/>
      <c r="AH33" s="468"/>
      <c r="AI33" s="468"/>
      <c r="AJ33" s="461"/>
    </row>
    <row r="34" spans="1:41" s="185" customFormat="1" ht="59.25" customHeight="1" thickTop="1">
      <c r="B34" s="182"/>
      <c r="C34" s="182"/>
      <c r="D34" s="182"/>
      <c r="E34" s="182"/>
      <c r="F34" s="724" t="s">
        <v>56</v>
      </c>
      <c r="G34" s="725"/>
      <c r="H34" s="726"/>
      <c r="I34" s="462"/>
      <c r="J34" s="724" t="s">
        <v>39</v>
      </c>
      <c r="K34" s="725"/>
      <c r="L34" s="726"/>
      <c r="M34" s="461"/>
      <c r="N34" s="724" t="s">
        <v>40</v>
      </c>
      <c r="O34" s="725"/>
      <c r="P34" s="725"/>
      <c r="Q34" s="725"/>
      <c r="R34" s="725"/>
      <c r="S34" s="725"/>
      <c r="T34" s="726"/>
      <c r="U34" s="462"/>
      <c r="V34" s="730" t="s">
        <v>41</v>
      </c>
      <c r="W34" s="731"/>
      <c r="X34" s="731"/>
      <c r="Y34" s="731"/>
      <c r="Z34" s="731"/>
      <c r="AA34" s="731"/>
      <c r="AB34" s="732"/>
      <c r="AC34" s="461"/>
      <c r="AD34" s="758" t="s">
        <v>73</v>
      </c>
      <c r="AE34" s="759"/>
      <c r="AF34" s="759"/>
      <c r="AG34" s="759"/>
      <c r="AH34" s="759"/>
      <c r="AI34" s="759"/>
      <c r="AJ34" s="760"/>
      <c r="AN34" s="172"/>
      <c r="AO34" s="172"/>
    </row>
    <row r="35" spans="1:41" s="26" customFormat="1" ht="37.5" customHeight="1" thickBot="1">
      <c r="B35" s="184"/>
      <c r="C35" s="184"/>
      <c r="D35" s="184"/>
      <c r="E35" s="184"/>
      <c r="F35" s="239">
        <v>0</v>
      </c>
      <c r="G35" s="240">
        <v>2</v>
      </c>
      <c r="H35" s="241">
        <f>+$H$8*(F35+G35)</f>
        <v>34</v>
      </c>
      <c r="I35" s="462"/>
      <c r="J35" s="239">
        <v>2</v>
      </c>
      <c r="K35" s="240">
        <v>2</v>
      </c>
      <c r="L35" s="241">
        <f>+$L$8*(J35+K35)</f>
        <v>68</v>
      </c>
      <c r="M35" s="461"/>
      <c r="N35" s="239">
        <v>4</v>
      </c>
      <c r="O35" s="240">
        <v>2</v>
      </c>
      <c r="P35" s="245">
        <f>+$P$8*(N35+O35)</f>
        <v>102</v>
      </c>
      <c r="Q35" s="240"/>
      <c r="R35" s="245">
        <v>4</v>
      </c>
      <c r="S35" s="240">
        <v>2</v>
      </c>
      <c r="T35" s="241">
        <f>+$T$8*(R35+S35)</f>
        <v>102</v>
      </c>
      <c r="U35" s="462"/>
      <c r="V35" s="249">
        <v>2</v>
      </c>
      <c r="W35" s="250">
        <v>2</v>
      </c>
      <c r="X35" s="251">
        <f>+X$8*(V35+W35)</f>
        <v>68</v>
      </c>
      <c r="Y35" s="251"/>
      <c r="Z35" s="251">
        <v>2</v>
      </c>
      <c r="AA35" s="250">
        <v>2</v>
      </c>
      <c r="AB35" s="252">
        <f>+AB$8*(Z35+AA35)</f>
        <v>68</v>
      </c>
      <c r="AC35" s="461"/>
      <c r="AD35" s="473">
        <v>1</v>
      </c>
      <c r="AE35" s="474">
        <v>1</v>
      </c>
      <c r="AF35" s="475">
        <f>+AF$8*(AD35+AE35)</f>
        <v>34</v>
      </c>
      <c r="AG35" s="475"/>
      <c r="AH35" s="475">
        <v>1</v>
      </c>
      <c r="AI35" s="474">
        <v>1</v>
      </c>
      <c r="AJ35" s="476">
        <f>+AJ$8*(AH35+AI35)</f>
        <v>34</v>
      </c>
      <c r="AN35" s="12"/>
      <c r="AO35" s="11"/>
    </row>
    <row r="36" spans="1:41" s="26" customFormat="1" ht="14.25" customHeight="1" thickTop="1" thickBot="1">
      <c r="B36" s="184"/>
      <c r="C36" s="184"/>
      <c r="D36" s="184"/>
      <c r="E36" s="59"/>
      <c r="F36" s="462"/>
      <c r="G36" s="462"/>
      <c r="H36" s="472"/>
      <c r="I36" s="462"/>
      <c r="J36" s="462"/>
      <c r="K36" s="462"/>
      <c r="L36" s="462"/>
      <c r="M36" s="462"/>
      <c r="N36" s="462"/>
      <c r="O36" s="462"/>
      <c r="P36" s="472"/>
      <c r="Q36" s="462"/>
      <c r="R36" s="462"/>
      <c r="S36" s="462"/>
      <c r="T36" s="472"/>
      <c r="U36" s="462"/>
      <c r="V36" s="462"/>
      <c r="W36" s="462"/>
      <c r="X36" s="462"/>
      <c r="Y36" s="462"/>
      <c r="Z36" s="461"/>
      <c r="AA36" s="468"/>
      <c r="AB36" s="472"/>
      <c r="AC36" s="462"/>
      <c r="AD36" s="462"/>
      <c r="AE36" s="462"/>
      <c r="AF36" s="472"/>
      <c r="AG36" s="462"/>
      <c r="AH36" s="462"/>
      <c r="AI36" s="462"/>
      <c r="AJ36" s="462"/>
    </row>
    <row r="37" spans="1:41" s="26" customFormat="1" ht="72" customHeight="1" thickTop="1">
      <c r="B37" s="184"/>
      <c r="C37" s="184"/>
      <c r="D37" s="184"/>
      <c r="E37" s="59"/>
      <c r="F37" s="462"/>
      <c r="G37" s="462"/>
      <c r="H37" s="472"/>
      <c r="I37" s="462"/>
      <c r="J37" s="462"/>
      <c r="K37" s="462"/>
      <c r="L37" s="462"/>
      <c r="M37" s="462"/>
      <c r="N37" s="462"/>
      <c r="O37" s="462"/>
      <c r="P37" s="472"/>
      <c r="Q37" s="462"/>
      <c r="R37" s="748" t="s">
        <v>2</v>
      </c>
      <c r="S37" s="749"/>
      <c r="T37" s="750"/>
      <c r="U37" s="202"/>
      <c r="V37" s="751" t="s">
        <v>71</v>
      </c>
      <c r="W37" s="752"/>
      <c r="X37" s="753"/>
      <c r="Y37" s="462"/>
      <c r="Z37" s="461"/>
      <c r="AA37" s="468"/>
      <c r="AB37" s="472"/>
      <c r="AC37" s="462"/>
      <c r="AD37" s="761" t="s">
        <v>74</v>
      </c>
      <c r="AE37" s="762"/>
      <c r="AF37" s="763"/>
      <c r="AG37" s="462"/>
      <c r="AH37" s="730" t="s">
        <v>52</v>
      </c>
      <c r="AI37" s="731"/>
      <c r="AJ37" s="732"/>
    </row>
    <row r="38" spans="1:41" s="26" customFormat="1" ht="49.5" customHeight="1" thickBot="1">
      <c r="B38" s="184"/>
      <c r="C38" s="184"/>
      <c r="D38" s="184"/>
      <c r="E38" s="59"/>
      <c r="F38" s="462"/>
      <c r="G38" s="462"/>
      <c r="H38" s="472"/>
      <c r="I38" s="462"/>
      <c r="J38" s="462"/>
      <c r="K38" s="462"/>
      <c r="L38" s="462"/>
      <c r="M38" s="462"/>
      <c r="N38" s="462"/>
      <c r="O38" s="462"/>
      <c r="P38" s="472"/>
      <c r="Q38" s="462"/>
      <c r="R38" s="258">
        <v>1</v>
      </c>
      <c r="S38" s="259">
        <v>1</v>
      </c>
      <c r="T38" s="261">
        <f>+(S38+R38)*T8</f>
        <v>34</v>
      </c>
      <c r="U38" s="202"/>
      <c r="V38" s="477">
        <v>1</v>
      </c>
      <c r="W38" s="478">
        <v>1</v>
      </c>
      <c r="X38" s="479">
        <f>+AB$8*(V38+W38)</f>
        <v>34</v>
      </c>
      <c r="Y38" s="462"/>
      <c r="Z38" s="461"/>
      <c r="AA38" s="468"/>
      <c r="AB38" s="472"/>
      <c r="AC38" s="462"/>
      <c r="AD38" s="480">
        <v>1</v>
      </c>
      <c r="AE38" s="481">
        <v>1</v>
      </c>
      <c r="AF38" s="482">
        <f>+AF$8*(AD38+AE38)</f>
        <v>34</v>
      </c>
      <c r="AG38" s="462"/>
      <c r="AH38" s="249">
        <v>1</v>
      </c>
      <c r="AI38" s="250">
        <v>1</v>
      </c>
      <c r="AJ38" s="252">
        <f>+AJ$8*(AH38+AI38)</f>
        <v>34</v>
      </c>
    </row>
    <row r="39" spans="1:41" s="26" customFormat="1" ht="19.5" customHeight="1" thickTop="1" thickBot="1">
      <c r="B39" s="184"/>
      <c r="C39" s="184"/>
      <c r="D39" s="184"/>
      <c r="E39" s="59"/>
      <c r="F39" s="462"/>
      <c r="G39" s="462"/>
      <c r="H39" s="472"/>
      <c r="I39" s="462"/>
      <c r="J39" s="462"/>
      <c r="K39" s="462"/>
      <c r="L39" s="462"/>
      <c r="M39" s="462"/>
      <c r="N39" s="462"/>
      <c r="O39" s="462"/>
      <c r="P39" s="472"/>
      <c r="Q39" s="462"/>
      <c r="R39" s="462"/>
      <c r="S39" s="462"/>
      <c r="T39" s="472"/>
      <c r="U39" s="462"/>
      <c r="V39" s="462"/>
      <c r="W39" s="462"/>
      <c r="X39" s="462"/>
      <c r="Y39" s="462"/>
      <c r="Z39" s="461"/>
      <c r="AA39" s="468"/>
      <c r="AB39" s="472"/>
      <c r="AC39" s="462"/>
      <c r="AD39" s="462"/>
      <c r="AE39" s="462"/>
      <c r="AF39" s="472"/>
      <c r="AG39" s="462"/>
      <c r="AH39" s="462"/>
      <c r="AI39" s="462"/>
      <c r="AJ39" s="462"/>
    </row>
    <row r="40" spans="1:41" s="185" customFormat="1" ht="79.5" customHeight="1" thickTop="1">
      <c r="F40" s="748" t="s">
        <v>0</v>
      </c>
      <c r="G40" s="749"/>
      <c r="H40" s="749"/>
      <c r="I40" s="749"/>
      <c r="J40" s="749"/>
      <c r="K40" s="749"/>
      <c r="L40" s="750"/>
      <c r="M40" s="461"/>
      <c r="N40" s="748" t="s">
        <v>1</v>
      </c>
      <c r="O40" s="749"/>
      <c r="P40" s="749"/>
      <c r="Q40" s="749"/>
      <c r="R40" s="749"/>
      <c r="S40" s="749"/>
      <c r="T40" s="750"/>
      <c r="U40" s="462"/>
      <c r="V40" s="751" t="s">
        <v>72</v>
      </c>
      <c r="W40" s="752"/>
      <c r="X40" s="753"/>
      <c r="Y40" s="462"/>
      <c r="Z40" s="754" t="s">
        <v>45</v>
      </c>
      <c r="AA40" s="755"/>
      <c r="AB40" s="756"/>
      <c r="AC40" s="462"/>
      <c r="AD40" s="751" t="s">
        <v>186</v>
      </c>
      <c r="AE40" s="752"/>
      <c r="AF40" s="752"/>
      <c r="AG40" s="752"/>
      <c r="AH40" s="752" t="s">
        <v>54</v>
      </c>
      <c r="AI40" s="752"/>
      <c r="AJ40" s="753"/>
      <c r="AM40" s="185" t="s">
        <v>62</v>
      </c>
    </row>
    <row r="41" spans="1:41" s="26" customFormat="1" ht="37.5" customHeight="1" thickBot="1">
      <c r="B41" s="186"/>
      <c r="C41" s="186"/>
      <c r="D41" s="186"/>
      <c r="E41" s="186"/>
      <c r="F41" s="258">
        <v>1</v>
      </c>
      <c r="G41" s="259">
        <v>1</v>
      </c>
      <c r="H41" s="483">
        <f>+H8*(F41+G41)</f>
        <v>34</v>
      </c>
      <c r="I41" s="260"/>
      <c r="J41" s="260">
        <v>1</v>
      </c>
      <c r="K41" s="259">
        <v>1</v>
      </c>
      <c r="L41" s="257">
        <f>+L8*(J41+K41)</f>
        <v>34</v>
      </c>
      <c r="M41" s="461"/>
      <c r="N41" s="258">
        <v>3</v>
      </c>
      <c r="O41" s="259">
        <v>1</v>
      </c>
      <c r="P41" s="483">
        <f>+(N41+O41)*P8</f>
        <v>68</v>
      </c>
      <c r="Q41" s="260"/>
      <c r="R41" s="260">
        <v>3</v>
      </c>
      <c r="S41" s="259">
        <v>1</v>
      </c>
      <c r="T41" s="257">
        <f>+(R41+S41)*T8</f>
        <v>68</v>
      </c>
      <c r="U41" s="462"/>
      <c r="V41" s="477">
        <v>1</v>
      </c>
      <c r="W41" s="478">
        <v>1</v>
      </c>
      <c r="X41" s="479">
        <f>+AB$8*(V41+W41)</f>
        <v>34</v>
      </c>
      <c r="Y41" s="462"/>
      <c r="Z41" s="484">
        <v>3</v>
      </c>
      <c r="AA41" s="485">
        <v>1</v>
      </c>
      <c r="AB41" s="486">
        <f>+AB$8*(Z41+AA41)</f>
        <v>68</v>
      </c>
      <c r="AC41" s="462"/>
      <c r="AD41" s="477">
        <v>1</v>
      </c>
      <c r="AE41" s="478">
        <v>1</v>
      </c>
      <c r="AF41" s="487">
        <f>+$AJ$8*(AD41+AE41)</f>
        <v>34</v>
      </c>
      <c r="AG41" s="488"/>
      <c r="AH41" s="487">
        <v>1</v>
      </c>
      <c r="AI41" s="478">
        <v>1</v>
      </c>
      <c r="AJ41" s="479">
        <f>+$AJ$8*(AH41+AI41)</f>
        <v>34</v>
      </c>
    </row>
    <row r="42" spans="1:41" s="26" customFormat="1" ht="14.25" customHeight="1" thickTop="1" thickBot="1">
      <c r="B42" s="184"/>
      <c r="C42" s="184"/>
      <c r="D42" s="184"/>
      <c r="E42" s="59"/>
      <c r="F42" s="201"/>
      <c r="G42" s="214"/>
      <c r="H42" s="463"/>
      <c r="I42" s="201"/>
      <c r="J42" s="201"/>
      <c r="K42" s="214"/>
      <c r="L42" s="489"/>
      <c r="M42" s="201"/>
      <c r="N42" s="201"/>
      <c r="O42" s="214"/>
      <c r="P42" s="201"/>
      <c r="Q42" s="201"/>
      <c r="R42" s="201"/>
      <c r="S42" s="214"/>
      <c r="T42" s="201"/>
      <c r="U42" s="202"/>
      <c r="V42" s="201"/>
      <c r="W42" s="214"/>
      <c r="X42" s="201"/>
      <c r="Y42" s="202"/>
      <c r="Z42" s="201"/>
      <c r="AA42" s="214"/>
      <c r="AB42" s="201"/>
      <c r="AC42" s="202"/>
      <c r="AD42" s="201"/>
      <c r="AE42" s="214"/>
      <c r="AF42" s="201"/>
      <c r="AG42" s="202"/>
      <c r="AH42" s="201"/>
      <c r="AI42" s="214"/>
      <c r="AJ42" s="201"/>
    </row>
    <row r="43" spans="1:41" s="185" customFormat="1" ht="59.25" customHeight="1" thickTop="1">
      <c r="A43" s="173"/>
      <c r="B43" s="182"/>
      <c r="C43" s="182"/>
      <c r="D43" s="182"/>
      <c r="E43" s="170"/>
      <c r="F43" s="202"/>
      <c r="G43" s="202"/>
      <c r="H43" s="463"/>
      <c r="I43" s="202"/>
      <c r="J43" s="202"/>
      <c r="K43" s="202"/>
      <c r="L43" s="202"/>
      <c r="M43" s="202"/>
      <c r="N43" s="202"/>
      <c r="O43" s="202"/>
      <c r="P43" s="463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751" t="s">
        <v>189</v>
      </c>
      <c r="AE43" s="752"/>
      <c r="AF43" s="752"/>
      <c r="AG43" s="752"/>
      <c r="AH43" s="752"/>
      <c r="AI43" s="752"/>
      <c r="AJ43" s="753"/>
    </row>
    <row r="44" spans="1:41" s="26" customFormat="1" ht="37.5" customHeight="1" thickBot="1">
      <c r="B44" s="184"/>
      <c r="C44" s="184"/>
      <c r="D44" s="184"/>
      <c r="E44" s="59"/>
      <c r="F44" s="202"/>
      <c r="G44" s="202"/>
      <c r="H44" s="463"/>
      <c r="I44" s="202"/>
      <c r="J44" s="202"/>
      <c r="K44" s="202"/>
      <c r="L44" s="202"/>
      <c r="M44" s="202"/>
      <c r="N44" s="202"/>
      <c r="O44" s="202"/>
      <c r="P44" s="463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477">
        <v>2</v>
      </c>
      <c r="AE44" s="478">
        <v>2</v>
      </c>
      <c r="AF44" s="487">
        <f>+$AJ$8*(AD44+AE44)</f>
        <v>68</v>
      </c>
      <c r="AG44" s="488"/>
      <c r="AH44" s="487">
        <v>2</v>
      </c>
      <c r="AI44" s="478">
        <v>2</v>
      </c>
      <c r="AJ44" s="479">
        <f>+$AJ$8*(AH44+AI44)</f>
        <v>68</v>
      </c>
    </row>
    <row r="45" spans="1:41" s="26" customFormat="1" ht="14.25" customHeight="1" thickTop="1" thickBot="1">
      <c r="B45" s="184"/>
      <c r="C45" s="184"/>
      <c r="D45" s="184"/>
      <c r="E45" s="59"/>
      <c r="F45" s="461"/>
      <c r="G45" s="461"/>
      <c r="H45" s="461"/>
      <c r="I45" s="461"/>
      <c r="J45" s="461"/>
      <c r="K45" s="461"/>
      <c r="L45" s="461"/>
      <c r="M45" s="461"/>
      <c r="N45" s="462"/>
      <c r="O45" s="462"/>
      <c r="P45" s="472"/>
      <c r="Q45" s="462"/>
      <c r="R45" s="201"/>
      <c r="S45" s="214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1"/>
      <c r="AE45" s="201"/>
      <c r="AF45" s="201"/>
      <c r="AG45" s="201"/>
      <c r="AH45" s="201"/>
      <c r="AI45" s="201"/>
      <c r="AJ45" s="201"/>
    </row>
    <row r="46" spans="1:41" s="185" customFormat="1" ht="84" customHeight="1" thickTop="1">
      <c r="B46" s="182"/>
      <c r="C46" s="182"/>
      <c r="D46" s="182"/>
      <c r="E46" s="182"/>
      <c r="F46" s="202"/>
      <c r="G46" s="202"/>
      <c r="H46" s="463"/>
      <c r="I46" s="202"/>
      <c r="J46" s="202"/>
      <c r="K46" s="202"/>
      <c r="L46" s="202"/>
      <c r="M46" s="461"/>
      <c r="N46" s="202"/>
      <c r="O46" s="202"/>
      <c r="P46" s="463"/>
      <c r="Q46" s="202"/>
      <c r="R46" s="202"/>
      <c r="S46" s="202"/>
      <c r="T46" s="202"/>
      <c r="U46" s="202"/>
      <c r="V46" s="202"/>
      <c r="W46" s="202"/>
      <c r="X46" s="202"/>
      <c r="Y46" s="202"/>
      <c r="Z46" s="748" t="s">
        <v>55</v>
      </c>
      <c r="AA46" s="749"/>
      <c r="AB46" s="750"/>
      <c r="AC46" s="202"/>
      <c r="AD46" s="748" t="s">
        <v>53</v>
      </c>
      <c r="AE46" s="749"/>
      <c r="AF46" s="750"/>
      <c r="AG46" s="202"/>
      <c r="AH46" s="751" t="s">
        <v>75</v>
      </c>
      <c r="AI46" s="752"/>
      <c r="AJ46" s="753"/>
    </row>
    <row r="47" spans="1:41" s="26" customFormat="1" ht="37.5" customHeight="1" thickBot="1">
      <c r="B47" s="184"/>
      <c r="C47" s="184"/>
      <c r="D47" s="184"/>
      <c r="E47" s="184"/>
      <c r="F47" s="202"/>
      <c r="G47" s="202"/>
      <c r="H47" s="463"/>
      <c r="I47" s="202"/>
      <c r="J47" s="202"/>
      <c r="K47" s="202"/>
      <c r="L47" s="202"/>
      <c r="M47" s="461"/>
      <c r="N47" s="202"/>
      <c r="O47" s="202"/>
      <c r="P47" s="463"/>
      <c r="Q47" s="202"/>
      <c r="R47" s="202"/>
      <c r="S47" s="202"/>
      <c r="T47" s="202"/>
      <c r="U47" s="202"/>
      <c r="V47" s="202"/>
      <c r="W47" s="202"/>
      <c r="X47" s="202"/>
      <c r="Y47" s="202"/>
      <c r="Z47" s="258">
        <v>4</v>
      </c>
      <c r="AA47" s="259">
        <v>2</v>
      </c>
      <c r="AB47" s="261">
        <f>+AF$8*(Z47+AA47)</f>
        <v>102</v>
      </c>
      <c r="AC47" s="202"/>
      <c r="AD47" s="258">
        <v>4</v>
      </c>
      <c r="AE47" s="259">
        <v>2</v>
      </c>
      <c r="AF47" s="261">
        <f>+AF$8*(AD47+AE47)</f>
        <v>102</v>
      </c>
      <c r="AG47" s="202"/>
      <c r="AH47" s="477">
        <v>1</v>
      </c>
      <c r="AI47" s="478">
        <v>1</v>
      </c>
      <c r="AJ47" s="479">
        <f>+AF$8*(AH47+AI47)</f>
        <v>34</v>
      </c>
    </row>
    <row r="48" spans="1:41" s="26" customFormat="1" ht="14.25" customHeight="1" thickTop="1">
      <c r="B48" s="184"/>
      <c r="C48" s="184"/>
      <c r="D48" s="184"/>
      <c r="E48" s="59"/>
      <c r="F48" s="461"/>
      <c r="G48" s="461"/>
      <c r="H48" s="461"/>
      <c r="I48" s="461"/>
      <c r="J48" s="461"/>
      <c r="K48" s="461"/>
      <c r="L48" s="461"/>
      <c r="M48" s="461"/>
      <c r="N48" s="461"/>
      <c r="O48" s="468"/>
      <c r="P48" s="461"/>
      <c r="Q48" s="461"/>
      <c r="R48" s="461"/>
      <c r="S48" s="468"/>
      <c r="T48" s="461"/>
      <c r="U48" s="461"/>
      <c r="V48" s="461"/>
      <c r="W48" s="461"/>
      <c r="X48" s="461"/>
      <c r="Y48" s="461"/>
      <c r="Z48" s="214"/>
      <c r="AA48" s="214"/>
      <c r="AB48" s="201"/>
      <c r="AC48" s="202"/>
      <c r="AD48" s="201"/>
      <c r="AE48" s="214"/>
      <c r="AF48" s="201"/>
      <c r="AG48" s="461"/>
      <c r="AH48" s="461"/>
      <c r="AI48" s="461"/>
      <c r="AJ48" s="461"/>
    </row>
    <row r="49" spans="1:40" s="26" customFormat="1" ht="14.25" customHeight="1" thickBot="1">
      <c r="B49" s="184"/>
      <c r="C49" s="184"/>
      <c r="D49" s="184"/>
      <c r="E49" s="59"/>
      <c r="F49" s="461"/>
      <c r="G49" s="461"/>
      <c r="H49" s="461"/>
      <c r="I49" s="461"/>
      <c r="J49" s="461"/>
      <c r="K49" s="461"/>
      <c r="L49" s="461"/>
      <c r="M49" s="461"/>
      <c r="N49" s="461"/>
      <c r="O49" s="468"/>
      <c r="P49" s="461"/>
      <c r="Q49" s="461"/>
      <c r="R49" s="461"/>
      <c r="S49" s="468"/>
      <c r="T49" s="461"/>
      <c r="U49" s="461"/>
      <c r="V49" s="461"/>
      <c r="W49" s="461"/>
      <c r="X49" s="461"/>
      <c r="Y49" s="461"/>
      <c r="Z49" s="461"/>
      <c r="AA49" s="461"/>
      <c r="AB49" s="461"/>
      <c r="AC49" s="461"/>
      <c r="AD49" s="461"/>
      <c r="AE49" s="461"/>
      <c r="AF49" s="461"/>
      <c r="AG49" s="461"/>
      <c r="AH49" s="461"/>
      <c r="AI49" s="461"/>
      <c r="AJ49" s="461"/>
    </row>
    <row r="50" spans="1:40" s="185" customFormat="1" ht="59.25" customHeight="1" thickTop="1">
      <c r="B50" s="182"/>
      <c r="C50" s="182"/>
      <c r="D50" s="182"/>
      <c r="E50" s="170"/>
      <c r="F50" s="462"/>
      <c r="G50" s="462"/>
      <c r="H50" s="472"/>
      <c r="I50" s="462"/>
      <c r="J50" s="462"/>
      <c r="K50" s="462"/>
      <c r="L50" s="462"/>
      <c r="M50" s="461"/>
      <c r="N50" s="742" t="s">
        <v>3</v>
      </c>
      <c r="O50" s="743"/>
      <c r="P50" s="743"/>
      <c r="Q50" s="743"/>
      <c r="R50" s="743"/>
      <c r="S50" s="743"/>
      <c r="T50" s="744"/>
      <c r="U50" s="462"/>
      <c r="V50" s="742" t="s">
        <v>4</v>
      </c>
      <c r="W50" s="743"/>
      <c r="X50" s="743"/>
      <c r="Y50" s="743"/>
      <c r="Z50" s="743"/>
      <c r="AA50" s="743"/>
      <c r="AB50" s="744"/>
      <c r="AC50" s="462"/>
      <c r="AD50" s="745" t="s">
        <v>198</v>
      </c>
      <c r="AE50" s="746"/>
      <c r="AF50" s="746"/>
      <c r="AG50" s="746"/>
      <c r="AH50" s="746"/>
      <c r="AI50" s="746"/>
      <c r="AJ50" s="747"/>
      <c r="AN50" s="148"/>
    </row>
    <row r="51" spans="1:40" s="26" customFormat="1" ht="37.5" customHeight="1" thickBot="1">
      <c r="B51" s="184"/>
      <c r="C51" s="184"/>
      <c r="D51" s="184"/>
      <c r="E51" s="59"/>
      <c r="F51" s="462"/>
      <c r="G51" s="462"/>
      <c r="H51" s="472"/>
      <c r="I51" s="462"/>
      <c r="J51" s="462"/>
      <c r="K51" s="462"/>
      <c r="L51" s="462"/>
      <c r="M51" s="461"/>
      <c r="N51" s="255">
        <v>1</v>
      </c>
      <c r="O51" s="256">
        <v>1</v>
      </c>
      <c r="P51" s="260">
        <f>+L$8*(N51+O51)</f>
        <v>34</v>
      </c>
      <c r="Q51" s="490"/>
      <c r="R51" s="483">
        <v>1</v>
      </c>
      <c r="S51" s="256">
        <v>1</v>
      </c>
      <c r="T51" s="261">
        <f>+P$8*(R51+S51)</f>
        <v>34</v>
      </c>
      <c r="U51" s="462"/>
      <c r="V51" s="255">
        <v>1</v>
      </c>
      <c r="W51" s="256">
        <v>1</v>
      </c>
      <c r="X51" s="260">
        <f>+T$8*(V51+W51)</f>
        <v>34</v>
      </c>
      <c r="Y51" s="490"/>
      <c r="Z51" s="483">
        <v>1</v>
      </c>
      <c r="AA51" s="256">
        <v>1</v>
      </c>
      <c r="AB51" s="261">
        <f>+X$8*(Z51+AA51)</f>
        <v>34</v>
      </c>
      <c r="AC51" s="462"/>
      <c r="AD51" s="491">
        <v>2</v>
      </c>
      <c r="AE51" s="492">
        <v>2</v>
      </c>
      <c r="AF51" s="493">
        <f>+$AJ$8*(AD51+AE51)</f>
        <v>68</v>
      </c>
      <c r="AG51" s="494"/>
      <c r="AH51" s="493">
        <v>1</v>
      </c>
      <c r="AI51" s="495">
        <v>1</v>
      </c>
      <c r="AJ51" s="496">
        <f>+$AJ$8*(AH51+AI51)</f>
        <v>34</v>
      </c>
    </row>
    <row r="52" spans="1:40" s="26" customFormat="1" ht="15" customHeight="1" thickTop="1">
      <c r="B52" s="180"/>
      <c r="C52" s="180"/>
      <c r="D52" s="180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40"/>
      <c r="P52" s="39"/>
      <c r="Q52" s="39"/>
      <c r="R52" s="39"/>
      <c r="S52" s="40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180"/>
      <c r="AE52" s="180"/>
      <c r="AF52" s="188"/>
      <c r="AG52" s="39"/>
      <c r="AH52" s="39"/>
      <c r="AI52" s="39"/>
      <c r="AJ52" s="39"/>
    </row>
    <row r="53" spans="1:40" ht="88" customHeight="1" thickBot="1">
      <c r="A53" s="3"/>
      <c r="B53" s="3"/>
      <c r="C53" s="3"/>
      <c r="D53" s="3"/>
      <c r="E53" s="2"/>
      <c r="F53" s="2"/>
      <c r="G53" s="195" t="s">
        <v>194</v>
      </c>
      <c r="H53" s="2"/>
      <c r="I53" s="2"/>
      <c r="J53" s="2"/>
      <c r="K53" s="2"/>
      <c r="L53" s="2"/>
      <c r="M53" s="2"/>
      <c r="N53" s="2"/>
      <c r="O53" s="196" t="s">
        <v>196</v>
      </c>
      <c r="P53" s="2"/>
      <c r="Q53" s="2"/>
      <c r="R53" s="2"/>
      <c r="S53" s="33"/>
      <c r="T53" s="2"/>
      <c r="U53" s="2"/>
      <c r="V53" s="2"/>
      <c r="W53" s="196" t="s">
        <v>195</v>
      </c>
      <c r="X53" s="2"/>
      <c r="Y53" s="2"/>
      <c r="Z53" s="2"/>
      <c r="AA53" s="2"/>
      <c r="AB53" s="2"/>
      <c r="AC53" s="2"/>
      <c r="AD53" s="2"/>
      <c r="AE53" s="196" t="s">
        <v>197</v>
      </c>
      <c r="AF53" s="2"/>
      <c r="AG53" s="2"/>
      <c r="AH53" s="2"/>
      <c r="AI53" s="2"/>
      <c r="AJ53" s="2"/>
      <c r="AK53" s="3"/>
    </row>
    <row r="54" spans="1:40" s="16" customFormat="1" ht="52.5" customHeight="1" thickBot="1">
      <c r="A54" s="14" t="s">
        <v>6</v>
      </c>
      <c r="B54" s="736" t="s">
        <v>7</v>
      </c>
      <c r="C54" s="737"/>
      <c r="D54" s="738"/>
      <c r="E54" s="13"/>
      <c r="F54" s="739" t="s">
        <v>7</v>
      </c>
      <c r="G54" s="740"/>
      <c r="H54" s="741"/>
      <c r="I54" s="11"/>
      <c r="J54" s="739" t="s">
        <v>7</v>
      </c>
      <c r="K54" s="740"/>
      <c r="L54" s="741"/>
      <c r="M54" s="11"/>
      <c r="N54" s="739" t="s">
        <v>57</v>
      </c>
      <c r="O54" s="740"/>
      <c r="P54" s="741"/>
      <c r="Q54" s="11"/>
      <c r="R54" s="739" t="s">
        <v>58</v>
      </c>
      <c r="S54" s="740"/>
      <c r="T54" s="741"/>
      <c r="U54" s="11"/>
      <c r="V54" s="739" t="s">
        <v>59</v>
      </c>
      <c r="W54" s="740"/>
      <c r="X54" s="741"/>
      <c r="Y54" s="11"/>
      <c r="Z54" s="739" t="s">
        <v>60</v>
      </c>
      <c r="AA54" s="740"/>
      <c r="AB54" s="741"/>
      <c r="AC54" s="11"/>
      <c r="AD54" s="739" t="s">
        <v>61</v>
      </c>
      <c r="AE54" s="740"/>
      <c r="AF54" s="741"/>
      <c r="AG54" s="11"/>
      <c r="AH54" s="739" t="s">
        <v>58</v>
      </c>
      <c r="AI54" s="740"/>
      <c r="AJ54" s="741"/>
      <c r="AK54" s="15" t="s">
        <v>8</v>
      </c>
      <c r="AM54" s="17"/>
    </row>
    <row r="55" spans="1:40" s="26" customFormat="1" ht="30.75" customHeight="1">
      <c r="A55" s="164" t="s">
        <v>65</v>
      </c>
      <c r="B55" s="18">
        <v>0</v>
      </c>
      <c r="C55" s="19">
        <f>+C20</f>
        <v>0</v>
      </c>
      <c r="D55" s="20">
        <v>0</v>
      </c>
      <c r="E55" s="13"/>
      <c r="F55" s="21">
        <f>F26+F29+F32+F35</f>
        <v>7</v>
      </c>
      <c r="G55" s="22">
        <f>G26+G29+G32+G35</f>
        <v>11</v>
      </c>
      <c r="H55" s="23">
        <f>+H26+H29+H32+H35</f>
        <v>306</v>
      </c>
      <c r="I55" s="11"/>
      <c r="J55" s="21">
        <f>J26+J29+J32+J35</f>
        <v>9</v>
      </c>
      <c r="K55" s="22">
        <f>K26+K29+K32+K35</f>
        <v>9</v>
      </c>
      <c r="L55" s="23">
        <f>+L26+L29+L32+L35</f>
        <v>306</v>
      </c>
      <c r="M55" s="11"/>
      <c r="N55" s="21">
        <f>+N26+N29+N32+N35</f>
        <v>11</v>
      </c>
      <c r="O55" s="22">
        <f>+O26+O29+O32+O35</f>
        <v>7</v>
      </c>
      <c r="P55" s="23">
        <f>+P26+P29+P32+P35</f>
        <v>306</v>
      </c>
      <c r="Q55" s="11"/>
      <c r="R55" s="21">
        <f>+R26+R29+R32+R35</f>
        <v>10</v>
      </c>
      <c r="S55" s="22">
        <f>+S26+S29+S32+S35</f>
        <v>6</v>
      </c>
      <c r="T55" s="23">
        <f>+T26+T29+T32+T35</f>
        <v>272</v>
      </c>
      <c r="U55" s="11"/>
      <c r="V55" s="21">
        <f>+V29+V32+V35</f>
        <v>7</v>
      </c>
      <c r="W55" s="22">
        <f>+W29+W32+W35</f>
        <v>5</v>
      </c>
      <c r="X55" s="23">
        <f>+X29+X32+X35</f>
        <v>204</v>
      </c>
      <c r="Y55" s="11"/>
      <c r="Z55" s="21">
        <f>+Z32+Z35</f>
        <v>4</v>
      </c>
      <c r="AA55" s="22">
        <f>+AA32+AA35</f>
        <v>4</v>
      </c>
      <c r="AB55" s="23">
        <f>+AB32+AB35</f>
        <v>136</v>
      </c>
      <c r="AC55" s="11"/>
      <c r="AD55" s="21">
        <f>+AD32+AD35</f>
        <v>2</v>
      </c>
      <c r="AE55" s="22">
        <f>+AE32+AE35</f>
        <v>2</v>
      </c>
      <c r="AF55" s="23">
        <f>+AF32+AF35</f>
        <v>68</v>
      </c>
      <c r="AG55" s="11"/>
      <c r="AH55" s="21">
        <f>+AH38+AH32+AH35</f>
        <v>3</v>
      </c>
      <c r="AI55" s="22">
        <f>+AI38+AI32+AI35</f>
        <v>3</v>
      </c>
      <c r="AJ55" s="24">
        <f>+AJ38+AJ32+AJ35</f>
        <v>102</v>
      </c>
      <c r="AK55" s="25">
        <f>+D55+H55+L55+P55+T55+X55+AB55+AF55+AJ55</f>
        <v>1700</v>
      </c>
    </row>
    <row r="56" spans="1:40" s="26" customFormat="1" ht="30.75" customHeight="1">
      <c r="A56" s="165" t="s">
        <v>66</v>
      </c>
      <c r="B56" s="18">
        <f>B20</f>
        <v>2</v>
      </c>
      <c r="C56" s="19">
        <f>C20</f>
        <v>0</v>
      </c>
      <c r="D56" s="20">
        <f>D20</f>
        <v>4</v>
      </c>
      <c r="E56" s="13"/>
      <c r="F56" s="27">
        <f>F14+F17+F20+F23</f>
        <v>4</v>
      </c>
      <c r="G56" s="19">
        <f>+G14+G17+G20+G23</f>
        <v>10</v>
      </c>
      <c r="H56" s="20">
        <f>+H14+H17+H20+H23</f>
        <v>238</v>
      </c>
      <c r="I56" s="11"/>
      <c r="J56" s="27">
        <f>J14+J17+J20+J23</f>
        <v>4</v>
      </c>
      <c r="K56" s="19">
        <f>+K14+K17+K20+K23</f>
        <v>10</v>
      </c>
      <c r="L56" s="20">
        <f>+L14+L17+L20+L23</f>
        <v>238</v>
      </c>
      <c r="M56" s="11"/>
      <c r="N56" s="27">
        <f>+N14+N17+N20</f>
        <v>1</v>
      </c>
      <c r="O56" s="19">
        <f>+O14+O17+O20</f>
        <v>9</v>
      </c>
      <c r="P56" s="20">
        <f>+P14+P17+P20</f>
        <v>170</v>
      </c>
      <c r="Q56" s="11"/>
      <c r="R56" s="27">
        <f>+R14+R17+R20</f>
        <v>1</v>
      </c>
      <c r="S56" s="19">
        <f>+S14+S17+S20</f>
        <v>9</v>
      </c>
      <c r="T56" s="20">
        <f>+T14+T17+T20</f>
        <v>170</v>
      </c>
      <c r="U56" s="11"/>
      <c r="V56" s="27">
        <f>+V14+V17+V23+V20</f>
        <v>5</v>
      </c>
      <c r="W56" s="19">
        <f>+W14+W17+W23+W20</f>
        <v>11</v>
      </c>
      <c r="X56" s="20">
        <f>+X14+X17+X23+X20</f>
        <v>272</v>
      </c>
      <c r="Y56" s="11"/>
      <c r="Z56" s="27">
        <f>+Z14+Z17+Z20+Z23</f>
        <v>3</v>
      </c>
      <c r="AA56" s="19">
        <f>+AA14+AA17+AA20+AA23</f>
        <v>11</v>
      </c>
      <c r="AB56" s="20">
        <f>+AB14+AB17+AB20+AB23</f>
        <v>238</v>
      </c>
      <c r="AC56" s="11"/>
      <c r="AD56" s="27">
        <f>+AD14+AD17+AD23+AD29</f>
        <v>2</v>
      </c>
      <c r="AE56" s="19">
        <f>+AE14+AE17+AE23+AE29</f>
        <v>10</v>
      </c>
      <c r="AF56" s="23">
        <f>+AF14+AF17+AF23+AF29</f>
        <v>204</v>
      </c>
      <c r="AG56" s="11"/>
      <c r="AH56" s="27">
        <f>+AH14+AH17+AH23+AH20+AH26+AH29</f>
        <v>6</v>
      </c>
      <c r="AI56" s="19">
        <f>+AI14+AI17+AI23+AI20+AI26+AI29</f>
        <v>12</v>
      </c>
      <c r="AJ56" s="18">
        <f>+AJ14+AJ17+AJ23+AJ20+AJ26+AJ29</f>
        <v>306</v>
      </c>
      <c r="AK56" s="28">
        <f>+D56+H56+L56+P56+T56+X56+AB56+AF56+AJ56</f>
        <v>1840</v>
      </c>
    </row>
    <row r="57" spans="1:40" s="26" customFormat="1" ht="30.75" customHeight="1">
      <c r="A57" s="166" t="s">
        <v>68</v>
      </c>
      <c r="B57" s="18">
        <v>0</v>
      </c>
      <c r="C57" s="19">
        <v>0</v>
      </c>
      <c r="D57" s="20">
        <f>+B57+C57</f>
        <v>0</v>
      </c>
      <c r="E57" s="13"/>
      <c r="F57" s="27">
        <f>+F41</f>
        <v>1</v>
      </c>
      <c r="G57" s="19">
        <f>+G41</f>
        <v>1</v>
      </c>
      <c r="H57" s="20">
        <f>+H41</f>
        <v>34</v>
      </c>
      <c r="I57" s="11"/>
      <c r="J57" s="27">
        <f>+J41</f>
        <v>1</v>
      </c>
      <c r="K57" s="19">
        <f>+K41</f>
        <v>1</v>
      </c>
      <c r="L57" s="20">
        <f>+L41</f>
        <v>34</v>
      </c>
      <c r="M57" s="11"/>
      <c r="N57" s="27">
        <f>+N41+N51</f>
        <v>4</v>
      </c>
      <c r="O57" s="19">
        <f>+O41+O51</f>
        <v>2</v>
      </c>
      <c r="P57" s="20">
        <f>+P41+P51</f>
        <v>102</v>
      </c>
      <c r="Q57" s="11"/>
      <c r="R57" s="27">
        <f>+R41+R38+R51</f>
        <v>5</v>
      </c>
      <c r="S57" s="19">
        <f>+S41+S38+S51</f>
        <v>3</v>
      </c>
      <c r="T57" s="20">
        <f>+T41+T38+T51</f>
        <v>136</v>
      </c>
      <c r="U57" s="11"/>
      <c r="V57" s="27">
        <f>+V41+V38+V51</f>
        <v>3</v>
      </c>
      <c r="W57" s="19">
        <f>+W41+W38+W51</f>
        <v>3</v>
      </c>
      <c r="X57" s="20">
        <f>+X41+X38+X51</f>
        <v>102</v>
      </c>
      <c r="Y57" s="11"/>
      <c r="Z57" s="27">
        <f>+Z41+Z47+Z51</f>
        <v>8</v>
      </c>
      <c r="AA57" s="19">
        <f>+AA41+AA47+AA51</f>
        <v>4</v>
      </c>
      <c r="AB57" s="20">
        <f>+AB41+AB47+AB51</f>
        <v>204</v>
      </c>
      <c r="AC57" s="11"/>
      <c r="AD57" s="27">
        <f>+AD38+AD44+AD47+AD41+AD51</f>
        <v>10</v>
      </c>
      <c r="AE57" s="19">
        <f>+AE38+AE41+AE44+AE47+AE51</f>
        <v>8</v>
      </c>
      <c r="AF57" s="23">
        <f>+AF38+AF41+AF44+AF47+AF51</f>
        <v>306</v>
      </c>
      <c r="AG57" s="11"/>
      <c r="AH57" s="27">
        <f>+AH41+AH44+AH47+AH51</f>
        <v>5</v>
      </c>
      <c r="AI57" s="19">
        <f>+AI41+AI44+AI47+AI51</f>
        <v>5</v>
      </c>
      <c r="AJ57" s="18">
        <f>+AJ41+AJ44+AJ47+AJ51</f>
        <v>170</v>
      </c>
      <c r="AK57" s="28">
        <f>+D57+H57+L57+P57+T57+X57+AB57+AF57+AJ57</f>
        <v>1088</v>
      </c>
    </row>
    <row r="58" spans="1:40" s="26" customFormat="1" ht="30.75" customHeight="1">
      <c r="A58" s="163" t="s">
        <v>67</v>
      </c>
      <c r="B58" s="34">
        <v>0</v>
      </c>
      <c r="C58" s="35">
        <v>0</v>
      </c>
      <c r="D58" s="36">
        <v>0</v>
      </c>
      <c r="E58" s="13"/>
      <c r="F58" s="37">
        <v>0</v>
      </c>
      <c r="G58" s="35">
        <v>0</v>
      </c>
      <c r="H58" s="36">
        <v>0</v>
      </c>
      <c r="I58" s="11"/>
      <c r="J58" s="37">
        <v>0</v>
      </c>
      <c r="K58" s="35">
        <v>0</v>
      </c>
      <c r="L58" s="36">
        <v>0</v>
      </c>
      <c r="M58" s="11"/>
      <c r="N58" s="37">
        <v>0</v>
      </c>
      <c r="O58" s="35">
        <v>0</v>
      </c>
      <c r="P58" s="36">
        <v>0</v>
      </c>
      <c r="Q58" s="11"/>
      <c r="R58" s="37">
        <v>0</v>
      </c>
      <c r="S58" s="35">
        <v>0</v>
      </c>
      <c r="T58" s="36">
        <v>0</v>
      </c>
      <c r="U58" s="11"/>
      <c r="V58" s="37">
        <v>0</v>
      </c>
      <c r="W58" s="35">
        <v>0</v>
      </c>
      <c r="X58" s="36">
        <v>0</v>
      </c>
      <c r="Y58" s="11"/>
      <c r="Z58" s="37">
        <v>0</v>
      </c>
      <c r="AA58" s="35">
        <v>0</v>
      </c>
      <c r="AB58" s="36">
        <v>0</v>
      </c>
      <c r="AC58" s="11"/>
      <c r="AD58" s="37">
        <v>0</v>
      </c>
      <c r="AE58" s="19">
        <v>0</v>
      </c>
      <c r="AF58" s="36">
        <v>0</v>
      </c>
      <c r="AG58" s="11"/>
      <c r="AH58" s="37">
        <v>0</v>
      </c>
      <c r="AI58" s="35">
        <v>0</v>
      </c>
      <c r="AJ58" s="36">
        <v>0</v>
      </c>
      <c r="AK58" s="28">
        <v>0</v>
      </c>
    </row>
    <row r="59" spans="1:40" s="26" customFormat="1" ht="30.75" customHeight="1" thickBot="1">
      <c r="A59" s="41" t="s">
        <v>8</v>
      </c>
      <c r="B59" s="29">
        <f>+SUM(B55:B57)</f>
        <v>2</v>
      </c>
      <c r="C59" s="30">
        <f>+SUM(C55:C57)</f>
        <v>0</v>
      </c>
      <c r="D59" s="31">
        <f>+SUM(D55:D58)</f>
        <v>4</v>
      </c>
      <c r="E59" s="13"/>
      <c r="F59" s="32">
        <f>+SUM(F55:F58)</f>
        <v>12</v>
      </c>
      <c r="G59" s="30">
        <f>+SUM(G55:G58)</f>
        <v>22</v>
      </c>
      <c r="H59" s="31">
        <f>+SUM(H55:H58)</f>
        <v>578</v>
      </c>
      <c r="I59" s="11"/>
      <c r="J59" s="32">
        <f>+SUM(J55:J58)</f>
        <v>14</v>
      </c>
      <c r="K59" s="30">
        <f>+SUM(K55:K58)</f>
        <v>20</v>
      </c>
      <c r="L59" s="31">
        <f>+SUM(L55:L58)</f>
        <v>578</v>
      </c>
      <c r="M59" s="11"/>
      <c r="N59" s="32">
        <f>+SUM(N55:N58)</f>
        <v>16</v>
      </c>
      <c r="O59" s="30">
        <f>+SUM(O55:O58)</f>
        <v>18</v>
      </c>
      <c r="P59" s="31">
        <f>+SUM(P55:P58)</f>
        <v>578</v>
      </c>
      <c r="Q59" s="11"/>
      <c r="R59" s="32">
        <f>+SUM(R55:R58)</f>
        <v>16</v>
      </c>
      <c r="S59" s="30">
        <f>+SUM(S55:S58)</f>
        <v>18</v>
      </c>
      <c r="T59" s="31">
        <f>+SUM(T55:T58)</f>
        <v>578</v>
      </c>
      <c r="U59" s="11"/>
      <c r="V59" s="32">
        <f>+SUM(V55:V58)</f>
        <v>15</v>
      </c>
      <c r="W59" s="30">
        <f>+SUM(W55:W58)</f>
        <v>19</v>
      </c>
      <c r="X59" s="31">
        <f>+SUM(X55:X58)</f>
        <v>578</v>
      </c>
      <c r="Y59" s="11"/>
      <c r="Z59" s="32">
        <f>+SUM(Z55:Z58)</f>
        <v>15</v>
      </c>
      <c r="AA59" s="30">
        <f>+SUM(AA55:AA58)</f>
        <v>19</v>
      </c>
      <c r="AB59" s="31">
        <f>+SUM(AB55:AB58)</f>
        <v>578</v>
      </c>
      <c r="AC59" s="11"/>
      <c r="AD59" s="32">
        <f>SUM(AD55:AD58)</f>
        <v>14</v>
      </c>
      <c r="AE59" s="19">
        <f>SUM(AE55:AE58)</f>
        <v>20</v>
      </c>
      <c r="AF59" s="31">
        <f>+SUM(AF55:AF58)</f>
        <v>578</v>
      </c>
      <c r="AG59" s="11"/>
      <c r="AH59" s="32">
        <f>+SUM(AH55:AH58)</f>
        <v>14</v>
      </c>
      <c r="AI59" s="30">
        <f>+SUM(AI55:AI58)</f>
        <v>20</v>
      </c>
      <c r="AJ59" s="31">
        <f>+SUM(AJ55:AJ58)</f>
        <v>578</v>
      </c>
      <c r="AK59" s="43">
        <f>+SUM(AK55:AK58)</f>
        <v>4628</v>
      </c>
    </row>
    <row r="60" spans="1:40" s="3" customFormat="1" ht="111.75" customHeight="1">
      <c r="H60" s="49"/>
      <c r="O60" s="4"/>
      <c r="P60" s="49"/>
      <c r="S60" s="4"/>
      <c r="T60" s="49"/>
      <c r="AB60" s="49"/>
      <c r="AF60" s="49"/>
    </row>
    <row r="61" spans="1:40" s="3" customFormat="1" ht="111.75" customHeight="1" thickBot="1">
      <c r="A61" s="53"/>
      <c r="B61" s="53"/>
      <c r="C61" s="53"/>
      <c r="D61" s="53"/>
      <c r="E61" s="53"/>
      <c r="F61" s="53"/>
      <c r="G61" s="53"/>
      <c r="H61" s="55"/>
      <c r="I61" s="53"/>
      <c r="J61" s="53"/>
      <c r="K61" s="53"/>
      <c r="L61" s="53"/>
      <c r="M61" s="53"/>
      <c r="N61" s="53"/>
      <c r="O61" s="54"/>
      <c r="P61" s="55"/>
      <c r="Q61" s="53"/>
      <c r="R61" s="53"/>
      <c r="S61" s="54"/>
      <c r="T61" s="55"/>
      <c r="U61" s="53"/>
      <c r="V61" s="53"/>
      <c r="W61" s="757" t="s">
        <v>63</v>
      </c>
      <c r="X61" s="757"/>
      <c r="Y61" s="757"/>
      <c r="Z61" s="757"/>
      <c r="AA61" s="757"/>
      <c r="AB61" s="757"/>
      <c r="AC61" s="757"/>
      <c r="AD61" s="757"/>
      <c r="AE61" s="53"/>
      <c r="AF61" s="55"/>
      <c r="AG61" s="53"/>
      <c r="AH61" s="53"/>
      <c r="AI61" s="53"/>
      <c r="AJ61" s="53"/>
      <c r="AK61" s="55"/>
    </row>
    <row r="62" spans="1:40" s="3" customFormat="1" ht="32.25" customHeight="1">
      <c r="H62" s="49"/>
      <c r="O62" s="4"/>
      <c r="P62" s="49"/>
      <c r="S62" s="4"/>
      <c r="T62" s="49"/>
      <c r="AB62" s="49"/>
      <c r="AF62" s="49"/>
    </row>
    <row r="63" spans="1:40" s="3" customFormat="1" ht="111.75" customHeight="1">
      <c r="H63" s="49"/>
      <c r="O63" s="4"/>
      <c r="P63" s="49"/>
      <c r="S63" s="4"/>
      <c r="T63" s="49"/>
      <c r="AB63" s="49"/>
      <c r="AF63" s="49"/>
    </row>
    <row r="64" spans="1:40" ht="111.75" customHeight="1"/>
  </sheetData>
  <mergeCells count="111">
    <mergeCell ref="AD43:AJ43"/>
    <mergeCell ref="N34:T34"/>
    <mergeCell ref="N25:P25"/>
    <mergeCell ref="AH25:AJ25"/>
    <mergeCell ref="W61:AD61"/>
    <mergeCell ref="AH37:AJ37"/>
    <mergeCell ref="AH46:AJ46"/>
    <mergeCell ref="V40:X40"/>
    <mergeCell ref="V34:AB34"/>
    <mergeCell ref="AD34:AJ34"/>
    <mergeCell ref="AD37:AF37"/>
    <mergeCell ref="AD28:AJ28"/>
    <mergeCell ref="B54:D54"/>
    <mergeCell ref="F54:H54"/>
    <mergeCell ref="J54:L54"/>
    <mergeCell ref="N54:P54"/>
    <mergeCell ref="R54:T54"/>
    <mergeCell ref="AD31:AJ31"/>
    <mergeCell ref="J34:L34"/>
    <mergeCell ref="F34:H34"/>
    <mergeCell ref="N50:T50"/>
    <mergeCell ref="AD50:AJ50"/>
    <mergeCell ref="AD46:AF46"/>
    <mergeCell ref="V37:X37"/>
    <mergeCell ref="Z46:AB46"/>
    <mergeCell ref="AD40:AJ40"/>
    <mergeCell ref="F40:L40"/>
    <mergeCell ref="N40:T40"/>
    <mergeCell ref="Z40:AB40"/>
    <mergeCell ref="AH54:AJ54"/>
    <mergeCell ref="AD54:AF54"/>
    <mergeCell ref="R37:T37"/>
    <mergeCell ref="V50:AB50"/>
    <mergeCell ref="V54:X54"/>
    <mergeCell ref="Z54:AB54"/>
    <mergeCell ref="F31:L31"/>
    <mergeCell ref="N31:T31"/>
    <mergeCell ref="V31:AB31"/>
    <mergeCell ref="F19:L19"/>
    <mergeCell ref="V19:AB19"/>
    <mergeCell ref="F28:L28"/>
    <mergeCell ref="F22:L22"/>
    <mergeCell ref="R25:T25"/>
    <mergeCell ref="V13:AB13"/>
    <mergeCell ref="N28:T28"/>
    <mergeCell ref="V28:X28"/>
    <mergeCell ref="N19:T19"/>
    <mergeCell ref="B19:D19"/>
    <mergeCell ref="AD11:AE11"/>
    <mergeCell ref="AH11:AI11"/>
    <mergeCell ref="F25:L25"/>
    <mergeCell ref="V22:AB22"/>
    <mergeCell ref="F11:G11"/>
    <mergeCell ref="J11:K11"/>
    <mergeCell ref="N11:O11"/>
    <mergeCell ref="R11:S11"/>
    <mergeCell ref="V11:W11"/>
    <mergeCell ref="Z11:AA11"/>
    <mergeCell ref="AD13:AJ13"/>
    <mergeCell ref="F16:L16"/>
    <mergeCell ref="N16:T16"/>
    <mergeCell ref="V16:AB16"/>
    <mergeCell ref="AD16:AJ16"/>
    <mergeCell ref="F13:L13"/>
    <mergeCell ref="AH22:AJ22"/>
    <mergeCell ref="AD22:AF22"/>
    <mergeCell ref="AH19:AJ19"/>
    <mergeCell ref="N13:T13"/>
    <mergeCell ref="F9:G9"/>
    <mergeCell ref="J9:K9"/>
    <mergeCell ref="N9:O9"/>
    <mergeCell ref="R9:S9"/>
    <mergeCell ref="V9:W9"/>
    <mergeCell ref="Z9:AA9"/>
    <mergeCell ref="AD9:AE9"/>
    <mergeCell ref="AH9:AI9"/>
    <mergeCell ref="F10:G10"/>
    <mergeCell ref="J10:K10"/>
    <mergeCell ref="N10:O10"/>
    <mergeCell ref="R10:S10"/>
    <mergeCell ref="V10:W10"/>
    <mergeCell ref="Z10:AA10"/>
    <mergeCell ref="AD10:AE10"/>
    <mergeCell ref="AH10:AI10"/>
    <mergeCell ref="B8:C8"/>
    <mergeCell ref="F8:G8"/>
    <mergeCell ref="J8:K8"/>
    <mergeCell ref="N8:O8"/>
    <mergeCell ref="R8:S8"/>
    <mergeCell ref="V8:W8"/>
    <mergeCell ref="Z8:AA8"/>
    <mergeCell ref="AD8:AE8"/>
    <mergeCell ref="AH8:AI8"/>
    <mergeCell ref="B2:J2"/>
    <mergeCell ref="K2:P2"/>
    <mergeCell ref="Q2:AK2"/>
    <mergeCell ref="B3:AG3"/>
    <mergeCell ref="AH3:AK3"/>
    <mergeCell ref="V7:X7"/>
    <mergeCell ref="AD7:AF7"/>
    <mergeCell ref="AH7:AJ7"/>
    <mergeCell ref="B6:L6"/>
    <mergeCell ref="N6:T6"/>
    <mergeCell ref="V6:AB6"/>
    <mergeCell ref="AD6:AJ6"/>
    <mergeCell ref="B7:D7"/>
    <mergeCell ref="F7:H7"/>
    <mergeCell ref="J7:L7"/>
    <mergeCell ref="N7:P7"/>
    <mergeCell ref="R7:T7"/>
    <mergeCell ref="Z7:AB7"/>
  </mergeCells>
  <phoneticPr fontId="2" type="noConversion"/>
  <pageMargins left="0.98425196850393704" right="1.1417322834645669" top="1.0629921259842521" bottom="0.78740157480314965" header="0" footer="0"/>
  <pageSetup paperSize="286" scale="17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-0.249977111117893"/>
    <pageSetUpPr fitToPage="1"/>
  </sheetPr>
  <dimension ref="A1:BA71"/>
  <sheetViews>
    <sheetView showGridLines="0" topLeftCell="A13" zoomScale="40" zoomScaleNormal="40" workbookViewId="0">
      <selection activeCell="BG38" sqref="BG38"/>
    </sheetView>
  </sheetViews>
  <sheetFormatPr baseColWidth="10" defaultRowHeight="409.5" customHeight="1"/>
  <cols>
    <col min="1" max="1" width="52.5" customWidth="1"/>
    <col min="2" max="2" width="6.5" customWidth="1"/>
    <col min="3" max="3" width="20" customWidth="1"/>
    <col min="4" max="4" width="6.5" customWidth="1"/>
    <col min="5" max="5" width="2.83203125" customWidth="1"/>
    <col min="6" max="6" width="6.5" customWidth="1"/>
    <col min="7" max="7" width="31.5" customWidth="1"/>
    <col min="8" max="8" width="10.5" customWidth="1"/>
    <col min="9" max="9" width="2.83203125" customWidth="1"/>
    <col min="10" max="10" width="8.5" customWidth="1"/>
    <col min="11" max="11" width="29" customWidth="1"/>
    <col min="12" max="12" width="10.5" customWidth="1"/>
    <col min="13" max="13" width="2.83203125" customWidth="1"/>
    <col min="14" max="14" width="6.5" customWidth="1"/>
    <col min="15" max="15" width="23.83203125" customWidth="1"/>
    <col min="16" max="16" width="12.33203125" customWidth="1"/>
    <col min="17" max="17" width="2.83203125" customWidth="1"/>
    <col min="18" max="18" width="6.5" customWidth="1"/>
    <col min="19" max="19" width="24.83203125" style="139" customWidth="1"/>
    <col min="20" max="20" width="10.5" customWidth="1"/>
    <col min="21" max="21" width="2.83203125" customWidth="1"/>
    <col min="22" max="22" width="6.5" customWidth="1"/>
    <col min="23" max="23" width="32" style="139" customWidth="1"/>
    <col min="24" max="24" width="10.5" customWidth="1"/>
    <col min="25" max="25" width="2.5" customWidth="1"/>
    <col min="26" max="26" width="8.5" customWidth="1"/>
    <col min="27" max="27" width="5.33203125" style="140" customWidth="1"/>
    <col min="28" max="29" width="2.83203125" customWidth="1"/>
    <col min="30" max="30" width="18" customWidth="1"/>
    <col min="31" max="31" width="10.5" customWidth="1"/>
    <col min="32" max="32" width="2.83203125" customWidth="1"/>
    <col min="33" max="33" width="6.5" customWidth="1"/>
    <col min="34" max="34" width="7.33203125" customWidth="1"/>
    <col min="35" max="36" width="3" customWidth="1"/>
    <col min="37" max="37" width="17.6640625" customWidth="1"/>
    <col min="38" max="38" width="10.5" style="140" customWidth="1"/>
    <col min="39" max="39" width="2.83203125" customWidth="1"/>
    <col min="40" max="40" width="6.6640625" customWidth="1"/>
    <col min="41" max="41" width="6.83203125" customWidth="1"/>
    <col min="42" max="43" width="2.6640625" customWidth="1"/>
    <col min="44" max="44" width="20" customWidth="1"/>
    <col min="45" max="45" width="10.5" customWidth="1"/>
    <col min="46" max="46" width="2.83203125" customWidth="1"/>
    <col min="47" max="47" width="6.5" customWidth="1"/>
    <col min="48" max="48" width="6.5" style="140" customWidth="1"/>
    <col min="49" max="49" width="24.33203125" customWidth="1"/>
    <col min="50" max="50" width="10.5" customWidth="1"/>
    <col min="51" max="51" width="22.33203125" customWidth="1"/>
    <col min="52" max="52" width="0.6640625" customWidth="1"/>
  </cols>
  <sheetData>
    <row r="1" spans="1:53" ht="21" customHeight="1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5"/>
      <c r="T1" s="64"/>
      <c r="U1" s="64"/>
      <c r="V1" s="64"/>
      <c r="W1" s="65"/>
      <c r="X1" s="64"/>
      <c r="Y1" s="64"/>
      <c r="Z1" s="64"/>
      <c r="AA1" s="66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6"/>
      <c r="AM1" s="64"/>
      <c r="AN1" s="64"/>
      <c r="AO1" s="64"/>
      <c r="AP1" s="64"/>
      <c r="AQ1" s="64"/>
      <c r="AR1" s="64"/>
      <c r="AS1" s="64"/>
      <c r="AT1" s="64"/>
      <c r="AU1" s="64"/>
      <c r="AV1" s="66"/>
      <c r="AW1" s="64"/>
      <c r="AX1" s="64"/>
      <c r="AY1" s="64"/>
    </row>
    <row r="2" spans="1:53" s="10" customFormat="1" ht="45" customHeight="1">
      <c r="B2" s="705" t="s">
        <v>9</v>
      </c>
      <c r="C2" s="706"/>
      <c r="D2" s="706"/>
      <c r="E2" s="706"/>
      <c r="F2" s="706"/>
      <c r="G2" s="706"/>
      <c r="H2" s="706"/>
      <c r="I2" s="706"/>
      <c r="J2" s="707"/>
      <c r="K2" s="764" t="s">
        <v>77</v>
      </c>
      <c r="L2" s="765"/>
      <c r="M2" s="765"/>
      <c r="N2" s="765"/>
      <c r="O2" s="765"/>
      <c r="P2" s="56"/>
      <c r="Q2" s="705" t="s">
        <v>192</v>
      </c>
      <c r="R2" s="706"/>
      <c r="S2" s="706"/>
      <c r="T2" s="706"/>
      <c r="U2" s="706"/>
      <c r="V2" s="706"/>
      <c r="W2" s="706"/>
      <c r="X2" s="706"/>
      <c r="Y2" s="706"/>
      <c r="Z2" s="706"/>
      <c r="AA2" s="706"/>
      <c r="AB2" s="706"/>
      <c r="AC2" s="706"/>
      <c r="AD2" s="706"/>
      <c r="AE2" s="706"/>
      <c r="AF2" s="706"/>
      <c r="AG2" s="706"/>
      <c r="AH2" s="706"/>
      <c r="AI2" s="706"/>
      <c r="AJ2" s="706"/>
      <c r="AK2" s="706"/>
      <c r="AL2" s="706"/>
      <c r="AM2" s="706"/>
      <c r="AN2" s="706"/>
      <c r="AO2" s="706"/>
      <c r="AP2" s="706"/>
      <c r="AQ2" s="706"/>
      <c r="AR2" s="706"/>
      <c r="AS2" s="706"/>
      <c r="AT2" s="706"/>
      <c r="AU2" s="706"/>
      <c r="AV2" s="706"/>
      <c r="AW2" s="706"/>
      <c r="AX2" s="706"/>
      <c r="AY2" s="707"/>
    </row>
    <row r="3" spans="1:53" s="67" customFormat="1" ht="33.75" customHeight="1">
      <c r="B3" s="766" t="s">
        <v>78</v>
      </c>
      <c r="C3" s="766"/>
      <c r="D3" s="766"/>
      <c r="E3" s="766"/>
      <c r="F3" s="766"/>
      <c r="G3" s="766"/>
      <c r="H3" s="766"/>
      <c r="I3" s="766"/>
      <c r="J3" s="766"/>
      <c r="K3" s="766"/>
      <c r="L3" s="766"/>
      <c r="M3" s="766"/>
      <c r="N3" s="766"/>
      <c r="O3" s="766"/>
      <c r="P3" s="766"/>
      <c r="Q3" s="766"/>
      <c r="R3" s="766"/>
      <c r="S3" s="766"/>
      <c r="T3" s="766"/>
      <c r="U3" s="766"/>
      <c r="V3" s="766"/>
      <c r="W3" s="766"/>
      <c r="X3" s="766"/>
      <c r="Y3" s="766"/>
      <c r="Z3" s="766"/>
      <c r="AA3" s="766"/>
      <c r="AB3" s="766"/>
      <c r="AC3" s="766"/>
      <c r="AD3" s="766"/>
      <c r="AE3" s="766"/>
      <c r="AF3" s="766"/>
      <c r="AG3" s="766"/>
      <c r="AH3" s="766"/>
      <c r="AI3" s="766"/>
      <c r="AJ3" s="766"/>
      <c r="AK3" s="766"/>
      <c r="AL3" s="766"/>
      <c r="AM3" s="766"/>
      <c r="AN3" s="766"/>
      <c r="AO3" s="766"/>
      <c r="AP3" s="766"/>
      <c r="AQ3" s="766"/>
      <c r="AR3" s="766"/>
      <c r="AS3" s="767"/>
      <c r="AT3" s="768"/>
      <c r="AU3" s="768"/>
      <c r="AV3" s="768"/>
      <c r="AW3" s="768"/>
      <c r="AX3" s="768"/>
      <c r="AY3" s="768"/>
    </row>
    <row r="4" spans="1:53" ht="9.75" customHeight="1" thickBot="1">
      <c r="A4" s="64"/>
      <c r="B4" s="69"/>
      <c r="C4" s="69"/>
      <c r="D4" s="69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  <c r="T4" s="70"/>
      <c r="U4" s="70"/>
      <c r="V4" s="70"/>
      <c r="W4" s="71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2"/>
      <c r="AT4" s="72"/>
      <c r="AU4" s="72"/>
      <c r="AV4" s="70"/>
      <c r="AW4" s="70"/>
      <c r="AX4" s="70"/>
      <c r="AY4" s="69"/>
    </row>
    <row r="5" spans="1:53" ht="12.75" customHeight="1">
      <c r="A5" s="64"/>
      <c r="B5" s="64"/>
      <c r="C5" s="64"/>
      <c r="D5" s="64"/>
      <c r="E5" s="2"/>
      <c r="F5" s="2"/>
      <c r="G5" s="73"/>
      <c r="H5" s="2"/>
      <c r="I5" s="2"/>
      <c r="J5" s="2"/>
      <c r="K5" s="2"/>
      <c r="L5" s="2"/>
      <c r="M5" s="2"/>
      <c r="N5" s="2"/>
      <c r="O5" s="769"/>
      <c r="P5" s="769"/>
      <c r="Q5" s="2"/>
      <c r="R5" s="2"/>
      <c r="S5" s="33"/>
      <c r="T5" s="2"/>
      <c r="U5" s="2"/>
      <c r="V5" s="2"/>
      <c r="W5" s="33"/>
      <c r="X5" s="2"/>
      <c r="Y5" s="2"/>
      <c r="Z5" s="2"/>
      <c r="AA5" s="769"/>
      <c r="AB5" s="769"/>
      <c r="AC5" s="769"/>
      <c r="AD5" s="769"/>
      <c r="AE5" s="2"/>
      <c r="AF5" s="2"/>
      <c r="AG5" s="2"/>
      <c r="AH5" s="2"/>
      <c r="AI5" s="2"/>
      <c r="AJ5" s="2"/>
      <c r="AK5" s="2"/>
      <c r="AL5" s="2"/>
      <c r="AM5" s="2"/>
      <c r="AN5" s="2"/>
      <c r="AO5" s="769"/>
      <c r="AP5" s="769"/>
      <c r="AQ5" s="769"/>
      <c r="AR5" s="769"/>
      <c r="AS5" s="2"/>
      <c r="AT5" s="2"/>
      <c r="AU5" s="2"/>
      <c r="AV5" s="2"/>
      <c r="AW5" s="2"/>
      <c r="AX5" s="2"/>
      <c r="AY5" s="64"/>
    </row>
    <row r="6" spans="1:53" s="74" customFormat="1" ht="37.5" customHeight="1">
      <c r="B6" s="770" t="s">
        <v>11</v>
      </c>
      <c r="C6" s="771"/>
      <c r="D6" s="771"/>
      <c r="E6" s="771"/>
      <c r="F6" s="771"/>
      <c r="G6" s="771"/>
      <c r="H6" s="771"/>
      <c r="I6" s="771"/>
      <c r="J6" s="771"/>
      <c r="K6" s="771"/>
      <c r="L6" s="772"/>
      <c r="M6" s="7"/>
      <c r="N6" s="712" t="s">
        <v>12</v>
      </c>
      <c r="O6" s="713"/>
      <c r="P6" s="713"/>
      <c r="Q6" s="713"/>
      <c r="R6" s="713"/>
      <c r="S6" s="713"/>
      <c r="T6" s="713"/>
      <c r="U6" s="713"/>
      <c r="V6" s="713"/>
      <c r="W6" s="713"/>
      <c r="X6" s="714"/>
      <c r="Y6" s="7"/>
      <c r="Z6" s="712" t="s">
        <v>13</v>
      </c>
      <c r="AA6" s="713"/>
      <c r="AB6" s="713"/>
      <c r="AC6" s="713"/>
      <c r="AD6" s="713"/>
      <c r="AE6" s="713"/>
      <c r="AF6" s="713"/>
      <c r="AG6" s="713"/>
      <c r="AH6" s="713"/>
      <c r="AI6" s="713"/>
      <c r="AJ6" s="713"/>
      <c r="AK6" s="713"/>
      <c r="AL6" s="714"/>
      <c r="AM6" s="7"/>
      <c r="AN6" s="712" t="s">
        <v>14</v>
      </c>
      <c r="AO6" s="713"/>
      <c r="AP6" s="713"/>
      <c r="AQ6" s="713"/>
      <c r="AR6" s="713"/>
      <c r="AS6" s="713"/>
      <c r="AT6" s="713"/>
      <c r="AU6" s="713"/>
      <c r="AV6" s="713"/>
      <c r="AW6" s="713"/>
      <c r="AX6" s="714"/>
    </row>
    <row r="7" spans="1:53" s="9" customFormat="1" ht="37.5" customHeight="1">
      <c r="B7" s="715" t="s">
        <v>15</v>
      </c>
      <c r="C7" s="715"/>
      <c r="D7" s="715"/>
      <c r="E7" s="7"/>
      <c r="F7" s="715" t="s">
        <v>16</v>
      </c>
      <c r="G7" s="715"/>
      <c r="H7" s="715"/>
      <c r="I7" s="7"/>
      <c r="J7" s="715" t="s">
        <v>17</v>
      </c>
      <c r="K7" s="715"/>
      <c r="L7" s="715"/>
      <c r="M7" s="7"/>
      <c r="N7" s="715" t="s">
        <v>79</v>
      </c>
      <c r="O7" s="715"/>
      <c r="P7" s="715"/>
      <c r="Q7" s="715"/>
      <c r="R7" s="715"/>
      <c r="S7" s="715"/>
      <c r="T7" s="715"/>
      <c r="U7" s="47"/>
      <c r="V7" s="773" t="s">
        <v>80</v>
      </c>
      <c r="W7" s="774"/>
      <c r="X7" s="775"/>
      <c r="Y7" s="7"/>
      <c r="Z7" s="715" t="s">
        <v>20</v>
      </c>
      <c r="AA7" s="715"/>
      <c r="AB7" s="715"/>
      <c r="AC7" s="715"/>
      <c r="AD7" s="715"/>
      <c r="AE7" s="715"/>
      <c r="AF7" s="7"/>
      <c r="AG7" s="715" t="s">
        <v>21</v>
      </c>
      <c r="AH7" s="715"/>
      <c r="AI7" s="715"/>
      <c r="AJ7" s="715"/>
      <c r="AK7" s="715"/>
      <c r="AL7" s="715"/>
      <c r="AM7" s="7"/>
      <c r="AN7" s="715" t="s">
        <v>22</v>
      </c>
      <c r="AO7" s="715"/>
      <c r="AP7" s="715"/>
      <c r="AQ7" s="715"/>
      <c r="AR7" s="715"/>
      <c r="AS7" s="715"/>
      <c r="AT7" s="7"/>
      <c r="AU7" s="715" t="s">
        <v>23</v>
      </c>
      <c r="AV7" s="715"/>
      <c r="AW7" s="715"/>
      <c r="AX7" s="715"/>
    </row>
    <row r="8" spans="1:53" s="75" customFormat="1" ht="37.5" customHeight="1">
      <c r="B8" s="779" t="s">
        <v>24</v>
      </c>
      <c r="C8" s="779"/>
      <c r="D8" s="76">
        <v>2</v>
      </c>
      <c r="E8" s="47"/>
      <c r="F8" s="776" t="s">
        <v>81</v>
      </c>
      <c r="G8" s="778"/>
      <c r="H8" s="77">
        <v>17</v>
      </c>
      <c r="I8" s="47"/>
      <c r="J8" s="776" t="s">
        <v>81</v>
      </c>
      <c r="K8" s="778"/>
      <c r="L8" s="77">
        <v>17</v>
      </c>
      <c r="M8" s="47"/>
      <c r="N8" s="780" t="s">
        <v>82</v>
      </c>
      <c r="O8" s="780"/>
      <c r="P8" s="780"/>
      <c r="Q8" s="780"/>
      <c r="R8" s="780"/>
      <c r="S8" s="780"/>
      <c r="T8" s="77">
        <v>18</v>
      </c>
      <c r="U8" s="47"/>
      <c r="V8" s="776" t="s">
        <v>81</v>
      </c>
      <c r="W8" s="778"/>
      <c r="X8" s="78">
        <v>17</v>
      </c>
      <c r="Y8" s="47"/>
      <c r="Z8" s="776" t="s">
        <v>81</v>
      </c>
      <c r="AA8" s="777"/>
      <c r="AB8" s="777"/>
      <c r="AC8" s="777"/>
      <c r="AD8" s="778"/>
      <c r="AE8" s="77">
        <v>17</v>
      </c>
      <c r="AF8" s="47"/>
      <c r="AG8" s="776" t="s">
        <v>81</v>
      </c>
      <c r="AH8" s="777"/>
      <c r="AI8" s="777"/>
      <c r="AJ8" s="777"/>
      <c r="AK8" s="778"/>
      <c r="AL8" s="77">
        <v>17</v>
      </c>
      <c r="AM8" s="47"/>
      <c r="AN8" s="776" t="s">
        <v>81</v>
      </c>
      <c r="AO8" s="777"/>
      <c r="AP8" s="777"/>
      <c r="AQ8" s="777"/>
      <c r="AR8" s="778"/>
      <c r="AS8" s="77">
        <v>17</v>
      </c>
      <c r="AT8" s="47"/>
      <c r="AU8" s="776" t="s">
        <v>81</v>
      </c>
      <c r="AV8" s="777"/>
      <c r="AW8" s="777"/>
      <c r="AX8" s="77">
        <v>17</v>
      </c>
    </row>
    <row r="9" spans="1:53" s="75" customFormat="1" ht="37.5" customHeight="1">
      <c r="E9" s="47"/>
      <c r="F9" s="776" t="s">
        <v>83</v>
      </c>
      <c r="G9" s="778"/>
      <c r="H9" s="77">
        <v>2</v>
      </c>
      <c r="I9" s="47"/>
      <c r="J9" s="776" t="s">
        <v>83</v>
      </c>
      <c r="K9" s="778"/>
      <c r="L9" s="77">
        <v>2</v>
      </c>
      <c r="M9" s="47"/>
      <c r="N9" s="780" t="s">
        <v>84</v>
      </c>
      <c r="O9" s="780"/>
      <c r="P9" s="780"/>
      <c r="Q9" s="780"/>
      <c r="R9" s="780"/>
      <c r="S9" s="780"/>
      <c r="T9" s="77">
        <v>2</v>
      </c>
      <c r="U9" s="47"/>
      <c r="V9" s="776" t="s">
        <v>83</v>
      </c>
      <c r="W9" s="778"/>
      <c r="X9" s="77">
        <v>2</v>
      </c>
      <c r="Y9" s="47"/>
      <c r="Z9" s="776" t="s">
        <v>83</v>
      </c>
      <c r="AA9" s="777"/>
      <c r="AB9" s="777"/>
      <c r="AC9" s="777"/>
      <c r="AD9" s="778"/>
      <c r="AE9" s="80">
        <v>2</v>
      </c>
      <c r="AF9" s="81"/>
      <c r="AG9" s="781" t="s">
        <v>83</v>
      </c>
      <c r="AH9" s="782"/>
      <c r="AI9" s="782"/>
      <c r="AJ9" s="782"/>
      <c r="AK9" s="783"/>
      <c r="AL9" s="80">
        <v>2</v>
      </c>
      <c r="AM9" s="81"/>
      <c r="AN9" s="781" t="s">
        <v>83</v>
      </c>
      <c r="AO9" s="782"/>
      <c r="AP9" s="782"/>
      <c r="AQ9" s="782"/>
      <c r="AR9" s="783"/>
      <c r="AS9" s="80">
        <v>2</v>
      </c>
      <c r="AT9" s="81"/>
      <c r="AU9" s="781" t="s">
        <v>83</v>
      </c>
      <c r="AV9" s="782"/>
      <c r="AW9" s="782"/>
      <c r="AX9" s="80">
        <v>2</v>
      </c>
    </row>
    <row r="10" spans="1:53" s="9" customFormat="1" ht="37.5" customHeight="1">
      <c r="E10" s="7"/>
      <c r="F10" s="776" t="s">
        <v>85</v>
      </c>
      <c r="G10" s="778"/>
      <c r="H10" s="77">
        <v>1</v>
      </c>
      <c r="I10" s="47"/>
      <c r="J10" s="776" t="s">
        <v>85</v>
      </c>
      <c r="K10" s="778"/>
      <c r="L10" s="77">
        <v>1</v>
      </c>
      <c r="M10" s="47"/>
      <c r="N10" s="780" t="s">
        <v>86</v>
      </c>
      <c r="O10" s="780"/>
      <c r="P10" s="780"/>
      <c r="Q10" s="780"/>
      <c r="R10" s="780"/>
      <c r="S10" s="780"/>
      <c r="T10" s="77">
        <v>1</v>
      </c>
      <c r="U10" s="47"/>
      <c r="V10" s="776" t="s">
        <v>85</v>
      </c>
      <c r="W10" s="778"/>
      <c r="X10" s="77">
        <v>1</v>
      </c>
      <c r="Y10" s="47"/>
      <c r="Z10" s="776" t="s">
        <v>85</v>
      </c>
      <c r="AA10" s="777"/>
      <c r="AB10" s="777"/>
      <c r="AC10" s="777"/>
      <c r="AD10" s="778"/>
      <c r="AE10" s="77">
        <v>1</v>
      </c>
      <c r="AF10" s="47"/>
      <c r="AG10" s="776" t="s">
        <v>85</v>
      </c>
      <c r="AH10" s="777"/>
      <c r="AI10" s="777"/>
      <c r="AJ10" s="777"/>
      <c r="AK10" s="778"/>
      <c r="AL10" s="77">
        <v>1</v>
      </c>
      <c r="AM10" s="47"/>
      <c r="AN10" s="776" t="s">
        <v>85</v>
      </c>
      <c r="AO10" s="777"/>
      <c r="AP10" s="777"/>
      <c r="AQ10" s="777"/>
      <c r="AR10" s="778"/>
      <c r="AS10" s="77">
        <v>1</v>
      </c>
      <c r="AT10" s="47"/>
      <c r="AU10" s="776" t="s">
        <v>85</v>
      </c>
      <c r="AV10" s="777"/>
      <c r="AW10" s="777"/>
      <c r="AX10" s="77">
        <v>1</v>
      </c>
    </row>
    <row r="11" spans="1:53" s="38" customFormat="1" ht="79.5" customHeight="1">
      <c r="E11" s="7"/>
      <c r="F11" s="776" t="s">
        <v>190</v>
      </c>
      <c r="G11" s="778"/>
      <c r="H11" s="77">
        <v>2</v>
      </c>
      <c r="I11" s="47"/>
      <c r="J11" s="776" t="str">
        <f>+F11</f>
        <v xml:space="preserve">Sem. Act. Contribuyentes a los Modelos de Formación Naval	</v>
      </c>
      <c r="K11" s="778"/>
      <c r="L11" s="77">
        <v>2</v>
      </c>
      <c r="M11" s="47"/>
      <c r="N11" s="780" t="str">
        <f>+J11</f>
        <v xml:space="preserve">Sem. Act. Contribuyentes a los Modelos de Formación Naval	</v>
      </c>
      <c r="O11" s="780"/>
      <c r="P11" s="780"/>
      <c r="Q11" s="780"/>
      <c r="R11" s="780"/>
      <c r="S11" s="780"/>
      <c r="T11" s="77">
        <v>1</v>
      </c>
      <c r="U11" s="47"/>
      <c r="V11" s="776" t="str">
        <f>+N11</f>
        <v xml:space="preserve">Sem. Act. Contribuyentes a los Modelos de Formación Naval	</v>
      </c>
      <c r="W11" s="778"/>
      <c r="X11" s="77">
        <v>2</v>
      </c>
      <c r="Y11" s="47"/>
      <c r="Z11" s="776" t="str">
        <f>+V11</f>
        <v xml:space="preserve">Sem. Act. Contribuyentes a los Modelos de Formación Naval	</v>
      </c>
      <c r="AA11" s="777"/>
      <c r="AB11" s="777"/>
      <c r="AC11" s="777"/>
      <c r="AD11" s="778"/>
      <c r="AE11" s="77">
        <v>2</v>
      </c>
      <c r="AF11" s="47"/>
      <c r="AG11" s="776" t="str">
        <f>+Z11</f>
        <v xml:space="preserve">Sem. Act. Contribuyentes a los Modelos de Formación Naval	</v>
      </c>
      <c r="AH11" s="777"/>
      <c r="AI11" s="777"/>
      <c r="AJ11" s="777"/>
      <c r="AK11" s="778"/>
      <c r="AL11" s="77">
        <v>2</v>
      </c>
      <c r="AM11" s="91"/>
      <c r="AN11" s="776" t="str">
        <f>+AG11</f>
        <v xml:space="preserve">Sem. Act. Contribuyentes a los Modelos de Formación Naval	</v>
      </c>
      <c r="AO11" s="777"/>
      <c r="AP11" s="777"/>
      <c r="AQ11" s="777"/>
      <c r="AR11" s="778"/>
      <c r="AS11" s="77">
        <v>2</v>
      </c>
      <c r="AT11" s="91"/>
      <c r="AU11" s="776" t="str">
        <f>+AN11</f>
        <v xml:space="preserve">Sem. Act. Contribuyentes a los Modelos de Formación Naval	</v>
      </c>
      <c r="AV11" s="777"/>
      <c r="AW11" s="777"/>
      <c r="AX11" s="77">
        <v>2</v>
      </c>
    </row>
    <row r="12" spans="1:53" s="1" customFormat="1" ht="28.5" customHeight="1">
      <c r="E12" s="82"/>
      <c r="F12" s="83"/>
      <c r="G12" s="83"/>
      <c r="H12" s="82"/>
      <c r="I12" s="82"/>
      <c r="J12" s="83"/>
      <c r="K12" s="83"/>
      <c r="L12" s="82"/>
      <c r="M12" s="82"/>
      <c r="N12" s="83"/>
      <c r="O12" s="83"/>
      <c r="P12" s="82"/>
      <c r="Q12" s="82"/>
      <c r="R12" s="83"/>
      <c r="S12" s="83"/>
      <c r="T12" s="82"/>
      <c r="U12" s="82"/>
      <c r="V12" s="83"/>
      <c r="W12" s="83"/>
      <c r="X12" s="82"/>
      <c r="Y12" s="82"/>
      <c r="Z12" s="83"/>
      <c r="AA12" s="82"/>
      <c r="AB12" s="83"/>
      <c r="AC12" s="83"/>
      <c r="AD12" s="83"/>
      <c r="AE12" s="82"/>
      <c r="AF12" s="82"/>
      <c r="AG12" s="83"/>
      <c r="AH12" s="83"/>
      <c r="AI12" s="83"/>
      <c r="AJ12" s="83"/>
      <c r="AK12" s="83"/>
      <c r="AL12" s="82"/>
      <c r="AM12" s="82"/>
      <c r="AN12" s="83"/>
      <c r="AO12" s="83"/>
      <c r="AP12" s="83"/>
      <c r="AQ12" s="83"/>
      <c r="AR12" s="83"/>
      <c r="AS12" s="82"/>
      <c r="AT12" s="82"/>
      <c r="AU12" s="83"/>
      <c r="AV12" s="82"/>
      <c r="AW12" s="83"/>
      <c r="AX12" s="82"/>
    </row>
    <row r="13" spans="1:53" s="9" customFormat="1" ht="32.25" customHeight="1">
      <c r="E13" s="7"/>
      <c r="F13" s="46"/>
      <c r="G13" s="46"/>
      <c r="H13" s="7"/>
      <c r="I13" s="7"/>
      <c r="J13" s="46"/>
      <c r="K13" s="46"/>
      <c r="L13" s="7"/>
      <c r="M13" s="7"/>
      <c r="N13" s="784" t="s">
        <v>87</v>
      </c>
      <c r="O13" s="785"/>
      <c r="P13" s="714"/>
      <c r="Q13" s="7"/>
      <c r="R13" s="784" t="s">
        <v>88</v>
      </c>
      <c r="S13" s="785"/>
      <c r="T13" s="714"/>
      <c r="U13" s="7"/>
      <c r="Y13" s="7"/>
      <c r="Z13" s="46"/>
      <c r="AA13" s="7"/>
      <c r="AB13" s="46"/>
      <c r="AC13" s="46"/>
      <c r="AD13" s="46"/>
      <c r="AE13" s="7"/>
      <c r="AF13" s="7"/>
      <c r="AG13" s="46"/>
      <c r="AH13" s="46"/>
      <c r="AI13" s="46"/>
      <c r="AJ13" s="46"/>
      <c r="AK13" s="46"/>
      <c r="AL13" s="7"/>
      <c r="AM13" s="7"/>
      <c r="AN13" s="46"/>
      <c r="AO13" s="46"/>
      <c r="AP13" s="46"/>
      <c r="AQ13" s="46"/>
      <c r="AR13" s="46"/>
      <c r="AS13" s="7"/>
      <c r="AT13" s="7"/>
      <c r="AU13" s="46"/>
      <c r="AV13" s="7"/>
      <c r="AW13" s="46"/>
      <c r="AX13" s="7"/>
    </row>
    <row r="14" spans="1:53" s="9" customFormat="1" ht="41.25" customHeight="1">
      <c r="E14" s="7"/>
      <c r="F14" s="46"/>
      <c r="G14" s="46"/>
      <c r="H14" s="7"/>
      <c r="I14" s="7"/>
      <c r="J14" s="46"/>
      <c r="K14" s="46"/>
      <c r="L14" s="7"/>
      <c r="M14" s="7"/>
      <c r="N14" s="786" t="s">
        <v>89</v>
      </c>
      <c r="O14" s="787"/>
      <c r="P14" s="84">
        <v>8</v>
      </c>
      <c r="Q14" s="47"/>
      <c r="R14" s="786" t="s">
        <v>90</v>
      </c>
      <c r="S14" s="787"/>
      <c r="T14" s="84">
        <v>10</v>
      </c>
      <c r="U14" s="47"/>
      <c r="Y14" s="7"/>
      <c r="Z14" s="46"/>
      <c r="AA14" s="190"/>
      <c r="AB14" s="86"/>
      <c r="AC14" s="85"/>
      <c r="AD14" s="46"/>
      <c r="AE14" s="7"/>
      <c r="AF14" s="7"/>
      <c r="AG14" s="46"/>
      <c r="AI14" s="85"/>
      <c r="AJ14" s="46"/>
      <c r="AK14" s="46"/>
      <c r="AL14" s="7"/>
      <c r="AM14" s="7"/>
      <c r="AN14" s="46"/>
      <c r="AO14" s="85"/>
      <c r="AP14" s="46"/>
      <c r="AQ14" s="85"/>
      <c r="AR14" s="46"/>
      <c r="AS14" s="7"/>
      <c r="AT14" s="7"/>
      <c r="AU14" s="46"/>
      <c r="AV14" s="7"/>
      <c r="AW14" s="46"/>
      <c r="AX14" s="7"/>
    </row>
    <row r="15" spans="1:53" s="1" customFormat="1" ht="32.25" customHeight="1">
      <c r="A15" s="64"/>
      <c r="B15" s="64"/>
      <c r="C15" s="64"/>
      <c r="D15" s="64"/>
      <c r="E15" s="2"/>
      <c r="F15" s="33"/>
      <c r="G15" s="33"/>
      <c r="H15" s="2"/>
      <c r="I15" s="2"/>
      <c r="J15" s="33"/>
      <c r="K15" s="33"/>
      <c r="L15" s="2"/>
      <c r="M15" s="2"/>
      <c r="N15" s="2"/>
      <c r="O15" s="2"/>
      <c r="P15" s="2"/>
      <c r="Q15" s="2"/>
      <c r="R15" s="33"/>
      <c r="S15" s="33"/>
      <c r="T15" s="2"/>
      <c r="U15" s="2"/>
      <c r="V15" s="33"/>
      <c r="W15" s="33"/>
      <c r="X15" s="2"/>
      <c r="Y15" s="2"/>
      <c r="Z15" s="33"/>
      <c r="AA15" s="90"/>
      <c r="AB15" s="88"/>
      <c r="AC15" s="87"/>
      <c r="AD15" s="33"/>
      <c r="AE15" s="2"/>
      <c r="AF15" s="2"/>
      <c r="AG15" s="33"/>
      <c r="AH15" s="64"/>
      <c r="AI15" s="87"/>
      <c r="AJ15" s="33"/>
      <c r="AK15" s="33"/>
      <c r="AL15" s="2"/>
      <c r="AM15" s="2"/>
      <c r="AN15" s="83"/>
      <c r="AO15" s="89"/>
      <c r="AP15" s="83"/>
      <c r="AQ15" s="89"/>
      <c r="AR15" s="83"/>
      <c r="AS15" s="2"/>
      <c r="AT15" s="2"/>
      <c r="AU15" s="33"/>
      <c r="AV15" s="2"/>
      <c r="AW15" s="33"/>
      <c r="AX15" s="2"/>
      <c r="AY15" s="64"/>
    </row>
    <row r="16" spans="1:53" s="97" customFormat="1" ht="42.75" customHeight="1">
      <c r="B16" s="309"/>
      <c r="C16" s="309"/>
      <c r="D16" s="309"/>
      <c r="E16" s="310"/>
      <c r="F16" s="788" t="s">
        <v>5</v>
      </c>
      <c r="G16" s="789"/>
      <c r="H16" s="789"/>
      <c r="I16" s="789"/>
      <c r="J16" s="789"/>
      <c r="K16" s="789"/>
      <c r="L16" s="790"/>
      <c r="M16" s="310"/>
      <c r="N16" s="311"/>
      <c r="O16" s="311"/>
      <c r="P16" s="311"/>
      <c r="Q16" s="310"/>
      <c r="R16" s="788" t="s">
        <v>5</v>
      </c>
      <c r="S16" s="789"/>
      <c r="T16" s="789"/>
      <c r="U16" s="789"/>
      <c r="V16" s="789"/>
      <c r="W16" s="789"/>
      <c r="X16" s="790"/>
      <c r="Y16" s="310"/>
      <c r="Z16" s="788" t="s">
        <v>5</v>
      </c>
      <c r="AA16" s="789"/>
      <c r="AB16" s="789"/>
      <c r="AC16" s="789"/>
      <c r="AD16" s="789"/>
      <c r="AE16" s="789"/>
      <c r="AF16" s="789"/>
      <c r="AG16" s="789"/>
      <c r="AH16" s="789"/>
      <c r="AI16" s="789"/>
      <c r="AJ16" s="789"/>
      <c r="AK16" s="789"/>
      <c r="AL16" s="790"/>
      <c r="AM16" s="310"/>
      <c r="AN16" s="788" t="s">
        <v>5</v>
      </c>
      <c r="AO16" s="789"/>
      <c r="AP16" s="789"/>
      <c r="AQ16" s="789"/>
      <c r="AR16" s="789"/>
      <c r="AS16" s="789"/>
      <c r="AT16" s="789"/>
      <c r="AU16" s="789"/>
      <c r="AV16" s="789"/>
      <c r="AW16" s="789"/>
      <c r="AX16" s="790"/>
      <c r="BA16" s="97" t="s">
        <v>92</v>
      </c>
    </row>
    <row r="17" spans="1:52" s="1" customFormat="1" ht="29.25" customHeight="1">
      <c r="A17" s="64"/>
      <c r="B17" s="309"/>
      <c r="C17" s="309"/>
      <c r="D17" s="309"/>
      <c r="E17" s="310"/>
      <c r="F17" s="266">
        <v>0</v>
      </c>
      <c r="G17" s="267">
        <v>4</v>
      </c>
      <c r="H17" s="223">
        <f>+G17*H8</f>
        <v>68</v>
      </c>
      <c r="I17" s="223"/>
      <c r="J17" s="268">
        <v>0</v>
      </c>
      <c r="K17" s="267">
        <v>4</v>
      </c>
      <c r="L17" s="269">
        <f>+K17*L8</f>
        <v>68</v>
      </c>
      <c r="M17" s="310"/>
      <c r="N17" s="311"/>
      <c r="O17" s="311"/>
      <c r="P17" s="311"/>
      <c r="Q17" s="310"/>
      <c r="R17" s="266">
        <v>0</v>
      </c>
      <c r="S17" s="267">
        <v>4</v>
      </c>
      <c r="T17" s="268">
        <f>+S17*T14</f>
        <v>40</v>
      </c>
      <c r="U17" s="268"/>
      <c r="V17" s="268">
        <v>0</v>
      </c>
      <c r="W17" s="267">
        <v>4</v>
      </c>
      <c r="X17" s="269">
        <f>+W17*X8</f>
        <v>68</v>
      </c>
      <c r="Y17" s="310"/>
      <c r="Z17" s="266">
        <v>0</v>
      </c>
      <c r="AA17" s="268">
        <v>4</v>
      </c>
      <c r="AB17" s="223"/>
      <c r="AC17" s="223"/>
      <c r="AD17" s="223"/>
      <c r="AE17" s="267">
        <f>+AA17*AE8</f>
        <v>68</v>
      </c>
      <c r="AF17" s="223"/>
      <c r="AG17" s="268">
        <v>0</v>
      </c>
      <c r="AH17" s="268">
        <v>4</v>
      </c>
      <c r="AI17" s="223"/>
      <c r="AJ17" s="223"/>
      <c r="AK17" s="223"/>
      <c r="AL17" s="269">
        <f>+AH17*AL8</f>
        <v>68</v>
      </c>
      <c r="AM17" s="310"/>
      <c r="AN17" s="266">
        <v>0</v>
      </c>
      <c r="AO17" s="267">
        <v>4</v>
      </c>
      <c r="AP17" s="223"/>
      <c r="AQ17" s="223"/>
      <c r="AR17" s="223"/>
      <c r="AS17" s="223">
        <f>+AO17*AS8</f>
        <v>68</v>
      </c>
      <c r="AT17" s="223"/>
      <c r="AU17" s="223">
        <v>0</v>
      </c>
      <c r="AV17" s="268">
        <v>4</v>
      </c>
      <c r="AW17" s="223"/>
      <c r="AX17" s="269">
        <f>AV17*AX8</f>
        <v>68</v>
      </c>
      <c r="AY17" s="64"/>
    </row>
    <row r="18" spans="1:52" s="1" customFormat="1" ht="15" customHeight="1">
      <c r="A18" s="64"/>
      <c r="B18" s="309"/>
      <c r="C18" s="309"/>
      <c r="D18" s="309"/>
      <c r="E18" s="310"/>
      <c r="F18" s="237"/>
      <c r="G18" s="270"/>
      <c r="H18" s="236"/>
      <c r="I18" s="236"/>
      <c r="J18" s="237"/>
      <c r="K18" s="270"/>
      <c r="L18" s="237"/>
      <c r="M18" s="310"/>
      <c r="N18" s="311"/>
      <c r="O18" s="311"/>
      <c r="P18" s="311"/>
      <c r="Q18" s="312"/>
      <c r="R18" s="312"/>
      <c r="S18" s="312"/>
      <c r="T18" s="310"/>
      <c r="U18" s="310"/>
      <c r="V18" s="310"/>
      <c r="W18" s="312"/>
      <c r="X18" s="312"/>
      <c r="Y18" s="310"/>
      <c r="Z18" s="310"/>
      <c r="AA18" s="313"/>
      <c r="AB18" s="314"/>
      <c r="AC18" s="313"/>
      <c r="AD18" s="315"/>
      <c r="AE18" s="310"/>
      <c r="AF18" s="310"/>
      <c r="AG18" s="310"/>
      <c r="AH18" s="316"/>
      <c r="AI18" s="313"/>
      <c r="AJ18" s="315"/>
      <c r="AK18" s="310"/>
      <c r="AL18" s="310"/>
      <c r="AM18" s="310"/>
      <c r="AN18" s="317"/>
      <c r="AO18" s="318"/>
      <c r="AP18" s="319"/>
      <c r="AQ18" s="318"/>
      <c r="AR18" s="237"/>
      <c r="AS18" s="270"/>
      <c r="AT18" s="270"/>
      <c r="AU18" s="270"/>
      <c r="AV18" s="237"/>
      <c r="AW18" s="237"/>
      <c r="AX18" s="237"/>
      <c r="AY18" s="64"/>
    </row>
    <row r="19" spans="1:52" s="97" customFormat="1" ht="42.75" customHeight="1">
      <c r="B19" s="309"/>
      <c r="C19" s="309"/>
      <c r="D19" s="309"/>
      <c r="E19" s="310"/>
      <c r="F19" s="788" t="s">
        <v>46</v>
      </c>
      <c r="G19" s="789"/>
      <c r="H19" s="789"/>
      <c r="I19" s="789"/>
      <c r="J19" s="789"/>
      <c r="K19" s="789"/>
      <c r="L19" s="790"/>
      <c r="M19" s="310"/>
      <c r="N19" s="274"/>
      <c r="O19" s="274"/>
      <c r="P19" s="274"/>
      <c r="Q19" s="310"/>
      <c r="R19" s="788" t="s">
        <v>122</v>
      </c>
      <c r="S19" s="789"/>
      <c r="T19" s="789"/>
      <c r="U19" s="789"/>
      <c r="V19" s="789"/>
      <c r="W19" s="789"/>
      <c r="X19" s="790"/>
      <c r="Y19" s="310"/>
      <c r="Z19" s="788" t="s">
        <v>122</v>
      </c>
      <c r="AA19" s="789"/>
      <c r="AB19" s="789"/>
      <c r="AC19" s="789"/>
      <c r="AD19" s="789"/>
      <c r="AE19" s="789"/>
      <c r="AF19" s="789"/>
      <c r="AG19" s="789"/>
      <c r="AH19" s="789"/>
      <c r="AI19" s="789"/>
      <c r="AJ19" s="789"/>
      <c r="AK19" s="789"/>
      <c r="AL19" s="790"/>
      <c r="AM19" s="310"/>
      <c r="AN19" s="788" t="s">
        <v>122</v>
      </c>
      <c r="AO19" s="789"/>
      <c r="AP19" s="789"/>
      <c r="AQ19" s="789"/>
      <c r="AR19" s="789"/>
      <c r="AS19" s="789"/>
      <c r="AT19" s="789"/>
      <c r="AU19" s="789"/>
      <c r="AV19" s="789"/>
      <c r="AW19" s="789"/>
      <c r="AX19" s="790"/>
    </row>
    <row r="20" spans="1:52" s="1" customFormat="1" ht="29.25" customHeight="1">
      <c r="A20" s="64"/>
      <c r="B20" s="309"/>
      <c r="C20" s="309"/>
      <c r="D20" s="309"/>
      <c r="E20" s="310"/>
      <c r="F20" s="266">
        <v>0</v>
      </c>
      <c r="G20" s="267">
        <v>4</v>
      </c>
      <c r="H20" s="223">
        <f>+G20*H8</f>
        <v>68</v>
      </c>
      <c r="I20" s="223"/>
      <c r="J20" s="268">
        <v>0</v>
      </c>
      <c r="K20" s="267">
        <v>4</v>
      </c>
      <c r="L20" s="269">
        <f>+K20*L8</f>
        <v>68</v>
      </c>
      <c r="M20" s="310"/>
      <c r="N20" s="310"/>
      <c r="O20" s="312"/>
      <c r="P20" s="310"/>
      <c r="Q20" s="310"/>
      <c r="R20" s="266">
        <v>0</v>
      </c>
      <c r="S20" s="267">
        <v>4</v>
      </c>
      <c r="T20" s="268">
        <f>+S20*T14</f>
        <v>40</v>
      </c>
      <c r="U20" s="267"/>
      <c r="V20" s="268">
        <v>0</v>
      </c>
      <c r="W20" s="267">
        <v>4</v>
      </c>
      <c r="X20" s="269">
        <f>+W20*X8</f>
        <v>68</v>
      </c>
      <c r="Y20" s="310"/>
      <c r="Z20" s="266">
        <v>0</v>
      </c>
      <c r="AA20" s="268">
        <v>4</v>
      </c>
      <c r="AB20" s="223"/>
      <c r="AC20" s="223"/>
      <c r="AD20" s="223"/>
      <c r="AE20" s="267">
        <f>+AA20*AE8</f>
        <v>68</v>
      </c>
      <c r="AF20" s="223"/>
      <c r="AG20" s="268">
        <v>0</v>
      </c>
      <c r="AH20" s="268">
        <v>4</v>
      </c>
      <c r="AI20" s="223"/>
      <c r="AJ20" s="223"/>
      <c r="AK20" s="223"/>
      <c r="AL20" s="269">
        <f>+AH20*AL8</f>
        <v>68</v>
      </c>
      <c r="AM20" s="310"/>
      <c r="AN20" s="266">
        <v>0</v>
      </c>
      <c r="AO20" s="267">
        <v>4</v>
      </c>
      <c r="AP20" s="223"/>
      <c r="AQ20" s="223"/>
      <c r="AR20" s="223"/>
      <c r="AS20" s="223">
        <f>+AO20*AS8</f>
        <v>68</v>
      </c>
      <c r="AT20" s="223"/>
      <c r="AU20" s="223">
        <v>0</v>
      </c>
      <c r="AV20" s="268">
        <v>4</v>
      </c>
      <c r="AW20" s="223"/>
      <c r="AX20" s="269">
        <f>+AV20*AX8</f>
        <v>68</v>
      </c>
      <c r="AY20" s="64"/>
    </row>
    <row r="21" spans="1:52" s="1" customFormat="1" ht="15" customHeight="1" thickBot="1">
      <c r="A21" s="64"/>
      <c r="B21" s="309"/>
      <c r="C21" s="309"/>
      <c r="D21" s="309"/>
      <c r="E21" s="310"/>
      <c r="F21" s="312"/>
      <c r="G21" s="312"/>
      <c r="H21" s="310"/>
      <c r="I21" s="310"/>
      <c r="J21" s="312"/>
      <c r="K21" s="312"/>
      <c r="L21" s="310"/>
      <c r="M21" s="310"/>
      <c r="N21" s="310"/>
      <c r="O21" s="310"/>
      <c r="P21" s="310"/>
      <c r="Q21" s="310"/>
      <c r="R21" s="310"/>
      <c r="S21" s="312"/>
      <c r="T21" s="310"/>
      <c r="U21" s="310"/>
      <c r="V21" s="310"/>
      <c r="W21" s="312"/>
      <c r="X21" s="310"/>
      <c r="Y21" s="310"/>
      <c r="Z21" s="310"/>
      <c r="AA21" s="313"/>
      <c r="AB21" s="314"/>
      <c r="AC21" s="313"/>
      <c r="AD21" s="310"/>
      <c r="AE21" s="310"/>
      <c r="AF21" s="310"/>
      <c r="AG21" s="310"/>
      <c r="AH21" s="310"/>
      <c r="AI21" s="313"/>
      <c r="AJ21" s="310"/>
      <c r="AK21" s="310"/>
      <c r="AL21" s="310"/>
      <c r="AM21" s="310"/>
      <c r="AN21" s="237"/>
      <c r="AO21" s="318"/>
      <c r="AP21" s="237"/>
      <c r="AQ21" s="318"/>
      <c r="AR21" s="237"/>
      <c r="AS21" s="237"/>
      <c r="AT21" s="237"/>
      <c r="AU21" s="237"/>
      <c r="AV21" s="237"/>
      <c r="AW21" s="237"/>
      <c r="AX21" s="237"/>
      <c r="AY21" s="64"/>
    </row>
    <row r="22" spans="1:52" s="97" customFormat="1" ht="60" customHeight="1" thickTop="1">
      <c r="B22" s="788" t="s">
        <v>42</v>
      </c>
      <c r="C22" s="789"/>
      <c r="D22" s="790"/>
      <c r="E22" s="309"/>
      <c r="F22" s="788" t="s">
        <v>32</v>
      </c>
      <c r="G22" s="789"/>
      <c r="H22" s="789"/>
      <c r="I22" s="789"/>
      <c r="J22" s="789"/>
      <c r="K22" s="789"/>
      <c r="L22" s="790"/>
      <c r="M22" s="311"/>
      <c r="N22" s="310"/>
      <c r="O22" s="310"/>
      <c r="P22" s="310"/>
      <c r="Q22" s="310"/>
      <c r="R22" s="791" t="s">
        <v>95</v>
      </c>
      <c r="S22" s="792"/>
      <c r="T22" s="793"/>
      <c r="U22" s="311"/>
      <c r="V22" s="800" t="s">
        <v>233</v>
      </c>
      <c r="W22" s="801"/>
      <c r="X22" s="802"/>
      <c r="Y22" s="310"/>
      <c r="Z22" s="788" t="s">
        <v>33</v>
      </c>
      <c r="AA22" s="789"/>
      <c r="AB22" s="789"/>
      <c r="AC22" s="789"/>
      <c r="AD22" s="789"/>
      <c r="AE22" s="789"/>
      <c r="AF22" s="789"/>
      <c r="AG22" s="789" t="s">
        <v>96</v>
      </c>
      <c r="AH22" s="789"/>
      <c r="AI22" s="789"/>
      <c r="AJ22" s="789"/>
      <c r="AK22" s="789"/>
      <c r="AL22" s="790"/>
      <c r="AM22" s="310"/>
      <c r="AN22" s="788" t="s">
        <v>43</v>
      </c>
      <c r="AO22" s="789"/>
      <c r="AP22" s="789"/>
      <c r="AQ22" s="789"/>
      <c r="AR22" s="789"/>
      <c r="AS22" s="790"/>
      <c r="AT22" s="320"/>
      <c r="AU22" s="794" t="s">
        <v>51</v>
      </c>
      <c r="AV22" s="795"/>
      <c r="AW22" s="795"/>
      <c r="AX22" s="796"/>
    </row>
    <row r="23" spans="1:52" s="1" customFormat="1" ht="29.25" customHeight="1" thickBot="1">
      <c r="A23" s="64"/>
      <c r="B23" s="266">
        <v>2</v>
      </c>
      <c r="C23" s="267">
        <v>0</v>
      </c>
      <c r="D23" s="269">
        <f>+(B23+C23)*D8</f>
        <v>4</v>
      </c>
      <c r="E23" s="309"/>
      <c r="F23" s="266">
        <v>1</v>
      </c>
      <c r="G23" s="267">
        <v>1</v>
      </c>
      <c r="H23" s="268">
        <f>+H$8*(F23+G23)</f>
        <v>34</v>
      </c>
      <c r="I23" s="268"/>
      <c r="J23" s="268">
        <v>1</v>
      </c>
      <c r="K23" s="267">
        <v>1</v>
      </c>
      <c r="L23" s="269">
        <f>+L8*(J23+K23)</f>
        <v>34</v>
      </c>
      <c r="M23" s="311"/>
      <c r="N23" s="310"/>
      <c r="O23" s="310"/>
      <c r="P23" s="310"/>
      <c r="Q23" s="310"/>
      <c r="R23" s="266">
        <v>4</v>
      </c>
      <c r="S23" s="267">
        <v>2</v>
      </c>
      <c r="T23" s="269">
        <f>+T$14*(R23+S23)</f>
        <v>60</v>
      </c>
      <c r="U23" s="311"/>
      <c r="V23" s="271">
        <v>3</v>
      </c>
      <c r="W23" s="272">
        <v>1</v>
      </c>
      <c r="X23" s="444">
        <f>+$X$8*(V23+W23)</f>
        <v>68</v>
      </c>
      <c r="Y23" s="310"/>
      <c r="Z23" s="266">
        <v>2</v>
      </c>
      <c r="AA23" s="268">
        <v>2</v>
      </c>
      <c r="AB23" s="223"/>
      <c r="AC23" s="223"/>
      <c r="AD23" s="223"/>
      <c r="AE23" s="267">
        <f>+AE$8*(Z23+AA23)</f>
        <v>68</v>
      </c>
      <c r="AF23" s="223"/>
      <c r="AG23" s="268">
        <v>2</v>
      </c>
      <c r="AH23" s="268">
        <v>2</v>
      </c>
      <c r="AI23" s="223"/>
      <c r="AJ23" s="223"/>
      <c r="AK23" s="223"/>
      <c r="AL23" s="269">
        <f>+AL$8*(AG23+AH23)</f>
        <v>68</v>
      </c>
      <c r="AM23" s="310"/>
      <c r="AN23" s="266">
        <v>1</v>
      </c>
      <c r="AO23" s="267">
        <v>1</v>
      </c>
      <c r="AP23" s="267"/>
      <c r="AQ23" s="267"/>
      <c r="AR23" s="267"/>
      <c r="AS23" s="269">
        <f>+AS$8*(AN23+AO23)</f>
        <v>34</v>
      </c>
      <c r="AT23" s="320"/>
      <c r="AU23" s="445">
        <v>1</v>
      </c>
      <c r="AV23" s="446">
        <v>1</v>
      </c>
      <c r="AW23" s="447"/>
      <c r="AX23" s="448">
        <f>+AX$8*(AU23+AV23)</f>
        <v>34</v>
      </c>
      <c r="AY23" s="64"/>
    </row>
    <row r="24" spans="1:52" s="1" customFormat="1" ht="15" customHeight="1" thickTop="1">
      <c r="A24" s="64"/>
      <c r="B24" s="309"/>
      <c r="C24" s="237"/>
      <c r="D24" s="270"/>
      <c r="E24" s="237"/>
      <c r="F24" s="237"/>
      <c r="G24" s="237"/>
      <c r="H24" s="270"/>
      <c r="I24" s="237"/>
      <c r="J24" s="237"/>
      <c r="K24" s="237"/>
      <c r="L24" s="270"/>
      <c r="M24" s="310"/>
      <c r="N24" s="310"/>
      <c r="O24" s="310"/>
      <c r="P24" s="310"/>
      <c r="Q24" s="310"/>
      <c r="R24" s="310"/>
      <c r="S24" s="312"/>
      <c r="T24" s="310"/>
      <c r="U24" s="310"/>
      <c r="V24" s="310"/>
      <c r="W24" s="312"/>
      <c r="X24" s="310"/>
      <c r="Y24" s="310"/>
      <c r="Z24" s="310"/>
      <c r="AA24" s="313"/>
      <c r="AB24" s="314"/>
      <c r="AC24" s="313"/>
      <c r="AD24" s="315"/>
      <c r="AE24" s="310"/>
      <c r="AF24" s="310"/>
      <c r="AG24" s="310"/>
      <c r="AH24" s="316"/>
      <c r="AI24" s="313"/>
      <c r="AJ24" s="315"/>
      <c r="AK24" s="310"/>
      <c r="AL24" s="310"/>
      <c r="AM24" s="310"/>
      <c r="AN24" s="316"/>
      <c r="AO24" s="313"/>
      <c r="AP24" s="314"/>
      <c r="AQ24" s="313"/>
      <c r="AR24" s="310"/>
      <c r="AS24" s="310"/>
      <c r="AT24" s="310"/>
      <c r="AU24" s="310"/>
      <c r="AV24" s="310"/>
      <c r="AW24" s="310"/>
      <c r="AX24" s="310"/>
      <c r="AY24" s="64"/>
    </row>
    <row r="25" spans="1:52" s="97" customFormat="1" ht="66" customHeight="1">
      <c r="B25" s="309"/>
      <c r="C25" s="309"/>
      <c r="D25" s="270"/>
      <c r="E25" s="237"/>
      <c r="F25" s="788" t="s">
        <v>34</v>
      </c>
      <c r="G25" s="789"/>
      <c r="H25" s="789"/>
      <c r="I25" s="789"/>
      <c r="J25" s="789"/>
      <c r="K25" s="789"/>
      <c r="L25" s="790"/>
      <c r="M25" s="310"/>
      <c r="N25" s="311"/>
      <c r="O25" s="311"/>
      <c r="P25" s="311"/>
      <c r="Q25" s="310"/>
      <c r="R25" s="797" t="s">
        <v>110</v>
      </c>
      <c r="S25" s="798"/>
      <c r="T25" s="799"/>
      <c r="U25" s="311"/>
      <c r="Y25" s="311"/>
      <c r="Z25" s="788" t="s">
        <v>93</v>
      </c>
      <c r="AA25" s="789"/>
      <c r="AB25" s="789"/>
      <c r="AC25" s="789"/>
      <c r="AD25" s="789"/>
      <c r="AE25" s="789"/>
      <c r="AF25" s="789"/>
      <c r="AG25" s="789"/>
      <c r="AH25" s="789"/>
      <c r="AI25" s="789"/>
      <c r="AJ25" s="789"/>
      <c r="AK25" s="789"/>
      <c r="AL25" s="790"/>
      <c r="AM25" s="310"/>
      <c r="AN25" s="311"/>
      <c r="AO25" s="313"/>
      <c r="AP25" s="314"/>
      <c r="AQ25" s="313"/>
      <c r="AR25" s="311"/>
      <c r="AS25" s="311"/>
      <c r="AT25" s="311"/>
      <c r="AU25" s="794" t="s">
        <v>44</v>
      </c>
      <c r="AV25" s="795"/>
      <c r="AW25" s="795"/>
      <c r="AX25" s="796"/>
    </row>
    <row r="26" spans="1:52" s="1" customFormat="1" ht="29.25" customHeight="1">
      <c r="A26" s="64"/>
      <c r="B26" s="309"/>
      <c r="C26" s="309"/>
      <c r="D26" s="270"/>
      <c r="E26" s="237"/>
      <c r="F26" s="266">
        <v>3</v>
      </c>
      <c r="G26" s="267">
        <v>1</v>
      </c>
      <c r="H26" s="268">
        <f>+H$8*(F26+G26)</f>
        <v>68</v>
      </c>
      <c r="I26" s="267"/>
      <c r="J26" s="268">
        <v>3</v>
      </c>
      <c r="K26" s="267">
        <v>1</v>
      </c>
      <c r="L26" s="269">
        <f>+$L$8*(J26+K26)</f>
        <v>68</v>
      </c>
      <c r="M26" s="310"/>
      <c r="N26" s="311"/>
      <c r="O26" s="311"/>
      <c r="P26" s="311"/>
      <c r="Q26" s="310"/>
      <c r="R26" s="242">
        <v>2</v>
      </c>
      <c r="S26" s="243">
        <v>1</v>
      </c>
      <c r="T26" s="244">
        <f>+T$14*(R26+S26)</f>
        <v>30</v>
      </c>
      <c r="U26" s="311"/>
      <c r="Y26" s="311"/>
      <c r="Z26" s="266">
        <v>1</v>
      </c>
      <c r="AA26" s="268">
        <v>1</v>
      </c>
      <c r="AB26" s="223"/>
      <c r="AC26" s="223"/>
      <c r="AD26" s="223"/>
      <c r="AE26" s="267">
        <f>+AE$8*(Z26+AA26)</f>
        <v>34</v>
      </c>
      <c r="AF26" s="223"/>
      <c r="AG26" s="268">
        <v>3</v>
      </c>
      <c r="AH26" s="268">
        <v>1</v>
      </c>
      <c r="AI26" s="223"/>
      <c r="AJ26" s="223"/>
      <c r="AK26" s="223"/>
      <c r="AL26" s="269">
        <f>+AL$8*(AG26+AH26)</f>
        <v>68</v>
      </c>
      <c r="AM26" s="310"/>
      <c r="AN26" s="311"/>
      <c r="AO26" s="313"/>
      <c r="AP26" s="314"/>
      <c r="AQ26" s="313"/>
      <c r="AR26" s="311"/>
      <c r="AS26" s="311"/>
      <c r="AT26" s="311"/>
      <c r="AU26" s="445">
        <v>1</v>
      </c>
      <c r="AV26" s="446">
        <v>1</v>
      </c>
      <c r="AW26" s="447"/>
      <c r="AX26" s="448">
        <f>+AX$8*(AU26+AV26)</f>
        <v>34</v>
      </c>
      <c r="AY26" s="64"/>
    </row>
    <row r="27" spans="1:52" s="1" customFormat="1" ht="15" customHeight="1" thickBot="1">
      <c r="A27" s="64"/>
      <c r="B27" s="309"/>
      <c r="C27" s="237"/>
      <c r="D27" s="270"/>
      <c r="E27" s="237"/>
      <c r="F27" s="237"/>
      <c r="G27" s="237"/>
      <c r="H27" s="270"/>
      <c r="I27" s="237"/>
      <c r="J27" s="237"/>
      <c r="K27" s="237"/>
      <c r="L27" s="270"/>
      <c r="M27" s="310"/>
      <c r="N27" s="311"/>
      <c r="O27" s="311"/>
      <c r="P27" s="311"/>
      <c r="Q27" s="310"/>
      <c r="R27" s="311"/>
      <c r="S27" s="311"/>
      <c r="T27" s="311"/>
      <c r="U27" s="310"/>
      <c r="V27" s="311"/>
      <c r="W27" s="311"/>
      <c r="X27" s="311"/>
      <c r="Y27" s="310"/>
      <c r="Z27" s="310"/>
      <c r="AA27" s="313"/>
      <c r="AB27" s="314"/>
      <c r="AC27" s="313"/>
      <c r="AD27" s="315"/>
      <c r="AE27" s="310"/>
      <c r="AF27" s="310"/>
      <c r="AG27" s="310"/>
      <c r="AH27" s="316"/>
      <c r="AI27" s="313"/>
      <c r="AJ27" s="315"/>
      <c r="AK27" s="310"/>
      <c r="AL27" s="310"/>
      <c r="AM27" s="310"/>
      <c r="AN27" s="310"/>
      <c r="AO27" s="313"/>
      <c r="AP27" s="314"/>
      <c r="AQ27" s="313"/>
      <c r="AR27" s="310"/>
      <c r="AS27" s="310"/>
      <c r="AT27" s="310"/>
      <c r="AU27" s="310"/>
      <c r="AV27" s="310"/>
      <c r="AW27" s="310"/>
      <c r="AX27" s="310"/>
      <c r="AY27" s="64"/>
    </row>
    <row r="28" spans="1:52" s="97" customFormat="1" ht="59.25" customHeight="1">
      <c r="B28" s="309"/>
      <c r="C28" s="237"/>
      <c r="D28" s="270"/>
      <c r="E28" s="237"/>
      <c r="F28" s="797" t="s">
        <v>38</v>
      </c>
      <c r="G28" s="798"/>
      <c r="H28" s="798"/>
      <c r="I28" s="798"/>
      <c r="J28" s="798"/>
      <c r="K28" s="798"/>
      <c r="L28" s="799"/>
      <c r="M28" s="237"/>
      <c r="N28" s="236"/>
      <c r="O28" s="236"/>
      <c r="P28" s="236"/>
      <c r="Q28" s="236"/>
      <c r="R28" s="803" t="s">
        <v>97</v>
      </c>
      <c r="S28" s="804"/>
      <c r="T28" s="804"/>
      <c r="U28" s="804"/>
      <c r="V28" s="804" t="s">
        <v>98</v>
      </c>
      <c r="W28" s="804"/>
      <c r="X28" s="805"/>
      <c r="Y28" s="237"/>
      <c r="Z28" s="311"/>
      <c r="AA28" s="313"/>
      <c r="AB28" s="310"/>
      <c r="AC28" s="313"/>
      <c r="AD28" s="310"/>
      <c r="AE28" s="310"/>
      <c r="AF28" s="310"/>
      <c r="AG28" s="310"/>
      <c r="AH28" s="310"/>
      <c r="AI28" s="313"/>
      <c r="AJ28" s="311"/>
      <c r="AK28" s="311"/>
      <c r="AL28" s="311"/>
      <c r="AM28" s="320"/>
      <c r="AN28" s="806" t="s">
        <v>99</v>
      </c>
      <c r="AO28" s="807"/>
      <c r="AP28" s="807"/>
      <c r="AQ28" s="807"/>
      <c r="AR28" s="807"/>
      <c r="AS28" s="808"/>
      <c r="AT28" s="311"/>
      <c r="AU28" s="794" t="s">
        <v>30</v>
      </c>
      <c r="AV28" s="795"/>
      <c r="AW28" s="795"/>
      <c r="AX28" s="796"/>
    </row>
    <row r="29" spans="1:52" s="1" customFormat="1" ht="29.25" customHeight="1" thickBot="1">
      <c r="A29" s="64"/>
      <c r="B29" s="309"/>
      <c r="C29" s="237"/>
      <c r="D29" s="270"/>
      <c r="E29" s="237"/>
      <c r="F29" s="242">
        <v>4</v>
      </c>
      <c r="G29" s="243">
        <v>4</v>
      </c>
      <c r="H29" s="276">
        <f>+H$8*(F29+G29)</f>
        <v>136</v>
      </c>
      <c r="I29" s="243"/>
      <c r="J29" s="276">
        <v>4</v>
      </c>
      <c r="K29" s="243">
        <v>4</v>
      </c>
      <c r="L29" s="244">
        <f>+$L$8*(J29+K29)</f>
        <v>136</v>
      </c>
      <c r="M29" s="237"/>
      <c r="N29" s="236"/>
      <c r="O29" s="236"/>
      <c r="P29" s="236"/>
      <c r="Q29" s="236"/>
      <c r="R29" s="291">
        <v>1</v>
      </c>
      <c r="S29" s="292">
        <v>1</v>
      </c>
      <c r="T29" s="293">
        <f>+$T$14*(R29+S29)</f>
        <v>20</v>
      </c>
      <c r="U29" s="293"/>
      <c r="V29" s="293">
        <v>4</v>
      </c>
      <c r="W29" s="292">
        <v>2</v>
      </c>
      <c r="X29" s="294">
        <f>+$X$8*(V29+W29)</f>
        <v>102</v>
      </c>
      <c r="Y29" s="237"/>
      <c r="Z29" s="311"/>
      <c r="AA29" s="313"/>
      <c r="AB29" s="310"/>
      <c r="AC29" s="313"/>
      <c r="AD29" s="310"/>
      <c r="AE29" s="310"/>
      <c r="AF29" s="310"/>
      <c r="AG29" s="310"/>
      <c r="AH29" s="310"/>
      <c r="AI29" s="313"/>
      <c r="AJ29" s="311"/>
      <c r="AK29" s="311"/>
      <c r="AL29" s="311"/>
      <c r="AM29" s="320"/>
      <c r="AN29" s="323">
        <v>3</v>
      </c>
      <c r="AO29" s="324">
        <v>1</v>
      </c>
      <c r="AP29" s="324"/>
      <c r="AQ29" s="324"/>
      <c r="AR29" s="324"/>
      <c r="AS29" s="325">
        <f>+AS8*(AN29+AO29)</f>
        <v>68</v>
      </c>
      <c r="AT29" s="311"/>
      <c r="AU29" s="445">
        <v>3</v>
      </c>
      <c r="AV29" s="446">
        <v>1</v>
      </c>
      <c r="AW29" s="446"/>
      <c r="AX29" s="449">
        <f>+AX$8*(AU29+AV29)</f>
        <v>68</v>
      </c>
      <c r="AY29" s="64"/>
    </row>
    <row r="30" spans="1:52" s="1" customFormat="1" ht="15" customHeight="1">
      <c r="A30" s="64"/>
      <c r="B30" s="311"/>
      <c r="C30" s="311"/>
      <c r="D30" s="311"/>
      <c r="E30" s="310"/>
      <c r="F30" s="312"/>
      <c r="G30" s="312"/>
      <c r="H30" s="310"/>
      <c r="I30" s="310"/>
      <c r="J30" s="312"/>
      <c r="K30" s="312"/>
      <c r="L30" s="310"/>
      <c r="M30" s="310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0"/>
      <c r="Z30" s="311"/>
      <c r="AA30" s="313"/>
      <c r="AB30" s="310"/>
      <c r="AC30" s="313"/>
      <c r="AD30" s="310"/>
      <c r="AE30" s="310"/>
      <c r="AF30" s="310"/>
      <c r="AG30" s="310"/>
      <c r="AH30" s="310"/>
      <c r="AI30" s="313"/>
      <c r="AJ30" s="311"/>
      <c r="AK30" s="311"/>
      <c r="AL30" s="310"/>
      <c r="AM30" s="310"/>
      <c r="AN30" s="321"/>
      <c r="AO30" s="313"/>
      <c r="AP30" s="314"/>
      <c r="AQ30" s="313"/>
      <c r="AR30" s="321"/>
      <c r="AS30" s="321"/>
      <c r="AT30" s="321"/>
      <c r="AU30" s="321"/>
      <c r="AV30" s="321"/>
      <c r="AW30" s="321"/>
      <c r="AX30" s="321"/>
      <c r="AY30" s="64"/>
    </row>
    <row r="31" spans="1:52" s="97" customFormat="1" ht="63" customHeight="1">
      <c r="B31" s="322"/>
      <c r="C31" s="322"/>
      <c r="D31" s="322"/>
      <c r="E31" s="264"/>
      <c r="F31" s="797" t="s">
        <v>31</v>
      </c>
      <c r="G31" s="798"/>
      <c r="H31" s="798"/>
      <c r="I31" s="798"/>
      <c r="J31" s="798"/>
      <c r="K31" s="798"/>
      <c r="L31" s="799"/>
      <c r="M31" s="310"/>
      <c r="N31" s="809" t="s">
        <v>109</v>
      </c>
      <c r="O31" s="810"/>
      <c r="P31" s="811"/>
      <c r="Q31" s="310"/>
      <c r="R31" s="803" t="s">
        <v>104</v>
      </c>
      <c r="S31" s="804"/>
      <c r="T31" s="804"/>
      <c r="U31" s="804"/>
      <c r="V31" s="804" t="s">
        <v>105</v>
      </c>
      <c r="W31" s="804"/>
      <c r="X31" s="805"/>
      <c r="Y31" s="310"/>
      <c r="Z31" s="809" t="s">
        <v>111</v>
      </c>
      <c r="AA31" s="810"/>
      <c r="AB31" s="810"/>
      <c r="AC31" s="810"/>
      <c r="AD31" s="810"/>
      <c r="AE31" s="811"/>
      <c r="AF31" s="236"/>
      <c r="AG31" s="809" t="s">
        <v>112</v>
      </c>
      <c r="AH31" s="810"/>
      <c r="AI31" s="810"/>
      <c r="AJ31" s="810"/>
      <c r="AK31" s="810"/>
      <c r="AL31" s="811"/>
      <c r="AM31" s="311"/>
      <c r="AN31" s="797" t="s">
        <v>94</v>
      </c>
      <c r="AO31" s="798"/>
      <c r="AP31" s="798"/>
      <c r="AQ31" s="798"/>
      <c r="AR31" s="798"/>
      <c r="AS31" s="799"/>
      <c r="AT31" s="311"/>
      <c r="AU31" s="809" t="s">
        <v>103</v>
      </c>
      <c r="AV31" s="810"/>
      <c r="AW31" s="810"/>
      <c r="AX31" s="811"/>
    </row>
    <row r="32" spans="1:52" s="1" customFormat="1" ht="29.25" customHeight="1">
      <c r="A32" s="64"/>
      <c r="B32" s="322"/>
      <c r="C32" s="322"/>
      <c r="D32" s="322"/>
      <c r="E32" s="264"/>
      <c r="F32" s="242">
        <v>1</v>
      </c>
      <c r="G32" s="243">
        <v>1</v>
      </c>
      <c r="H32" s="276">
        <f>+H$8*(F32+G32)</f>
        <v>34</v>
      </c>
      <c r="I32" s="243"/>
      <c r="J32" s="276">
        <v>1</v>
      </c>
      <c r="K32" s="243">
        <v>1</v>
      </c>
      <c r="L32" s="244">
        <f>+$L$8*(J32+K32)</f>
        <v>34</v>
      </c>
      <c r="M32" s="310"/>
      <c r="N32" s="812"/>
      <c r="O32" s="813"/>
      <c r="P32" s="814"/>
      <c r="Q32" s="310"/>
      <c r="R32" s="291">
        <v>4</v>
      </c>
      <c r="S32" s="292">
        <v>2</v>
      </c>
      <c r="T32" s="293">
        <f>+$T$14*(R32+S32)</f>
        <v>60</v>
      </c>
      <c r="U32" s="293"/>
      <c r="V32" s="293">
        <v>2</v>
      </c>
      <c r="W32" s="292">
        <v>2</v>
      </c>
      <c r="X32" s="294">
        <f>+$X$8*(V32+W32)</f>
        <v>68</v>
      </c>
      <c r="Y32" s="310"/>
      <c r="Z32" s="327">
        <v>2</v>
      </c>
      <c r="AA32" s="284">
        <v>2</v>
      </c>
      <c r="AB32" s="282"/>
      <c r="AC32" s="282"/>
      <c r="AD32" s="282"/>
      <c r="AE32" s="285">
        <f>+AE$8*(Z32+AA32)</f>
        <v>68</v>
      </c>
      <c r="AF32" s="236"/>
      <c r="AG32" s="281">
        <v>2</v>
      </c>
      <c r="AH32" s="282">
        <v>2</v>
      </c>
      <c r="AI32" s="282"/>
      <c r="AJ32" s="282"/>
      <c r="AK32" s="282"/>
      <c r="AL32" s="290">
        <f>+AL$8*(AG32+AH32)</f>
        <v>68</v>
      </c>
      <c r="AM32" s="311"/>
      <c r="AN32" s="242">
        <v>3</v>
      </c>
      <c r="AO32" s="243">
        <v>1</v>
      </c>
      <c r="AP32" s="243"/>
      <c r="AQ32" s="243"/>
      <c r="AR32" s="243"/>
      <c r="AS32" s="244">
        <f>+AS$8*(AN32+AO32)</f>
        <v>68</v>
      </c>
      <c r="AT32" s="311"/>
      <c r="AU32" s="281">
        <v>1</v>
      </c>
      <c r="AV32" s="282">
        <v>1</v>
      </c>
      <c r="AW32" s="282"/>
      <c r="AX32" s="290">
        <f>+AX$8*(AU32+AV32)</f>
        <v>34</v>
      </c>
      <c r="AY32" s="64"/>
      <c r="AZ32" s="97"/>
    </row>
    <row r="33" spans="1:53" s="1" customFormat="1" ht="15" customHeight="1">
      <c r="A33" s="64"/>
      <c r="B33" s="322"/>
      <c r="C33" s="322"/>
      <c r="D33" s="322"/>
      <c r="E33" s="264"/>
      <c r="F33" s="264"/>
      <c r="G33" s="273"/>
      <c r="H33" s="273"/>
      <c r="I33" s="273"/>
      <c r="J33" s="273"/>
      <c r="K33" s="273"/>
      <c r="L33" s="264"/>
      <c r="M33" s="310"/>
      <c r="N33" s="812"/>
      <c r="O33" s="813"/>
      <c r="P33" s="814"/>
      <c r="Q33" s="310"/>
      <c r="R33" s="310"/>
      <c r="S33" s="312"/>
      <c r="T33" s="310"/>
      <c r="U33" s="310"/>
      <c r="V33" s="310"/>
      <c r="W33" s="312"/>
      <c r="X33" s="310"/>
      <c r="Y33" s="310"/>
      <c r="Z33" s="311"/>
      <c r="AA33" s="313"/>
      <c r="AB33" s="310"/>
      <c r="AC33" s="313"/>
      <c r="AD33" s="310"/>
      <c r="AE33" s="310"/>
      <c r="AF33" s="310"/>
      <c r="AG33" s="310"/>
      <c r="AH33" s="310"/>
      <c r="AI33" s="313"/>
      <c r="AJ33" s="311"/>
      <c r="AK33" s="311"/>
      <c r="AL33" s="311"/>
      <c r="AM33" s="310"/>
      <c r="AN33" s="316"/>
      <c r="AO33" s="313"/>
      <c r="AP33" s="314"/>
      <c r="AQ33" s="313"/>
      <c r="AR33" s="310"/>
      <c r="AS33" s="310"/>
      <c r="AT33" s="310"/>
      <c r="AU33" s="237"/>
      <c r="AV33" s="237"/>
      <c r="AW33" s="237"/>
      <c r="AX33" s="237"/>
      <c r="AY33" s="97"/>
      <c r="AZ33" s="97"/>
    </row>
    <row r="34" spans="1:53" s="97" customFormat="1" ht="60" customHeight="1">
      <c r="B34" s="322"/>
      <c r="C34" s="322"/>
      <c r="D34" s="322"/>
      <c r="E34" s="264"/>
      <c r="F34" s="797" t="s">
        <v>56</v>
      </c>
      <c r="G34" s="798"/>
      <c r="H34" s="799"/>
      <c r="I34" s="322"/>
      <c r="J34" s="797" t="s">
        <v>39</v>
      </c>
      <c r="K34" s="798"/>
      <c r="L34" s="799"/>
      <c r="M34" s="310"/>
      <c r="N34" s="812"/>
      <c r="O34" s="813"/>
      <c r="P34" s="814"/>
      <c r="Q34" s="311"/>
      <c r="R34" s="803" t="s">
        <v>100</v>
      </c>
      <c r="S34" s="804"/>
      <c r="T34" s="804"/>
      <c r="U34" s="804"/>
      <c r="V34" s="804"/>
      <c r="W34" s="804"/>
      <c r="X34" s="805"/>
      <c r="Y34" s="310"/>
      <c r="Z34" s="809" t="s">
        <v>106</v>
      </c>
      <c r="AA34" s="810"/>
      <c r="AB34" s="810"/>
      <c r="AC34" s="810"/>
      <c r="AD34" s="810"/>
      <c r="AE34" s="810"/>
      <c r="AF34" s="810"/>
      <c r="AG34" s="810" t="s">
        <v>107</v>
      </c>
      <c r="AH34" s="810"/>
      <c r="AI34" s="810"/>
      <c r="AJ34" s="810"/>
      <c r="AK34" s="810"/>
      <c r="AL34" s="811"/>
      <c r="AM34" s="310"/>
      <c r="AN34" s="809" t="s">
        <v>107</v>
      </c>
      <c r="AO34" s="810"/>
      <c r="AP34" s="810"/>
      <c r="AQ34" s="810"/>
      <c r="AR34" s="810"/>
      <c r="AS34" s="810"/>
      <c r="AT34" s="810"/>
      <c r="AU34" s="810" t="s">
        <v>108</v>
      </c>
      <c r="AV34" s="810"/>
      <c r="AW34" s="810"/>
      <c r="AX34" s="811"/>
      <c r="AY34" s="64"/>
    </row>
    <row r="35" spans="1:53" s="1" customFormat="1" ht="29.25" customHeight="1">
      <c r="A35" s="64"/>
      <c r="B35" s="322"/>
      <c r="C35" s="322"/>
      <c r="D35" s="322"/>
      <c r="E35" s="264"/>
      <c r="F35" s="242">
        <v>0</v>
      </c>
      <c r="G35" s="243">
        <v>2</v>
      </c>
      <c r="H35" s="328">
        <f>+$H$8*(F35+G35)</f>
        <v>34</v>
      </c>
      <c r="I35" s="322"/>
      <c r="J35" s="242">
        <v>2</v>
      </c>
      <c r="K35" s="243">
        <v>2</v>
      </c>
      <c r="L35" s="328">
        <f>+$L$8*(J35+K35)</f>
        <v>68</v>
      </c>
      <c r="M35" s="310"/>
      <c r="N35" s="812"/>
      <c r="O35" s="813"/>
      <c r="P35" s="814"/>
      <c r="Q35" s="311"/>
      <c r="R35" s="291">
        <v>2</v>
      </c>
      <c r="S35" s="292">
        <v>2</v>
      </c>
      <c r="T35" s="293">
        <f>+$T$14*(R35+S35)</f>
        <v>40</v>
      </c>
      <c r="U35" s="293"/>
      <c r="V35" s="293">
        <v>2</v>
      </c>
      <c r="W35" s="292">
        <v>2</v>
      </c>
      <c r="X35" s="294">
        <f>+$X$8*(V35+W35)</f>
        <v>68</v>
      </c>
      <c r="Y35" s="310"/>
      <c r="Z35" s="281">
        <v>2</v>
      </c>
      <c r="AA35" s="284">
        <v>1</v>
      </c>
      <c r="AB35" s="329"/>
      <c r="AC35" s="284"/>
      <c r="AD35" s="284"/>
      <c r="AE35" s="283">
        <f>+AE8*(Z35+AA35)</f>
        <v>51</v>
      </c>
      <c r="AF35" s="284"/>
      <c r="AG35" s="284">
        <v>2</v>
      </c>
      <c r="AH35" s="282">
        <v>1</v>
      </c>
      <c r="AI35" s="329"/>
      <c r="AJ35" s="284"/>
      <c r="AK35" s="284"/>
      <c r="AL35" s="285">
        <f>+AL8*(AG35+AH35)</f>
        <v>51</v>
      </c>
      <c r="AM35" s="310"/>
      <c r="AN35" s="281">
        <v>2</v>
      </c>
      <c r="AO35" s="282">
        <v>2</v>
      </c>
      <c r="AP35" s="329"/>
      <c r="AQ35" s="284"/>
      <c r="AR35" s="284"/>
      <c r="AS35" s="284">
        <f>+AS$8*(AN35+AO35)</f>
        <v>68</v>
      </c>
      <c r="AT35" s="284"/>
      <c r="AU35" s="284">
        <v>2</v>
      </c>
      <c r="AV35" s="284">
        <v>2</v>
      </c>
      <c r="AW35" s="329"/>
      <c r="AX35" s="290">
        <f>+AX$8*(AU35+AV35)</f>
        <v>68</v>
      </c>
      <c r="AY35" s="97"/>
      <c r="AZ35" s="97"/>
    </row>
    <row r="36" spans="1:53" s="1" customFormat="1" ht="15" customHeight="1">
      <c r="A36" s="64"/>
      <c r="B36" s="322"/>
      <c r="C36" s="322"/>
      <c r="D36" s="322"/>
      <c r="E36" s="264"/>
      <c r="F36" s="320"/>
      <c r="G36" s="320"/>
      <c r="H36" s="320"/>
      <c r="I36" s="320"/>
      <c r="J36" s="320"/>
      <c r="K36" s="320"/>
      <c r="L36" s="320"/>
      <c r="M36" s="310"/>
      <c r="N36" s="812"/>
      <c r="O36" s="813"/>
      <c r="P36" s="814"/>
      <c r="Q36" s="311"/>
      <c r="R36" s="311"/>
      <c r="S36" s="311"/>
      <c r="T36" s="311"/>
      <c r="U36" s="311"/>
      <c r="V36" s="310"/>
      <c r="W36" s="312"/>
      <c r="X36" s="310"/>
      <c r="Y36" s="310"/>
      <c r="Z36" s="310"/>
      <c r="AA36" s="313"/>
      <c r="AB36" s="314"/>
      <c r="AC36" s="313"/>
      <c r="AD36" s="315"/>
      <c r="AE36" s="310"/>
      <c r="AF36" s="310"/>
      <c r="AG36" s="310"/>
      <c r="AH36" s="316"/>
      <c r="AI36" s="313"/>
      <c r="AJ36" s="315"/>
      <c r="AK36" s="310"/>
      <c r="AL36" s="310"/>
      <c r="AM36" s="310"/>
      <c r="AN36" s="237"/>
      <c r="AO36" s="318"/>
      <c r="AP36" s="237"/>
      <c r="AQ36" s="318"/>
      <c r="AR36" s="237"/>
      <c r="AS36" s="237"/>
      <c r="AT36" s="310"/>
      <c r="AU36" s="237"/>
      <c r="AV36" s="237"/>
      <c r="AW36" s="237"/>
      <c r="AX36" s="237"/>
      <c r="AY36" s="64"/>
    </row>
    <row r="37" spans="1:53" s="97" customFormat="1" ht="60" customHeight="1">
      <c r="B37" s="322"/>
      <c r="C37" s="322"/>
      <c r="D37" s="322"/>
      <c r="E37" s="322"/>
      <c r="F37" s="797" t="s">
        <v>28</v>
      </c>
      <c r="G37" s="798"/>
      <c r="H37" s="798"/>
      <c r="I37" s="798"/>
      <c r="J37" s="798"/>
      <c r="K37" s="798"/>
      <c r="L37" s="799"/>
      <c r="N37" s="812"/>
      <c r="O37" s="813"/>
      <c r="P37" s="814"/>
      <c r="V37" s="797" t="s">
        <v>91</v>
      </c>
      <c r="W37" s="798"/>
      <c r="X37" s="799"/>
      <c r="Y37" s="311"/>
      <c r="Z37" s="809" t="s">
        <v>101</v>
      </c>
      <c r="AA37" s="810"/>
      <c r="AB37" s="810"/>
      <c r="AC37" s="810"/>
      <c r="AD37" s="810"/>
      <c r="AE37" s="811"/>
      <c r="AF37" s="237"/>
      <c r="AG37" s="809" t="s">
        <v>102</v>
      </c>
      <c r="AH37" s="810"/>
      <c r="AI37" s="810"/>
      <c r="AJ37" s="810"/>
      <c r="AK37" s="810"/>
      <c r="AL37" s="811"/>
      <c r="AM37" s="310"/>
      <c r="AN37" s="809" t="s">
        <v>113</v>
      </c>
      <c r="AO37" s="810"/>
      <c r="AP37" s="810"/>
      <c r="AQ37" s="810"/>
      <c r="AR37" s="810"/>
      <c r="AS37" s="810"/>
      <c r="AT37" s="810"/>
      <c r="AU37" s="810" t="s">
        <v>114</v>
      </c>
      <c r="AV37" s="810"/>
      <c r="AW37" s="810"/>
      <c r="AX37" s="811"/>
    </row>
    <row r="38" spans="1:53" s="1" customFormat="1" ht="29.25" customHeight="1">
      <c r="A38" s="64"/>
      <c r="B38" s="322"/>
      <c r="C38" s="322"/>
      <c r="D38" s="322"/>
      <c r="E38" s="322"/>
      <c r="F38" s="242">
        <v>2</v>
      </c>
      <c r="G38" s="243">
        <v>4</v>
      </c>
      <c r="H38" s="276">
        <f>+H$8*(F38+G38)</f>
        <v>102</v>
      </c>
      <c r="I38" s="243"/>
      <c r="J38" s="276">
        <v>2</v>
      </c>
      <c r="K38" s="243">
        <v>2</v>
      </c>
      <c r="L38" s="244">
        <f>+$L$8*(J38+K38)</f>
        <v>68</v>
      </c>
      <c r="N38" s="281">
        <v>0</v>
      </c>
      <c r="O38" s="282">
        <v>50</v>
      </c>
      <c r="P38" s="290">
        <v>400</v>
      </c>
      <c r="V38" s="242">
        <v>1</v>
      </c>
      <c r="W38" s="243">
        <v>1</v>
      </c>
      <c r="X38" s="244">
        <f>+X$8*(V38+W38)</f>
        <v>34</v>
      </c>
      <c r="Y38" s="311"/>
      <c r="Z38" s="281">
        <v>4</v>
      </c>
      <c r="AA38" s="284">
        <v>2</v>
      </c>
      <c r="AB38" s="282"/>
      <c r="AC38" s="282"/>
      <c r="AD38" s="282"/>
      <c r="AE38" s="290">
        <f>+AE$8*(Z38+AA38)</f>
        <v>102</v>
      </c>
      <c r="AF38" s="237"/>
      <c r="AG38" s="281">
        <v>3</v>
      </c>
      <c r="AH38" s="282">
        <v>1</v>
      </c>
      <c r="AI38" s="282"/>
      <c r="AJ38" s="282"/>
      <c r="AK38" s="282"/>
      <c r="AL38" s="290">
        <f>+AL$8*(AG38+AH38)</f>
        <v>68</v>
      </c>
      <c r="AM38" s="310"/>
      <c r="AN38" s="281">
        <v>3</v>
      </c>
      <c r="AO38" s="282">
        <v>1</v>
      </c>
      <c r="AP38" s="329"/>
      <c r="AQ38" s="284"/>
      <c r="AR38" s="284"/>
      <c r="AS38" s="284">
        <f>+AS$8*(AN38+AO38)</f>
        <v>68</v>
      </c>
      <c r="AT38" s="284"/>
      <c r="AU38" s="284">
        <v>3</v>
      </c>
      <c r="AV38" s="284">
        <v>1</v>
      </c>
      <c r="AW38" s="329"/>
      <c r="AX38" s="290">
        <f>+AX$8*(AU38+AV38)</f>
        <v>68</v>
      </c>
      <c r="AY38" s="64"/>
    </row>
    <row r="39" spans="1:53" s="1" customFormat="1" ht="15" customHeight="1">
      <c r="A39" s="64"/>
      <c r="B39" s="322"/>
      <c r="C39" s="322"/>
      <c r="D39" s="322"/>
      <c r="E39" s="264"/>
      <c r="F39" s="322"/>
      <c r="G39" s="322"/>
      <c r="H39" s="322"/>
      <c r="I39" s="322"/>
      <c r="J39" s="322"/>
      <c r="K39" s="322"/>
      <c r="L39" s="322"/>
      <c r="M39" s="310"/>
      <c r="N39" s="311"/>
      <c r="O39" s="311"/>
      <c r="P39" s="311"/>
      <c r="Q39" s="311"/>
      <c r="R39" s="311"/>
      <c r="S39" s="311"/>
      <c r="T39" s="311"/>
      <c r="U39" s="311"/>
      <c r="V39" s="311"/>
      <c r="W39" s="311"/>
      <c r="X39" s="311"/>
      <c r="Y39" s="310"/>
      <c r="Z39" s="310"/>
      <c r="AA39" s="313"/>
      <c r="AB39" s="314"/>
      <c r="AC39" s="313"/>
      <c r="AD39" s="315"/>
      <c r="AE39" s="310"/>
      <c r="AF39" s="310"/>
      <c r="AG39" s="310"/>
      <c r="AH39" s="316"/>
      <c r="AI39" s="313"/>
      <c r="AJ39" s="315"/>
      <c r="AK39" s="310"/>
      <c r="AL39" s="310"/>
      <c r="AM39" s="310"/>
      <c r="AN39" s="237"/>
      <c r="AO39" s="330"/>
      <c r="AP39" s="237"/>
      <c r="AQ39" s="330"/>
      <c r="AR39" s="237"/>
      <c r="AS39" s="237"/>
      <c r="AT39" s="310"/>
      <c r="AU39" s="237"/>
      <c r="AV39" s="237"/>
      <c r="AW39" s="237"/>
      <c r="AX39" s="237"/>
      <c r="AY39" s="64"/>
    </row>
    <row r="40" spans="1:53" s="97" customFormat="1" ht="42.75" customHeight="1">
      <c r="B40" s="320"/>
      <c r="C40" s="320"/>
      <c r="D40" s="320"/>
      <c r="E40" s="320"/>
      <c r="F40" s="809" t="s">
        <v>0</v>
      </c>
      <c r="G40" s="810"/>
      <c r="H40" s="810"/>
      <c r="I40" s="810"/>
      <c r="J40" s="810"/>
      <c r="K40" s="810"/>
      <c r="L40" s="811"/>
      <c r="M40" s="310"/>
      <c r="Q40" s="311"/>
      <c r="R40" s="809" t="s">
        <v>115</v>
      </c>
      <c r="S40" s="810"/>
      <c r="T40" s="810"/>
      <c r="U40" s="810"/>
      <c r="V40" s="810"/>
      <c r="W40" s="810"/>
      <c r="X40" s="811"/>
      <c r="Y40" s="311"/>
      <c r="Z40" s="809" t="s">
        <v>116</v>
      </c>
      <c r="AA40" s="810"/>
      <c r="AB40" s="810"/>
      <c r="AC40" s="810"/>
      <c r="AD40" s="810"/>
      <c r="AE40" s="810"/>
      <c r="AF40" s="810"/>
      <c r="AG40" s="810" t="s">
        <v>117</v>
      </c>
      <c r="AH40" s="810"/>
      <c r="AI40" s="810"/>
      <c r="AJ40" s="810"/>
      <c r="AK40" s="810"/>
      <c r="AL40" s="811"/>
      <c r="AM40" s="310"/>
      <c r="AN40" s="809" t="s">
        <v>117</v>
      </c>
      <c r="AO40" s="810"/>
      <c r="AP40" s="810"/>
      <c r="AQ40" s="810"/>
      <c r="AR40" s="810"/>
      <c r="AS40" s="810"/>
      <c r="AT40" s="810"/>
      <c r="AU40" s="810" t="s">
        <v>118</v>
      </c>
      <c r="AV40" s="810"/>
      <c r="AW40" s="810"/>
      <c r="AX40" s="811"/>
    </row>
    <row r="41" spans="1:53" s="1" customFormat="1" ht="29.25" customHeight="1">
      <c r="A41" s="64"/>
      <c r="B41" s="320"/>
      <c r="C41" s="320"/>
      <c r="D41" s="320"/>
      <c r="E41" s="320"/>
      <c r="F41" s="281">
        <v>1</v>
      </c>
      <c r="G41" s="282">
        <v>1</v>
      </c>
      <c r="H41" s="283">
        <f>+H8*(F41+G41)</f>
        <v>34</v>
      </c>
      <c r="I41" s="284"/>
      <c r="J41" s="284">
        <v>1</v>
      </c>
      <c r="K41" s="282">
        <v>1</v>
      </c>
      <c r="L41" s="285">
        <f>+L8*(J41+K41)</f>
        <v>34</v>
      </c>
      <c r="M41" s="310"/>
      <c r="Q41" s="311"/>
      <c r="R41" s="281">
        <v>2</v>
      </c>
      <c r="S41" s="282">
        <v>1</v>
      </c>
      <c r="T41" s="283">
        <f>+$T$14*(R41+S41)</f>
        <v>30</v>
      </c>
      <c r="U41" s="282"/>
      <c r="V41" s="284">
        <v>2</v>
      </c>
      <c r="W41" s="282">
        <v>2</v>
      </c>
      <c r="X41" s="285">
        <f>+$X$8*(V41+W41)</f>
        <v>68</v>
      </c>
      <c r="Y41" s="311"/>
      <c r="Z41" s="281">
        <v>3</v>
      </c>
      <c r="AA41" s="284">
        <v>2</v>
      </c>
      <c r="AB41" s="329"/>
      <c r="AC41" s="284"/>
      <c r="AD41" s="284"/>
      <c r="AE41" s="283">
        <f>+AE8*(Z41+AA41)</f>
        <v>85</v>
      </c>
      <c r="AF41" s="284"/>
      <c r="AG41" s="284">
        <v>3</v>
      </c>
      <c r="AH41" s="282">
        <v>2</v>
      </c>
      <c r="AI41" s="329"/>
      <c r="AJ41" s="284"/>
      <c r="AK41" s="284"/>
      <c r="AL41" s="285">
        <f>+AL8*(AG41+AH41)</f>
        <v>85</v>
      </c>
      <c r="AM41" s="310"/>
      <c r="AN41" s="281">
        <v>3</v>
      </c>
      <c r="AO41" s="282">
        <v>1</v>
      </c>
      <c r="AP41" s="329"/>
      <c r="AQ41" s="284"/>
      <c r="AR41" s="284"/>
      <c r="AS41" s="284">
        <f>+AS$8*(AN41+AO41)</f>
        <v>68</v>
      </c>
      <c r="AT41" s="284"/>
      <c r="AU41" s="284">
        <v>3</v>
      </c>
      <c r="AV41" s="284">
        <v>1</v>
      </c>
      <c r="AW41" s="329"/>
      <c r="AX41" s="290">
        <f>+AX$8*(AU41+AV41)</f>
        <v>68</v>
      </c>
      <c r="AY41" s="64"/>
    </row>
    <row r="42" spans="1:53" s="1" customFormat="1" ht="15" customHeight="1" thickBot="1">
      <c r="A42" s="64"/>
      <c r="B42" s="311"/>
      <c r="C42" s="311"/>
      <c r="D42" s="311"/>
      <c r="E42" s="310"/>
      <c r="F42" s="310"/>
      <c r="G42" s="310"/>
      <c r="H42" s="310"/>
      <c r="I42" s="310"/>
      <c r="J42" s="310"/>
      <c r="K42" s="310"/>
      <c r="L42" s="310"/>
      <c r="M42" s="310"/>
      <c r="Q42" s="311"/>
      <c r="R42" s="311"/>
      <c r="S42" s="311"/>
      <c r="T42" s="311"/>
      <c r="U42" s="311"/>
      <c r="V42" s="311"/>
      <c r="W42" s="311"/>
      <c r="X42" s="311"/>
      <c r="Y42" s="310"/>
      <c r="Z42" s="237"/>
      <c r="AA42" s="313"/>
      <c r="AB42" s="314"/>
      <c r="AC42" s="313"/>
      <c r="AD42" s="315"/>
      <c r="AE42" s="310"/>
      <c r="AF42" s="310"/>
      <c r="AG42" s="310"/>
      <c r="AH42" s="316"/>
      <c r="AI42" s="313"/>
      <c r="AJ42" s="315"/>
      <c r="AK42" s="311"/>
      <c r="AL42" s="237"/>
      <c r="AM42" s="310"/>
      <c r="AN42" s="237"/>
      <c r="AO42" s="331"/>
      <c r="AP42" s="237"/>
      <c r="AQ42" s="331"/>
      <c r="AR42" s="237"/>
      <c r="AS42" s="237"/>
      <c r="AT42" s="310"/>
      <c r="AU42" s="237"/>
      <c r="AV42" s="237"/>
      <c r="AW42" s="237"/>
      <c r="AX42" s="237"/>
      <c r="AY42" s="64"/>
    </row>
    <row r="43" spans="1:53" s="97" customFormat="1" ht="42.75" customHeight="1" thickTop="1">
      <c r="B43" s="311"/>
      <c r="C43" s="311"/>
      <c r="D43" s="311"/>
      <c r="E43" s="310"/>
      <c r="M43" s="310"/>
      <c r="Q43" s="311"/>
      <c r="R43" s="809" t="s">
        <v>119</v>
      </c>
      <c r="S43" s="810"/>
      <c r="T43" s="810"/>
      <c r="U43" s="810"/>
      <c r="V43" s="810"/>
      <c r="W43" s="810"/>
      <c r="X43" s="811"/>
      <c r="Y43" s="237"/>
      <c r="Z43" s="809" t="s">
        <v>120</v>
      </c>
      <c r="AA43" s="810"/>
      <c r="AB43" s="810"/>
      <c r="AC43" s="810"/>
      <c r="AD43" s="810"/>
      <c r="AE43" s="810"/>
      <c r="AF43" s="810"/>
      <c r="AG43" s="810"/>
      <c r="AH43" s="810"/>
      <c r="AI43" s="810"/>
      <c r="AJ43" s="810"/>
      <c r="AK43" s="810"/>
      <c r="AL43" s="811"/>
      <c r="AM43" s="320"/>
      <c r="AN43" s="825" t="s">
        <v>121</v>
      </c>
      <c r="AO43" s="826"/>
      <c r="AP43" s="826"/>
      <c r="AQ43" s="826"/>
      <c r="AR43" s="826"/>
      <c r="AS43" s="826"/>
      <c r="AT43" s="826"/>
      <c r="AU43" s="826"/>
      <c r="AV43" s="826"/>
      <c r="AW43" s="826"/>
      <c r="AX43" s="827"/>
    </row>
    <row r="44" spans="1:53" s="1" customFormat="1" ht="35.25" customHeight="1" thickBot="1">
      <c r="A44" s="64"/>
      <c r="B44" s="311"/>
      <c r="C44" s="311"/>
      <c r="D44" s="311"/>
      <c r="E44" s="310"/>
      <c r="M44" s="310"/>
      <c r="Q44" s="311"/>
      <c r="R44" s="281">
        <v>1</v>
      </c>
      <c r="S44" s="282">
        <v>1</v>
      </c>
      <c r="T44" s="284">
        <f>+T$14*(R44+S44)</f>
        <v>20</v>
      </c>
      <c r="U44" s="284"/>
      <c r="V44" s="284">
        <v>1</v>
      </c>
      <c r="W44" s="282">
        <v>1</v>
      </c>
      <c r="X44" s="290">
        <f>+X$8*(V44+W44)</f>
        <v>34</v>
      </c>
      <c r="Y44" s="237"/>
      <c r="Z44" s="281">
        <v>1</v>
      </c>
      <c r="AA44" s="284">
        <v>1</v>
      </c>
      <c r="AB44" s="329"/>
      <c r="AC44" s="329"/>
      <c r="AD44" s="329"/>
      <c r="AE44" s="284">
        <f>+AE$8*(Z44+AA44)</f>
        <v>34</v>
      </c>
      <c r="AF44" s="329"/>
      <c r="AG44" s="284">
        <v>1</v>
      </c>
      <c r="AH44" s="329">
        <v>1</v>
      </c>
      <c r="AI44" s="329"/>
      <c r="AJ44" s="329"/>
      <c r="AK44" s="329"/>
      <c r="AL44" s="290">
        <f>+AL$8*(AG44+AH44)</f>
        <v>34</v>
      </c>
      <c r="AM44" s="320"/>
      <c r="AN44" s="426">
        <v>2</v>
      </c>
      <c r="AO44" s="427">
        <v>2</v>
      </c>
      <c r="AP44" s="428"/>
      <c r="AQ44" s="428"/>
      <c r="AR44" s="428"/>
      <c r="AS44" s="287">
        <f>+AS$8*(AN44+AO44)</f>
        <v>68</v>
      </c>
      <c r="AT44" s="428"/>
      <c r="AU44" s="429">
        <v>2</v>
      </c>
      <c r="AV44" s="430">
        <v>2</v>
      </c>
      <c r="AW44" s="428"/>
      <c r="AX44" s="286">
        <f>+AX$8*(AU44+AV44)</f>
        <v>68</v>
      </c>
      <c r="AY44" s="97"/>
    </row>
    <row r="45" spans="1:53" s="75" customFormat="1" ht="110.25" customHeight="1" thickTop="1"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91"/>
      <c r="T45" s="47"/>
      <c r="U45" s="47"/>
      <c r="V45" s="47"/>
      <c r="W45" s="91"/>
      <c r="X45" s="47"/>
      <c r="Y45" s="47"/>
      <c r="Z45" s="47"/>
      <c r="AA45" s="98" t="s">
        <v>123</v>
      </c>
      <c r="AB45" s="47"/>
      <c r="AC45" s="98" t="s">
        <v>124</v>
      </c>
      <c r="AD45" s="47"/>
      <c r="AE45" s="47"/>
      <c r="AF45" s="47"/>
      <c r="AG45" s="47"/>
      <c r="AH45" s="47"/>
      <c r="AI45" s="98" t="s">
        <v>125</v>
      </c>
      <c r="AJ45" s="47"/>
      <c r="AK45" s="47"/>
      <c r="AL45" s="47"/>
      <c r="AM45" s="47"/>
      <c r="AN45" s="47"/>
      <c r="AO45" s="98" t="s">
        <v>123</v>
      </c>
      <c r="AP45" s="47"/>
      <c r="AQ45" s="98" t="s">
        <v>124</v>
      </c>
      <c r="AR45" s="47"/>
      <c r="AS45" s="47" t="s">
        <v>126</v>
      </c>
      <c r="AT45" s="47"/>
      <c r="AU45" s="47"/>
      <c r="AV45" s="47"/>
      <c r="AW45" s="99"/>
      <c r="AX45" s="47"/>
    </row>
    <row r="46" spans="1:53" s="100" customFormat="1" ht="7.5" customHeight="1" thickBot="1">
      <c r="A46" s="64"/>
      <c r="B46" s="64"/>
      <c r="C46" s="64"/>
      <c r="D46" s="64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3"/>
      <c r="T46" s="2"/>
      <c r="U46" s="2"/>
      <c r="V46" s="2"/>
      <c r="W46" s="33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64"/>
    </row>
    <row r="47" spans="1:53" s="103" customFormat="1" ht="36.75" customHeight="1" thickBot="1">
      <c r="A47" s="101" t="s">
        <v>6</v>
      </c>
      <c r="B47" s="816" t="s">
        <v>7</v>
      </c>
      <c r="C47" s="817"/>
      <c r="D47" s="818"/>
      <c r="E47" s="94"/>
      <c r="F47" s="819" t="s">
        <v>7</v>
      </c>
      <c r="G47" s="820"/>
      <c r="H47" s="821"/>
      <c r="I47" s="47"/>
      <c r="J47" s="819" t="s">
        <v>7</v>
      </c>
      <c r="K47" s="820"/>
      <c r="L47" s="821"/>
      <c r="M47" s="47"/>
      <c r="N47" s="819" t="s">
        <v>58</v>
      </c>
      <c r="O47" s="820"/>
      <c r="P47" s="821"/>
      <c r="Q47" s="47"/>
      <c r="R47" s="822" t="s">
        <v>127</v>
      </c>
      <c r="S47" s="823"/>
      <c r="T47" s="824"/>
      <c r="U47" s="47"/>
      <c r="V47" s="819" t="s">
        <v>7</v>
      </c>
      <c r="W47" s="820"/>
      <c r="X47" s="821"/>
      <c r="Y47" s="47"/>
      <c r="Z47" s="822" t="s">
        <v>7</v>
      </c>
      <c r="AA47" s="823"/>
      <c r="AB47" s="823"/>
      <c r="AC47" s="823"/>
      <c r="AD47" s="823"/>
      <c r="AE47" s="824"/>
      <c r="AF47" s="47"/>
      <c r="AG47" s="822" t="s">
        <v>7</v>
      </c>
      <c r="AH47" s="823"/>
      <c r="AI47" s="823"/>
      <c r="AJ47" s="823"/>
      <c r="AK47" s="823"/>
      <c r="AL47" s="824"/>
      <c r="AM47" s="47"/>
      <c r="AN47" s="822" t="s">
        <v>7</v>
      </c>
      <c r="AO47" s="823"/>
      <c r="AP47" s="823"/>
      <c r="AQ47" s="823"/>
      <c r="AR47" s="823"/>
      <c r="AS47" s="824"/>
      <c r="AT47" s="47"/>
      <c r="AU47" s="822" t="s">
        <v>7</v>
      </c>
      <c r="AV47" s="823"/>
      <c r="AW47" s="823"/>
      <c r="AX47" s="824"/>
      <c r="AY47" s="332" t="s">
        <v>8</v>
      </c>
      <c r="AZ47" s="103" t="s">
        <v>62</v>
      </c>
      <c r="BA47" s="103" t="s">
        <v>62</v>
      </c>
    </row>
    <row r="48" spans="1:53" s="75" customFormat="1" ht="36" customHeight="1">
      <c r="A48" s="220" t="s">
        <v>65</v>
      </c>
      <c r="B48" s="18">
        <v>0</v>
      </c>
      <c r="C48" s="19">
        <v>0</v>
      </c>
      <c r="D48" s="20">
        <v>0</v>
      </c>
      <c r="E48" s="13"/>
      <c r="F48" s="21">
        <f>+F26+F38+F32+F29+F35</f>
        <v>10</v>
      </c>
      <c r="G48" s="22">
        <f>+G26+G38+G32+G29+G35</f>
        <v>12</v>
      </c>
      <c r="H48" s="23">
        <f>+H26+H38+H32+H29+H35</f>
        <v>374</v>
      </c>
      <c r="I48" s="11"/>
      <c r="J48" s="21">
        <f>+J26+J38+J32+J29+J35</f>
        <v>12</v>
      </c>
      <c r="K48" s="22">
        <f>+K26+K38+K32+K29+K35</f>
        <v>10</v>
      </c>
      <c r="L48" s="23">
        <f>+L26+L38+L32+L29+L35</f>
        <v>374</v>
      </c>
      <c r="M48" s="11"/>
      <c r="N48" s="21">
        <v>0</v>
      </c>
      <c r="O48" s="22">
        <v>0</v>
      </c>
      <c r="P48" s="23">
        <v>0</v>
      </c>
      <c r="Q48" s="11"/>
      <c r="R48" s="21">
        <f>+R29+R35+R32+R26</f>
        <v>9</v>
      </c>
      <c r="S48" s="22">
        <f>+S29+S35+S32+S26</f>
        <v>6</v>
      </c>
      <c r="T48" s="23">
        <f>+T29+T35+T32+T26</f>
        <v>150</v>
      </c>
      <c r="U48" s="11"/>
      <c r="V48" s="21">
        <f>+V38+V29+V35+V32</f>
        <v>9</v>
      </c>
      <c r="W48" s="22">
        <f>+W38+W29+W35+W32</f>
        <v>7</v>
      </c>
      <c r="X48" s="23">
        <f>+X38+X29+X35+X32</f>
        <v>272</v>
      </c>
      <c r="Y48" s="11"/>
      <c r="Z48" s="21">
        <v>0</v>
      </c>
      <c r="AA48" s="815">
        <v>0</v>
      </c>
      <c r="AB48" s="815"/>
      <c r="AC48" s="24"/>
      <c r="AD48" s="24"/>
      <c r="AE48" s="23">
        <v>0</v>
      </c>
      <c r="AF48" s="11"/>
      <c r="AG48" s="21">
        <v>0</v>
      </c>
      <c r="AH48" s="22">
        <v>0</v>
      </c>
      <c r="AI48" s="24"/>
      <c r="AJ48" s="24"/>
      <c r="AK48" s="24"/>
      <c r="AL48" s="23">
        <v>0</v>
      </c>
      <c r="AM48" s="11"/>
      <c r="AN48" s="21">
        <f>+AN32+AN29</f>
        <v>6</v>
      </c>
      <c r="AO48" s="815">
        <f>+AO32+AO29</f>
        <v>2</v>
      </c>
      <c r="AP48" s="815"/>
      <c r="AQ48" s="24"/>
      <c r="AR48" s="24"/>
      <c r="AS48" s="23">
        <f>+AS32+AS29</f>
        <v>136</v>
      </c>
      <c r="AT48" s="11"/>
      <c r="AU48" s="21">
        <v>0</v>
      </c>
      <c r="AV48" s="24">
        <v>0</v>
      </c>
      <c r="AW48" s="24"/>
      <c r="AX48" s="24">
        <v>0</v>
      </c>
      <c r="AY48" s="369">
        <f>+D48+H48+L48+X48+T48+AE48+AL48+AS48+AX48+P48</f>
        <v>1306</v>
      </c>
    </row>
    <row r="49" spans="1:52" s="75" customFormat="1" ht="36" customHeight="1">
      <c r="A49" s="165" t="s">
        <v>66</v>
      </c>
      <c r="B49" s="18">
        <f>+B23</f>
        <v>2</v>
      </c>
      <c r="C49" s="19">
        <f>+C23</f>
        <v>0</v>
      </c>
      <c r="D49" s="20">
        <f>+D23</f>
        <v>4</v>
      </c>
      <c r="E49" s="13"/>
      <c r="F49" s="27">
        <f>+F17+F20+F23</f>
        <v>1</v>
      </c>
      <c r="G49" s="19">
        <f>+G17+G20+G23</f>
        <v>9</v>
      </c>
      <c r="H49" s="20">
        <f>+H17+H20+H23</f>
        <v>170</v>
      </c>
      <c r="I49" s="11"/>
      <c r="J49" s="27">
        <f>+J17+J20+J23</f>
        <v>1</v>
      </c>
      <c r="K49" s="19">
        <f>+K17+K20+K23</f>
        <v>9</v>
      </c>
      <c r="L49" s="20">
        <f>+L17+L20+L23</f>
        <v>170</v>
      </c>
      <c r="M49" s="11"/>
      <c r="N49" s="27">
        <v>0</v>
      </c>
      <c r="O49" s="19">
        <v>0</v>
      </c>
      <c r="P49" s="20">
        <v>0</v>
      </c>
      <c r="Q49" s="11"/>
      <c r="R49" s="27">
        <f>+R17+R20+R23</f>
        <v>4</v>
      </c>
      <c r="S49" s="19">
        <f>+S17+S20+S23</f>
        <v>10</v>
      </c>
      <c r="T49" s="20">
        <f>+T17+T20+T23</f>
        <v>140</v>
      </c>
      <c r="U49" s="11"/>
      <c r="V49" s="27">
        <f>+V17+V20+V23</f>
        <v>3</v>
      </c>
      <c r="W49" s="19">
        <f>+W17+W20+W23</f>
        <v>9</v>
      </c>
      <c r="X49" s="20">
        <f>+X17+X20+X23</f>
        <v>204</v>
      </c>
      <c r="Y49" s="11"/>
      <c r="Z49" s="27">
        <f>+Z17+Z20+Z23+Z26</f>
        <v>3</v>
      </c>
      <c r="AA49" s="832">
        <f>+AA17+AA20+AA23+AA26</f>
        <v>11</v>
      </c>
      <c r="AB49" s="832"/>
      <c r="AC49" s="18"/>
      <c r="AD49" s="18"/>
      <c r="AE49" s="20">
        <f>+AE17+AE20+AE23+AE26</f>
        <v>238</v>
      </c>
      <c r="AF49" s="11"/>
      <c r="AG49" s="21">
        <f>+AG17+AG20+AG23+AG26</f>
        <v>5</v>
      </c>
      <c r="AH49" s="22">
        <f>+AH17+AH20+AH23+AH26</f>
        <v>11</v>
      </c>
      <c r="AI49" s="24"/>
      <c r="AJ49" s="24"/>
      <c r="AK49" s="24"/>
      <c r="AL49" s="23">
        <f>+AL17+AL20+AL23+AL26</f>
        <v>272</v>
      </c>
      <c r="AM49" s="11"/>
      <c r="AN49" s="27">
        <f>+AN17+AN20+AN23</f>
        <v>1</v>
      </c>
      <c r="AO49" s="832">
        <f>+AO17+AO20+AO23</f>
        <v>9</v>
      </c>
      <c r="AP49" s="832"/>
      <c r="AQ49" s="18"/>
      <c r="AR49" s="18"/>
      <c r="AS49" s="20">
        <f>+AS17+AS20+AS23</f>
        <v>170</v>
      </c>
      <c r="AT49" s="11"/>
      <c r="AU49" s="27">
        <f>+AU17+AU20+AU23+AU26+AU29</f>
        <v>5</v>
      </c>
      <c r="AV49" s="18">
        <f>+AV17+AV20+AV23+AV26+AV29</f>
        <v>11</v>
      </c>
      <c r="AW49" s="18"/>
      <c r="AX49" s="18">
        <f>+AX17+AX20+AX23+AX26+AX29</f>
        <v>272</v>
      </c>
      <c r="AY49" s="28">
        <f>+D49+H49+L49+X49+T49+AE49+AL49+AS49+AX49+P49</f>
        <v>1640</v>
      </c>
    </row>
    <row r="50" spans="1:52" s="75" customFormat="1" ht="36" customHeight="1">
      <c r="A50" s="418" t="s">
        <v>68</v>
      </c>
      <c r="B50" s="18">
        <v>0</v>
      </c>
      <c r="C50" s="19">
        <v>0</v>
      </c>
      <c r="D50" s="20">
        <v>0</v>
      </c>
      <c r="E50" s="13"/>
      <c r="F50" s="27">
        <f>+F41</f>
        <v>1</v>
      </c>
      <c r="G50" s="19">
        <f>+G41</f>
        <v>1</v>
      </c>
      <c r="H50" s="20">
        <f>+H41</f>
        <v>34</v>
      </c>
      <c r="I50" s="11"/>
      <c r="J50" s="27">
        <f>+J41</f>
        <v>1</v>
      </c>
      <c r="K50" s="19">
        <f>+K41</f>
        <v>1</v>
      </c>
      <c r="L50" s="20">
        <f>+L41</f>
        <v>34</v>
      </c>
      <c r="M50" s="11"/>
      <c r="N50" s="27">
        <f>+N37</f>
        <v>0</v>
      </c>
      <c r="O50" s="19">
        <f>+O38</f>
        <v>50</v>
      </c>
      <c r="P50" s="20">
        <f>+P38</f>
        <v>400</v>
      </c>
      <c r="Q50" s="11"/>
      <c r="R50" s="37">
        <f>+R41+R44</f>
        <v>3</v>
      </c>
      <c r="S50" s="35">
        <f>+S41+S44</f>
        <v>2</v>
      </c>
      <c r="T50" s="36">
        <f>+T41+T44</f>
        <v>50</v>
      </c>
      <c r="U50" s="11"/>
      <c r="V50" s="37">
        <f>+V41+V44</f>
        <v>3</v>
      </c>
      <c r="W50" s="35">
        <f>+W41+W44</f>
        <v>3</v>
      </c>
      <c r="X50" s="36">
        <f>+X41+X44</f>
        <v>102</v>
      </c>
      <c r="Y50" s="11"/>
      <c r="Z50" s="27">
        <f>+Z32+Z35+Z38+Z41+Z44</f>
        <v>12</v>
      </c>
      <c r="AA50" s="832">
        <f>+AA32+AA35+AA38+AA41+AA44</f>
        <v>8</v>
      </c>
      <c r="AB50" s="832"/>
      <c r="AC50" s="18"/>
      <c r="AD50" s="18"/>
      <c r="AE50" s="20">
        <f>+AE32+AE35+AE38+AE41+AE44</f>
        <v>340</v>
      </c>
      <c r="AF50" s="11"/>
      <c r="AG50" s="27">
        <f>+AG32+AG35+AG38+AG41+AG44</f>
        <v>11</v>
      </c>
      <c r="AH50" s="19">
        <f>+AH32+AH35+AH38+AH41+AH44</f>
        <v>7</v>
      </c>
      <c r="AI50" s="18"/>
      <c r="AJ50" s="18"/>
      <c r="AK50" s="18"/>
      <c r="AL50" s="20">
        <f>+AL32+AL35+AL38+AL41+AL44</f>
        <v>306</v>
      </c>
      <c r="AM50" s="11"/>
      <c r="AN50" s="27">
        <f>+AN35+AN38+AN41+AN44</f>
        <v>10</v>
      </c>
      <c r="AO50" s="832">
        <f>+AO35+AO38+AO41+AO44</f>
        <v>6</v>
      </c>
      <c r="AP50" s="832"/>
      <c r="AQ50" s="18"/>
      <c r="AR50" s="18"/>
      <c r="AS50" s="20">
        <f>+AS35+AS38+AS41+AS44</f>
        <v>272</v>
      </c>
      <c r="AT50" s="11"/>
      <c r="AU50" s="27">
        <f>+AU35+AU38+AU41+AU44+AU32</f>
        <v>11</v>
      </c>
      <c r="AV50" s="18">
        <f>+AV35+AV38+AV41+AV44+AV32</f>
        <v>7</v>
      </c>
      <c r="AW50" s="18"/>
      <c r="AX50" s="18">
        <f>+AX35+AX38+AX41+AX44+AX32</f>
        <v>306</v>
      </c>
      <c r="AY50" s="28">
        <f>+D50+H50+L50+X50+T50+AE50+AL50+AS50+AX50+P50</f>
        <v>1844</v>
      </c>
    </row>
    <row r="51" spans="1:52" s="75" customFormat="1" ht="36" customHeight="1">
      <c r="A51" s="163" t="s">
        <v>67</v>
      </c>
      <c r="B51" s="34">
        <v>0</v>
      </c>
      <c r="C51" s="35">
        <v>0</v>
      </c>
      <c r="D51" s="36">
        <v>0</v>
      </c>
      <c r="E51" s="13"/>
      <c r="F51" s="37">
        <v>0</v>
      </c>
      <c r="G51" s="35">
        <v>0</v>
      </c>
      <c r="H51" s="36">
        <v>0</v>
      </c>
      <c r="I51" s="11"/>
      <c r="J51" s="37">
        <v>0</v>
      </c>
      <c r="K51" s="35">
        <v>0</v>
      </c>
      <c r="L51" s="36">
        <v>0</v>
      </c>
      <c r="M51" s="11"/>
      <c r="N51" s="37">
        <v>0</v>
      </c>
      <c r="O51" s="35">
        <v>0</v>
      </c>
      <c r="P51" s="36">
        <v>0</v>
      </c>
      <c r="Q51" s="11"/>
      <c r="R51" s="37">
        <v>0</v>
      </c>
      <c r="S51" s="35">
        <v>0</v>
      </c>
      <c r="T51" s="36">
        <v>0</v>
      </c>
      <c r="U51" s="11"/>
      <c r="V51" s="37">
        <v>0</v>
      </c>
      <c r="W51" s="35">
        <v>0</v>
      </c>
      <c r="X51" s="36">
        <v>0</v>
      </c>
      <c r="Y51" s="11"/>
      <c r="Z51" s="37">
        <v>0</v>
      </c>
      <c r="AA51" s="34">
        <v>0</v>
      </c>
      <c r="AB51" s="35"/>
      <c r="AC51" s="34"/>
      <c r="AD51" s="34"/>
      <c r="AE51" s="36">
        <v>0</v>
      </c>
      <c r="AF51" s="11"/>
      <c r="AG51" s="37">
        <v>0</v>
      </c>
      <c r="AH51" s="35">
        <v>0</v>
      </c>
      <c r="AI51" s="34"/>
      <c r="AJ51" s="34"/>
      <c r="AK51" s="34"/>
      <c r="AL51" s="36">
        <v>0</v>
      </c>
      <c r="AM51" s="11"/>
      <c r="AN51" s="37">
        <v>0</v>
      </c>
      <c r="AO51" s="35">
        <v>0</v>
      </c>
      <c r="AP51" s="35"/>
      <c r="AQ51" s="34"/>
      <c r="AR51" s="34"/>
      <c r="AS51" s="36">
        <v>0</v>
      </c>
      <c r="AT51" s="11"/>
      <c r="AU51" s="37">
        <v>0</v>
      </c>
      <c r="AV51" s="34">
        <v>0</v>
      </c>
      <c r="AW51" s="34"/>
      <c r="AX51" s="34">
        <v>0</v>
      </c>
      <c r="AY51" s="28">
        <f>+D51+H51+L51+X51+T51+AE51+AL51+AS51+AX51+P51</f>
        <v>0</v>
      </c>
    </row>
    <row r="52" spans="1:52" s="75" customFormat="1" ht="36" customHeight="1" thickBot="1">
      <c r="A52" s="370" t="s">
        <v>8</v>
      </c>
      <c r="B52" s="29">
        <f>+SUM(B48:B51)</f>
        <v>2</v>
      </c>
      <c r="C52" s="30">
        <f>+SUM(C48:C51)</f>
        <v>0</v>
      </c>
      <c r="D52" s="31">
        <f>+SUM(D48:D51)</f>
        <v>4</v>
      </c>
      <c r="E52" s="13"/>
      <c r="F52" s="32">
        <f>+SUM(F48:F51)</f>
        <v>12</v>
      </c>
      <c r="G52" s="30">
        <f>+SUM(G48:G51)</f>
        <v>22</v>
      </c>
      <c r="H52" s="31">
        <f>+SUM(H48:H51)</f>
        <v>578</v>
      </c>
      <c r="I52" s="11"/>
      <c r="J52" s="32">
        <f>+SUM(J48:J51)</f>
        <v>14</v>
      </c>
      <c r="K52" s="30">
        <f>+SUM(K48:K51)</f>
        <v>20</v>
      </c>
      <c r="L52" s="31">
        <f>+SUM(L48:L51)</f>
        <v>578</v>
      </c>
      <c r="M52" s="11"/>
      <c r="N52" s="32">
        <f>+SUM(N48:N51)</f>
        <v>0</v>
      </c>
      <c r="O52" s="30">
        <f>+SUM(O48:O51)</f>
        <v>50</v>
      </c>
      <c r="P52" s="31">
        <f>+SUM(P48:P50)</f>
        <v>400</v>
      </c>
      <c r="Q52" s="11"/>
      <c r="R52" s="32">
        <f>+SUM(R48:R51)</f>
        <v>16</v>
      </c>
      <c r="S52" s="30">
        <f>+SUM(S48:S51)</f>
        <v>18</v>
      </c>
      <c r="T52" s="31">
        <f>+SUM(T48:T51)</f>
        <v>340</v>
      </c>
      <c r="U52" s="11"/>
      <c r="V52" s="32">
        <f>+SUM(V48:V51)</f>
        <v>15</v>
      </c>
      <c r="W52" s="30">
        <f>+SUM(W48:W51)</f>
        <v>19</v>
      </c>
      <c r="X52" s="31">
        <f>+SUM(X48:X51)</f>
        <v>578</v>
      </c>
      <c r="Y52" s="11"/>
      <c r="Z52" s="32">
        <f>+SUM(Z48:Z51)</f>
        <v>15</v>
      </c>
      <c r="AA52" s="829">
        <f>+SUM(AA48:AB51)</f>
        <v>19</v>
      </c>
      <c r="AB52" s="829"/>
      <c r="AC52" s="29"/>
      <c r="AD52" s="29"/>
      <c r="AE52" s="31">
        <f>+SUM(AE48:AE51)</f>
        <v>578</v>
      </c>
      <c r="AF52" s="11"/>
      <c r="AG52" s="32">
        <f>+SUM(AG48:AG51)</f>
        <v>16</v>
      </c>
      <c r="AH52" s="829">
        <f>+SUM(AH48:AH51)</f>
        <v>18</v>
      </c>
      <c r="AI52" s="829"/>
      <c r="AJ52" s="29"/>
      <c r="AK52" s="29"/>
      <c r="AL52" s="31">
        <f>+SUM(AL48:AL51)</f>
        <v>578</v>
      </c>
      <c r="AM52" s="11"/>
      <c r="AN52" s="32">
        <f>+SUM(AN48:AN51)</f>
        <v>17</v>
      </c>
      <c r="AO52" s="30">
        <f>SUM(AO48:AP51)</f>
        <v>17</v>
      </c>
      <c r="AP52" s="371"/>
      <c r="AQ52" s="371"/>
      <c r="AR52" s="29"/>
      <c r="AS52" s="31">
        <f>+SUM(AS48:AS51)</f>
        <v>578</v>
      </c>
      <c r="AT52" s="11"/>
      <c r="AU52" s="32">
        <f>+SUM(AU48:AU51)</f>
        <v>16</v>
      </c>
      <c r="AV52" s="829">
        <f>SUM(AV48:AV51)</f>
        <v>18</v>
      </c>
      <c r="AW52" s="829"/>
      <c r="AX52" s="29">
        <f>+SUM(AX48:AX51)</f>
        <v>578</v>
      </c>
      <c r="AY52" s="372">
        <f>+D52+H52+L52+X52+T52+AE52+AL52+AS52+AX52+P52</f>
        <v>4790</v>
      </c>
    </row>
    <row r="53" spans="1:52" ht="39.75" customHeight="1">
      <c r="A53" s="64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120"/>
      <c r="S53" s="121"/>
      <c r="T53" s="122"/>
      <c r="U53" s="122"/>
      <c r="V53" s="123"/>
      <c r="W53" s="121"/>
      <c r="X53" s="122"/>
      <c r="Y53" s="124"/>
      <c r="Z53" s="125"/>
      <c r="AA53" s="125"/>
      <c r="AB53" s="122"/>
      <c r="AC53" s="122"/>
      <c r="AD53" s="122"/>
      <c r="AE53" s="122"/>
      <c r="AF53" s="122"/>
      <c r="AG53" s="125"/>
      <c r="AH53" s="122"/>
      <c r="AI53" s="122"/>
      <c r="AJ53" s="122"/>
      <c r="AK53" s="122"/>
      <c r="AL53" s="126"/>
      <c r="AM53" s="122"/>
      <c r="AN53" s="125"/>
      <c r="AO53" s="122"/>
      <c r="AP53" s="122"/>
      <c r="AQ53" s="122"/>
      <c r="AR53" s="122"/>
      <c r="AS53" s="122"/>
      <c r="AT53" s="122"/>
      <c r="AU53" s="125"/>
      <c r="AV53" s="126"/>
      <c r="AW53" s="122"/>
      <c r="AX53" s="122"/>
      <c r="AY53" s="122"/>
    </row>
    <row r="54" spans="1:52" ht="158.25" customHeight="1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8"/>
      <c r="S54" s="129"/>
      <c r="T54" s="129"/>
      <c r="U54" s="129"/>
      <c r="V54" s="129"/>
      <c r="W54" s="129"/>
      <c r="X54" s="129"/>
      <c r="Y54" s="93"/>
      <c r="Z54" s="130"/>
      <c r="AA54" s="191"/>
      <c r="AB54" s="130"/>
      <c r="AC54" s="130"/>
      <c r="AD54" s="830" t="s">
        <v>128</v>
      </c>
      <c r="AE54" s="830"/>
      <c r="AF54" s="830"/>
      <c r="AG54" s="830"/>
      <c r="AH54" s="830"/>
      <c r="AI54" s="830"/>
      <c r="AJ54" s="830"/>
      <c r="AK54" s="830"/>
      <c r="AL54" s="830"/>
      <c r="AM54" s="830"/>
      <c r="AN54" s="830"/>
      <c r="AO54" s="130"/>
      <c r="AP54" s="130"/>
      <c r="AQ54" s="130"/>
      <c r="AR54" s="130"/>
      <c r="AS54" s="130"/>
      <c r="AT54" s="130"/>
      <c r="AU54" s="130"/>
      <c r="AV54" s="191"/>
      <c r="AW54" s="130"/>
      <c r="AX54" s="130"/>
      <c r="AY54" s="130"/>
      <c r="AZ54" s="131"/>
    </row>
    <row r="55" spans="1:52" ht="39.75" customHeight="1">
      <c r="A55" s="64"/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120"/>
      <c r="S55" s="132"/>
      <c r="T55" s="64"/>
      <c r="U55" s="64"/>
      <c r="V55" s="120"/>
      <c r="W55" s="132"/>
      <c r="X55" s="64"/>
      <c r="Y55" s="2"/>
      <c r="Z55" s="120"/>
      <c r="AA55" s="66"/>
      <c r="AB55" s="64"/>
      <c r="AC55" s="64"/>
      <c r="AD55" s="64"/>
      <c r="AE55" s="64"/>
      <c r="AF55" s="64"/>
      <c r="AG55" s="120"/>
      <c r="AH55" s="64"/>
      <c r="AI55" s="64"/>
      <c r="AJ55" s="64"/>
      <c r="AK55" s="64"/>
      <c r="AL55" s="66"/>
      <c r="AM55" s="64"/>
      <c r="AN55" s="120"/>
      <c r="AO55" s="64"/>
      <c r="AP55" s="64"/>
      <c r="AQ55" s="64"/>
      <c r="AR55" s="64"/>
      <c r="AS55" s="64"/>
      <c r="AT55" s="64"/>
      <c r="AU55" s="120"/>
      <c r="AV55" s="66"/>
      <c r="AW55" s="64"/>
      <c r="AX55" s="64"/>
      <c r="AY55" s="64"/>
    </row>
    <row r="56" spans="1:52" ht="39.75" customHeight="1">
      <c r="A56" s="64"/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120"/>
      <c r="S56" s="132"/>
      <c r="T56" s="64"/>
      <c r="U56" s="64"/>
      <c r="V56" s="120"/>
      <c r="W56" s="132"/>
      <c r="X56" s="64"/>
      <c r="Y56" s="2"/>
      <c r="Z56" s="120"/>
      <c r="AA56" s="66"/>
      <c r="AB56" s="64"/>
      <c r="AC56" s="64"/>
      <c r="AD56" s="64"/>
      <c r="AE56" s="64"/>
      <c r="AF56" s="64"/>
      <c r="AG56" s="120"/>
      <c r="AH56" s="64"/>
      <c r="AI56" s="64"/>
      <c r="AJ56" s="64"/>
      <c r="AK56" s="64"/>
      <c r="AL56" s="66"/>
      <c r="AM56" s="64"/>
      <c r="AN56" s="120"/>
      <c r="AO56" s="64"/>
      <c r="AP56" s="64"/>
      <c r="AQ56" s="64"/>
      <c r="AR56" s="64"/>
      <c r="AS56" s="64"/>
      <c r="AT56" s="64"/>
      <c r="AU56" s="120"/>
      <c r="AV56" s="66"/>
      <c r="AW56" s="64"/>
      <c r="AX56" s="64"/>
      <c r="AY56" s="64"/>
    </row>
    <row r="57" spans="1:52" ht="39.75" customHeight="1">
      <c r="A57" s="64"/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120"/>
      <c r="S57" s="132"/>
      <c r="T57" s="64"/>
      <c r="U57" s="64"/>
      <c r="V57" s="120"/>
      <c r="W57" s="132"/>
      <c r="X57" s="64"/>
      <c r="Y57" s="2"/>
      <c r="Z57" s="120"/>
      <c r="AA57" s="66"/>
      <c r="AB57" s="64"/>
      <c r="AC57" s="64"/>
      <c r="AD57" s="64"/>
      <c r="AE57" s="64"/>
      <c r="AF57" s="64"/>
      <c r="AG57" s="120"/>
      <c r="AH57" s="64"/>
      <c r="AI57" s="64"/>
      <c r="AJ57" s="64"/>
      <c r="AK57" s="64"/>
      <c r="AL57" s="66"/>
      <c r="AM57" s="64"/>
      <c r="AN57" s="120"/>
      <c r="AO57" s="64"/>
      <c r="AP57" s="64"/>
      <c r="AQ57" s="64"/>
      <c r="AR57" s="64"/>
      <c r="AS57" s="64"/>
      <c r="AT57" s="64"/>
      <c r="AU57" s="120"/>
      <c r="AV57" s="66"/>
      <c r="AW57" s="64"/>
      <c r="AX57" s="64"/>
      <c r="AY57" s="64"/>
    </row>
    <row r="58" spans="1:52" ht="39.75" customHeight="1">
      <c r="A58" s="64"/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120"/>
      <c r="S58" s="132"/>
      <c r="T58" s="64"/>
      <c r="U58" s="64"/>
      <c r="V58" s="120"/>
      <c r="W58" s="132"/>
      <c r="X58" s="64"/>
      <c r="Y58" s="2"/>
      <c r="Z58" s="120"/>
      <c r="AA58" s="66"/>
      <c r="AB58" s="64"/>
      <c r="AC58" s="64"/>
      <c r="AD58" s="64"/>
      <c r="AE58" s="64"/>
      <c r="AF58" s="64"/>
      <c r="AG58" s="120"/>
      <c r="AH58" s="64"/>
      <c r="AI58" s="64"/>
      <c r="AJ58" s="64"/>
      <c r="AK58" s="64"/>
      <c r="AL58" s="66"/>
      <c r="AM58" s="64"/>
      <c r="AN58" s="120"/>
      <c r="AO58" s="64"/>
      <c r="AP58" s="64"/>
      <c r="AQ58" s="64"/>
      <c r="AR58" s="64"/>
      <c r="AS58" s="64"/>
      <c r="AT58" s="64"/>
      <c r="AU58" s="120"/>
      <c r="AV58" s="66"/>
      <c r="AW58" s="64"/>
      <c r="AX58" s="64"/>
      <c r="AY58" s="64"/>
    </row>
    <row r="59" spans="1:52" ht="39.75" customHeight="1">
      <c r="A59" s="64"/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120"/>
      <c r="S59" s="132"/>
      <c r="T59" s="64"/>
      <c r="U59" s="64"/>
      <c r="V59" s="120"/>
      <c r="W59" s="132"/>
      <c r="X59" s="64"/>
      <c r="Y59" s="2"/>
      <c r="Z59" s="120"/>
      <c r="AA59" s="66"/>
      <c r="AB59" s="64"/>
      <c r="AC59" s="64"/>
      <c r="AD59" s="64"/>
      <c r="AE59" s="64"/>
      <c r="AF59" s="64"/>
      <c r="AG59" s="120"/>
      <c r="AH59" s="64"/>
      <c r="AI59" s="64"/>
      <c r="AJ59" s="64"/>
      <c r="AK59" s="64"/>
      <c r="AL59" s="66"/>
      <c r="AM59" s="64"/>
      <c r="AN59" s="120"/>
      <c r="AO59" s="64"/>
      <c r="AP59" s="64"/>
      <c r="AQ59" s="64"/>
      <c r="AR59" s="64"/>
      <c r="AS59" s="64"/>
      <c r="AT59" s="64"/>
      <c r="AU59" s="120"/>
      <c r="AV59" s="66"/>
      <c r="AW59" s="64"/>
      <c r="AX59" s="64"/>
      <c r="AY59" s="64"/>
    </row>
    <row r="60" spans="1:52" s="10" customFormat="1" ht="37.5" customHeight="1"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4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5"/>
      <c r="AB60" s="133"/>
      <c r="AC60" s="133"/>
      <c r="AE60" s="133"/>
      <c r="AF60" s="133"/>
      <c r="AG60" s="133"/>
      <c r="AH60" s="133"/>
      <c r="AI60" s="133"/>
      <c r="AV60" s="192"/>
    </row>
    <row r="61" spans="1:52" s="10" customFormat="1" ht="285" hidden="1" customHeight="1"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4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E61" s="133"/>
      <c r="AF61" s="133"/>
      <c r="AG61" s="133"/>
      <c r="AH61" s="133"/>
      <c r="AI61" s="133"/>
      <c r="AJ61" s="133" t="s">
        <v>129</v>
      </c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33"/>
      <c r="AV61" s="135"/>
      <c r="AW61" s="133"/>
      <c r="AX61" s="133"/>
    </row>
    <row r="62" spans="1:52" s="10" customFormat="1" ht="26.25" hidden="1" customHeight="1">
      <c r="F62" s="831"/>
      <c r="G62" s="831"/>
      <c r="H62" s="831"/>
      <c r="I62" s="831"/>
      <c r="J62" s="831"/>
      <c r="K62" s="831"/>
      <c r="L62" s="831"/>
      <c r="O62" s="134"/>
      <c r="Q62" s="831"/>
      <c r="R62" s="831"/>
      <c r="S62" s="831"/>
      <c r="T62" s="831"/>
      <c r="U62" s="831"/>
      <c r="V62" s="831"/>
      <c r="W62" s="831"/>
      <c r="X62" s="831"/>
      <c r="Y62" s="831"/>
      <c r="Z62" s="831"/>
      <c r="AA62" s="831"/>
      <c r="AB62" s="831"/>
      <c r="AC62" s="831"/>
      <c r="AD62" s="133"/>
      <c r="AE62" s="133"/>
      <c r="AF62" s="133"/>
      <c r="AG62" s="133"/>
      <c r="AH62" s="133"/>
      <c r="AI62" s="133"/>
      <c r="AJ62" s="831" t="s">
        <v>130</v>
      </c>
      <c r="AK62" s="831"/>
      <c r="AL62" s="831"/>
      <c r="AM62" s="831"/>
      <c r="AN62" s="831"/>
      <c r="AO62" s="831"/>
      <c r="AP62" s="831"/>
      <c r="AQ62" s="831"/>
      <c r="AR62" s="831"/>
      <c r="AS62" s="831"/>
      <c r="AT62" s="831"/>
      <c r="AU62" s="831"/>
      <c r="AV62" s="831"/>
      <c r="AW62" s="831"/>
      <c r="AX62" s="831"/>
    </row>
    <row r="63" spans="1:52" s="10" customFormat="1" ht="26.25" hidden="1" customHeight="1">
      <c r="F63" s="831"/>
      <c r="G63" s="831"/>
      <c r="H63" s="831"/>
      <c r="I63" s="831"/>
      <c r="J63" s="831"/>
      <c r="K63" s="831"/>
      <c r="L63" s="831"/>
      <c r="O63" s="134"/>
      <c r="Q63" s="831"/>
      <c r="R63" s="831"/>
      <c r="S63" s="831"/>
      <c r="T63" s="831"/>
      <c r="U63" s="831"/>
      <c r="V63" s="831"/>
      <c r="W63" s="831"/>
      <c r="X63" s="831"/>
      <c r="Y63" s="831"/>
      <c r="Z63" s="831"/>
      <c r="AA63" s="831"/>
      <c r="AB63" s="831"/>
      <c r="AC63" s="831"/>
      <c r="AD63" s="133"/>
      <c r="AE63" s="133"/>
      <c r="AF63" s="133"/>
      <c r="AG63" s="133"/>
      <c r="AH63" s="133"/>
      <c r="AI63" s="133"/>
      <c r="AJ63" s="831" t="s">
        <v>131</v>
      </c>
      <c r="AK63" s="831"/>
      <c r="AL63" s="831"/>
      <c r="AM63" s="831"/>
      <c r="AN63" s="831"/>
      <c r="AO63" s="831"/>
      <c r="AP63" s="831"/>
      <c r="AQ63" s="831"/>
      <c r="AR63" s="831"/>
      <c r="AS63" s="831"/>
      <c r="AT63" s="831"/>
      <c r="AU63" s="831"/>
      <c r="AV63" s="831"/>
      <c r="AW63" s="831"/>
      <c r="AX63" s="831"/>
    </row>
    <row r="64" spans="1:52" ht="18" hidden="1" customHeight="1">
      <c r="A64" s="69"/>
      <c r="B64" s="69"/>
      <c r="C64" s="69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7"/>
      <c r="T64" s="136"/>
      <c r="U64" s="136"/>
      <c r="V64" s="136"/>
      <c r="W64" s="137"/>
      <c r="X64" s="136"/>
      <c r="Y64" s="136"/>
      <c r="Z64" s="136"/>
      <c r="AA64" s="138"/>
      <c r="AB64" s="136"/>
      <c r="AC64" s="136"/>
      <c r="AD64" s="136"/>
      <c r="AE64" s="136"/>
      <c r="AF64" s="136"/>
      <c r="AG64" s="136"/>
      <c r="AH64" s="136"/>
      <c r="AI64" s="136"/>
      <c r="AJ64" s="136"/>
      <c r="AK64" s="136"/>
      <c r="AL64" s="138"/>
      <c r="AM64" s="136"/>
      <c r="AN64" s="136"/>
      <c r="AO64" s="136"/>
      <c r="AP64" s="136"/>
      <c r="AQ64" s="136"/>
      <c r="AR64" s="136"/>
      <c r="AS64" s="136"/>
      <c r="AT64" s="136"/>
      <c r="AU64" s="136"/>
      <c r="AV64" s="138"/>
      <c r="AW64" s="136"/>
      <c r="AX64" s="69"/>
      <c r="AY64" s="69"/>
    </row>
    <row r="66" spans="39:50" ht="13"/>
    <row r="69" spans="39:50" ht="17">
      <c r="AM69" s="828"/>
      <c r="AN69" s="828"/>
      <c r="AO69" s="828"/>
      <c r="AP69" s="828"/>
      <c r="AQ69" s="828"/>
      <c r="AR69" s="828"/>
      <c r="AS69" s="828"/>
      <c r="AT69" s="828"/>
      <c r="AU69" s="828"/>
      <c r="AV69" s="828"/>
      <c r="AW69" s="828"/>
      <c r="AX69" s="828"/>
    </row>
    <row r="70" spans="39:50" ht="17">
      <c r="AM70" s="828"/>
      <c r="AN70" s="828"/>
      <c r="AO70" s="828"/>
      <c r="AP70" s="828"/>
      <c r="AQ70" s="828"/>
      <c r="AR70" s="828"/>
      <c r="AS70" s="828"/>
      <c r="AT70" s="828"/>
      <c r="AU70" s="828"/>
      <c r="AV70" s="828"/>
      <c r="AW70" s="828"/>
      <c r="AX70" s="828"/>
    </row>
    <row r="71" spans="39:50" ht="17">
      <c r="AM71" s="828"/>
      <c r="AN71" s="828"/>
      <c r="AO71" s="828"/>
      <c r="AP71" s="828"/>
      <c r="AQ71" s="828"/>
      <c r="AR71" s="828"/>
      <c r="AS71" s="828"/>
      <c r="AT71" s="828"/>
      <c r="AU71" s="828"/>
      <c r="AV71" s="828"/>
      <c r="AW71" s="828"/>
      <c r="AX71" s="828"/>
    </row>
  </sheetData>
  <mergeCells count="134">
    <mergeCell ref="AM69:AX69"/>
    <mergeCell ref="AM70:AX70"/>
    <mergeCell ref="AM71:AX71"/>
    <mergeCell ref="F28:L28"/>
    <mergeCell ref="F34:H34"/>
    <mergeCell ref="J34:L34"/>
    <mergeCell ref="AV52:AW52"/>
    <mergeCell ref="AD54:AN54"/>
    <mergeCell ref="F62:L62"/>
    <mergeCell ref="Q62:AC62"/>
    <mergeCell ref="AJ62:AX62"/>
    <mergeCell ref="F63:L63"/>
    <mergeCell ref="Q63:AC63"/>
    <mergeCell ref="AJ63:AX63"/>
    <mergeCell ref="AA49:AB49"/>
    <mergeCell ref="AO49:AP49"/>
    <mergeCell ref="AA50:AB50"/>
    <mergeCell ref="AO50:AP50"/>
    <mergeCell ref="AA52:AB52"/>
    <mergeCell ref="AH52:AI52"/>
    <mergeCell ref="Z47:AE47"/>
    <mergeCell ref="AG47:AL47"/>
    <mergeCell ref="AN47:AS47"/>
    <mergeCell ref="AU47:AX47"/>
    <mergeCell ref="F40:L40"/>
    <mergeCell ref="N31:P37"/>
    <mergeCell ref="F31:L31"/>
    <mergeCell ref="F37:L37"/>
    <mergeCell ref="AA48:AB48"/>
    <mergeCell ref="AO48:AP48"/>
    <mergeCell ref="B47:D47"/>
    <mergeCell ref="F47:H47"/>
    <mergeCell ref="J47:L47"/>
    <mergeCell ref="N47:P47"/>
    <mergeCell ref="R47:T47"/>
    <mergeCell ref="V47:X47"/>
    <mergeCell ref="Z43:AL43"/>
    <mergeCell ref="AN43:AX43"/>
    <mergeCell ref="R34:X34"/>
    <mergeCell ref="R31:X31"/>
    <mergeCell ref="Z34:AL34"/>
    <mergeCell ref="AN34:AX34"/>
    <mergeCell ref="AU31:AX31"/>
    <mergeCell ref="R43:X43"/>
    <mergeCell ref="AN31:AS31"/>
    <mergeCell ref="R40:X40"/>
    <mergeCell ref="V37:X37"/>
    <mergeCell ref="Z37:AE37"/>
    <mergeCell ref="AG37:AL37"/>
    <mergeCell ref="AN37:AX37"/>
    <mergeCell ref="Z40:AL40"/>
    <mergeCell ref="AN40:AX40"/>
    <mergeCell ref="Z31:AE31"/>
    <mergeCell ref="AG31:AL31"/>
    <mergeCell ref="AU28:AX28"/>
    <mergeCell ref="F19:L19"/>
    <mergeCell ref="Z25:AL25"/>
    <mergeCell ref="AN19:AX19"/>
    <mergeCell ref="V22:X22"/>
    <mergeCell ref="R19:X19"/>
    <mergeCell ref="Z19:AL19"/>
    <mergeCell ref="R28:X28"/>
    <mergeCell ref="AN28:AS28"/>
    <mergeCell ref="B22:D22"/>
    <mergeCell ref="F22:L22"/>
    <mergeCell ref="R22:T22"/>
    <mergeCell ref="AU25:AX25"/>
    <mergeCell ref="F25:L25"/>
    <mergeCell ref="Z22:AL22"/>
    <mergeCell ref="AN22:AS22"/>
    <mergeCell ref="AU22:AX22"/>
    <mergeCell ref="R25:T25"/>
    <mergeCell ref="N13:P13"/>
    <mergeCell ref="R13:T13"/>
    <mergeCell ref="N14:O14"/>
    <mergeCell ref="R14:S14"/>
    <mergeCell ref="F16:L16"/>
    <mergeCell ref="R16:X16"/>
    <mergeCell ref="AN10:AR10"/>
    <mergeCell ref="J10:K10"/>
    <mergeCell ref="N10:S10"/>
    <mergeCell ref="V10:W10"/>
    <mergeCell ref="Z10:AD10"/>
    <mergeCell ref="F11:G11"/>
    <mergeCell ref="J11:K11"/>
    <mergeCell ref="N11:S11"/>
    <mergeCell ref="V11:W11"/>
    <mergeCell ref="Z11:AD11"/>
    <mergeCell ref="AG11:AK11"/>
    <mergeCell ref="AN11:AR11"/>
    <mergeCell ref="Z16:AL16"/>
    <mergeCell ref="AN16:AX16"/>
    <mergeCell ref="AU11:AW11"/>
    <mergeCell ref="F10:G10"/>
    <mergeCell ref="AG10:AK10"/>
    <mergeCell ref="F9:G9"/>
    <mergeCell ref="J9:K9"/>
    <mergeCell ref="N9:S9"/>
    <mergeCell ref="V9:W9"/>
    <mergeCell ref="Z9:AD9"/>
    <mergeCell ref="AG9:AK9"/>
    <mergeCell ref="AN9:AR9"/>
    <mergeCell ref="AU9:AW9"/>
    <mergeCell ref="AU10:AW10"/>
    <mergeCell ref="AG8:AK8"/>
    <mergeCell ref="B8:C8"/>
    <mergeCell ref="F8:G8"/>
    <mergeCell ref="J8:K8"/>
    <mergeCell ref="N8:S8"/>
    <mergeCell ref="V8:W8"/>
    <mergeCell ref="Z8:AD8"/>
    <mergeCell ref="AN8:AR8"/>
    <mergeCell ref="AU8:AW8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B2:J2"/>
    <mergeCell ref="K2:O2"/>
    <mergeCell ref="Q2:AY2"/>
    <mergeCell ref="B3:AR3"/>
    <mergeCell ref="AS3:AY3"/>
    <mergeCell ref="O5:P5"/>
    <mergeCell ref="AA5:AD5"/>
    <mergeCell ref="AO5:AR5"/>
    <mergeCell ref="B6:L6"/>
    <mergeCell ref="N6:X6"/>
    <mergeCell ref="Z6:AL6"/>
    <mergeCell ref="AN6:AX6"/>
  </mergeCells>
  <pageMargins left="0.70866141732283472" right="0.70866141732283472" top="0.62992125984251968" bottom="0.51181102362204722" header="0.31496062992125984" footer="0.31496062992125984"/>
  <pageSetup paperSize="8" scale="2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AK62"/>
  <sheetViews>
    <sheetView showGridLines="0" topLeftCell="D12" zoomScale="40" zoomScaleNormal="40" workbookViewId="0">
      <selection activeCell="W81" sqref="W81"/>
    </sheetView>
  </sheetViews>
  <sheetFormatPr baseColWidth="10" defaultRowHeight="13"/>
  <cols>
    <col min="1" max="1" width="64.1640625" customWidth="1"/>
    <col min="2" max="2" width="6.33203125" customWidth="1"/>
    <col min="3" max="3" width="29.33203125" customWidth="1"/>
    <col min="4" max="4" width="8.5" customWidth="1"/>
    <col min="5" max="5" width="2.83203125" customWidth="1"/>
    <col min="6" max="6" width="9.6640625" customWidth="1"/>
    <col min="7" max="7" width="37.33203125" customWidth="1"/>
    <col min="8" max="8" width="9.6640625" customWidth="1"/>
    <col min="9" max="9" width="2.83203125" customWidth="1"/>
    <col min="10" max="10" width="9.6640625" customWidth="1"/>
    <col min="11" max="11" width="37.33203125" customWidth="1"/>
    <col min="12" max="12" width="9.6640625" style="140" customWidth="1"/>
    <col min="13" max="13" width="2.83203125" customWidth="1"/>
    <col min="14" max="14" width="9.6640625" customWidth="1"/>
    <col min="15" max="15" width="37.33203125" style="139" customWidth="1"/>
    <col min="16" max="16" width="9.6640625" customWidth="1"/>
    <col min="17" max="17" width="2.83203125" customWidth="1"/>
    <col min="18" max="18" width="9.6640625" customWidth="1"/>
    <col min="19" max="19" width="37.33203125" style="139" customWidth="1"/>
    <col min="20" max="20" width="9.6640625" customWidth="1"/>
    <col min="21" max="21" width="2.83203125" customWidth="1"/>
    <col min="22" max="22" width="9.6640625" customWidth="1"/>
    <col min="23" max="23" width="37.33203125" customWidth="1"/>
    <col min="24" max="24" width="9.6640625" style="140" customWidth="1"/>
    <col min="25" max="25" width="2.83203125" customWidth="1"/>
    <col min="26" max="26" width="9.6640625" customWidth="1"/>
    <col min="27" max="27" width="37.33203125" customWidth="1"/>
    <col min="28" max="28" width="9.6640625" style="140" customWidth="1"/>
    <col min="29" max="29" width="2.83203125" customWidth="1"/>
    <col min="30" max="30" width="9.6640625" customWidth="1"/>
    <col min="31" max="31" width="37.6640625" customWidth="1"/>
    <col min="32" max="32" width="9.6640625" style="140" customWidth="1"/>
    <col min="33" max="33" width="2.83203125" customWidth="1"/>
    <col min="34" max="34" width="9.6640625" customWidth="1"/>
    <col min="35" max="35" width="37.33203125" customWidth="1"/>
    <col min="36" max="36" width="9.6640625" style="140" customWidth="1"/>
    <col min="37" max="37" width="33.5" customWidth="1"/>
    <col min="38" max="38" width="1.1640625" customWidth="1"/>
  </cols>
  <sheetData>
    <row r="1" spans="1:37" ht="21.25" customHeight="1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6"/>
      <c r="M1" s="64"/>
      <c r="N1" s="64"/>
      <c r="O1" s="65"/>
      <c r="P1" s="64"/>
      <c r="Q1" s="64"/>
      <c r="R1" s="64"/>
      <c r="S1" s="65"/>
      <c r="T1" s="64"/>
      <c r="U1" s="64"/>
      <c r="V1" s="64"/>
      <c r="W1" s="64"/>
      <c r="X1" s="66"/>
      <c r="Y1" s="64"/>
      <c r="Z1" s="64"/>
      <c r="AA1" s="64"/>
      <c r="AB1" s="66"/>
      <c r="AC1" s="64"/>
      <c r="AD1" s="64"/>
      <c r="AE1" s="64"/>
      <c r="AF1" s="66"/>
      <c r="AG1" s="64"/>
      <c r="AH1" s="64"/>
      <c r="AI1" s="64"/>
      <c r="AJ1" s="66"/>
      <c r="AK1" s="64"/>
    </row>
    <row r="2" spans="1:37" s="10" customFormat="1" ht="45" customHeight="1">
      <c r="B2" s="705" t="s">
        <v>132</v>
      </c>
      <c r="C2" s="706"/>
      <c r="D2" s="706"/>
      <c r="E2" s="706"/>
      <c r="F2" s="706"/>
      <c r="G2" s="706"/>
      <c r="H2" s="706"/>
      <c r="I2" s="706"/>
      <c r="J2" s="707"/>
      <c r="K2" s="705" t="s">
        <v>10</v>
      </c>
      <c r="L2" s="706"/>
      <c r="M2" s="706"/>
      <c r="N2" s="706"/>
      <c r="O2" s="706"/>
      <c r="P2" s="707"/>
      <c r="Q2" s="705" t="s">
        <v>191</v>
      </c>
      <c r="R2" s="706"/>
      <c r="S2" s="706"/>
      <c r="T2" s="706"/>
      <c r="U2" s="706"/>
      <c r="V2" s="706"/>
      <c r="W2" s="706"/>
      <c r="X2" s="706"/>
      <c r="Y2" s="706"/>
      <c r="Z2" s="706"/>
      <c r="AA2" s="706"/>
      <c r="AB2" s="706"/>
      <c r="AC2" s="706"/>
      <c r="AD2" s="706"/>
      <c r="AE2" s="706"/>
      <c r="AF2" s="706"/>
      <c r="AG2" s="706"/>
      <c r="AH2" s="706"/>
      <c r="AI2" s="706"/>
      <c r="AJ2" s="706"/>
      <c r="AK2" s="707"/>
    </row>
    <row r="3" spans="1:37" s="75" customFormat="1" ht="33.75" customHeight="1">
      <c r="B3" s="833" t="s">
        <v>133</v>
      </c>
      <c r="C3" s="834"/>
      <c r="D3" s="834"/>
      <c r="E3" s="834"/>
      <c r="F3" s="834"/>
      <c r="G3" s="834"/>
      <c r="H3" s="834"/>
      <c r="I3" s="834"/>
      <c r="J3" s="834"/>
      <c r="K3" s="834"/>
      <c r="L3" s="834"/>
      <c r="M3" s="834"/>
      <c r="N3" s="834"/>
      <c r="O3" s="834"/>
      <c r="P3" s="834"/>
      <c r="Q3" s="834"/>
      <c r="R3" s="834"/>
      <c r="S3" s="834"/>
      <c r="T3" s="834"/>
      <c r="U3" s="834"/>
      <c r="V3" s="834"/>
      <c r="W3" s="834"/>
      <c r="X3" s="834"/>
      <c r="Y3" s="834"/>
      <c r="Z3" s="834"/>
      <c r="AA3" s="834"/>
      <c r="AB3" s="834"/>
      <c r="AC3" s="834"/>
      <c r="AD3" s="834"/>
      <c r="AE3" s="834"/>
      <c r="AF3" s="834"/>
      <c r="AG3" s="834"/>
      <c r="AH3" s="767"/>
      <c r="AI3" s="768"/>
      <c r="AJ3" s="768"/>
      <c r="AK3" s="768"/>
    </row>
    <row r="4" spans="1:37" ht="9.75" customHeight="1" thickBot="1">
      <c r="A4" s="64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2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2"/>
      <c r="Y4" s="141"/>
      <c r="Z4" s="141"/>
      <c r="AA4" s="141"/>
      <c r="AB4" s="142"/>
      <c r="AC4" s="141"/>
      <c r="AD4" s="141"/>
      <c r="AE4" s="141"/>
      <c r="AF4" s="142"/>
      <c r="AG4" s="141"/>
      <c r="AH4" s="70"/>
      <c r="AI4" s="72"/>
      <c r="AJ4" s="70"/>
      <c r="AK4" s="72"/>
    </row>
    <row r="5" spans="1:37" ht="9.75" customHeight="1">
      <c r="A5" s="64"/>
      <c r="B5" s="64"/>
      <c r="C5" s="64"/>
      <c r="D5" s="64"/>
      <c r="E5" s="2"/>
      <c r="F5" s="2"/>
      <c r="G5" s="2"/>
      <c r="H5" s="92"/>
      <c r="I5" s="2"/>
      <c r="J5" s="2"/>
      <c r="K5" s="2"/>
      <c r="L5" s="2"/>
      <c r="M5" s="2"/>
      <c r="N5" s="2"/>
      <c r="O5" s="33"/>
      <c r="P5" s="2"/>
      <c r="Q5" s="2"/>
      <c r="R5" s="2"/>
      <c r="S5" s="33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64"/>
    </row>
    <row r="6" spans="1:37" s="9" customFormat="1" ht="33.75" customHeight="1">
      <c r="B6" s="712" t="s">
        <v>11</v>
      </c>
      <c r="C6" s="713"/>
      <c r="D6" s="713"/>
      <c r="E6" s="713"/>
      <c r="F6" s="713"/>
      <c r="G6" s="713"/>
      <c r="H6" s="713"/>
      <c r="I6" s="713"/>
      <c r="J6" s="713"/>
      <c r="K6" s="713"/>
      <c r="L6" s="714"/>
      <c r="M6" s="7"/>
      <c r="N6" s="712" t="s">
        <v>12</v>
      </c>
      <c r="O6" s="713"/>
      <c r="P6" s="713"/>
      <c r="Q6" s="713"/>
      <c r="R6" s="713"/>
      <c r="S6" s="713"/>
      <c r="T6" s="714"/>
      <c r="U6" s="7"/>
      <c r="V6" s="712" t="s">
        <v>13</v>
      </c>
      <c r="W6" s="713"/>
      <c r="X6" s="713"/>
      <c r="Y6" s="713"/>
      <c r="Z6" s="713"/>
      <c r="AA6" s="713"/>
      <c r="AB6" s="714"/>
      <c r="AC6" s="7"/>
      <c r="AD6" s="712" t="s">
        <v>14</v>
      </c>
      <c r="AE6" s="713"/>
      <c r="AF6" s="713"/>
      <c r="AG6" s="713"/>
      <c r="AH6" s="713"/>
      <c r="AI6" s="713"/>
      <c r="AJ6" s="714"/>
    </row>
    <row r="7" spans="1:37" s="9" customFormat="1" ht="33.75" customHeight="1">
      <c r="B7" s="711" t="s">
        <v>15</v>
      </c>
      <c r="C7" s="711"/>
      <c r="D7" s="711"/>
      <c r="E7" s="7"/>
      <c r="F7" s="711" t="s">
        <v>16</v>
      </c>
      <c r="G7" s="711"/>
      <c r="H7" s="711"/>
      <c r="I7" s="7"/>
      <c r="J7" s="711" t="s">
        <v>17</v>
      </c>
      <c r="K7" s="711"/>
      <c r="L7" s="711"/>
      <c r="M7" s="7"/>
      <c r="N7" s="711" t="s">
        <v>18</v>
      </c>
      <c r="O7" s="711"/>
      <c r="P7" s="711"/>
      <c r="Q7" s="7"/>
      <c r="R7" s="711" t="s">
        <v>19</v>
      </c>
      <c r="S7" s="711"/>
      <c r="T7" s="711"/>
      <c r="U7" s="7"/>
      <c r="V7" s="711" t="s">
        <v>20</v>
      </c>
      <c r="W7" s="711"/>
      <c r="X7" s="711"/>
      <c r="Y7" s="7"/>
      <c r="Z7" s="711" t="s">
        <v>21</v>
      </c>
      <c r="AA7" s="711"/>
      <c r="AB7" s="711"/>
      <c r="AC7" s="7"/>
      <c r="AD7" s="711" t="s">
        <v>22</v>
      </c>
      <c r="AE7" s="711"/>
      <c r="AF7" s="711"/>
      <c r="AG7" s="7"/>
      <c r="AH7" s="711" t="s">
        <v>23</v>
      </c>
      <c r="AI7" s="711"/>
      <c r="AJ7" s="711"/>
    </row>
    <row r="8" spans="1:37" s="75" customFormat="1" ht="39.75" customHeight="1">
      <c r="B8" s="779" t="s">
        <v>24</v>
      </c>
      <c r="C8" s="779"/>
      <c r="D8" s="76">
        <v>2</v>
      </c>
      <c r="E8" s="47"/>
      <c r="F8" s="776" t="s">
        <v>81</v>
      </c>
      <c r="G8" s="778"/>
      <c r="H8" s="77">
        <v>17</v>
      </c>
      <c r="I8" s="47"/>
      <c r="J8" s="776" t="s">
        <v>81</v>
      </c>
      <c r="K8" s="778"/>
      <c r="L8" s="77">
        <v>17</v>
      </c>
      <c r="M8" s="47"/>
      <c r="N8" s="776" t="s">
        <v>81</v>
      </c>
      <c r="O8" s="778"/>
      <c r="P8" s="77">
        <v>17</v>
      </c>
      <c r="Q8" s="47"/>
      <c r="R8" s="776" t="s">
        <v>81</v>
      </c>
      <c r="S8" s="778"/>
      <c r="T8" s="77">
        <v>17</v>
      </c>
      <c r="U8" s="47"/>
      <c r="V8" s="776" t="s">
        <v>81</v>
      </c>
      <c r="W8" s="778"/>
      <c r="X8" s="77">
        <v>17</v>
      </c>
      <c r="Y8" s="47"/>
      <c r="Z8" s="776" t="s">
        <v>81</v>
      </c>
      <c r="AA8" s="778"/>
      <c r="AB8" s="77">
        <v>17</v>
      </c>
      <c r="AC8" s="47"/>
      <c r="AD8" s="776" t="s">
        <v>81</v>
      </c>
      <c r="AE8" s="778"/>
      <c r="AF8" s="77">
        <v>17</v>
      </c>
      <c r="AG8" s="47"/>
      <c r="AH8" s="776" t="s">
        <v>81</v>
      </c>
      <c r="AI8" s="778"/>
      <c r="AJ8" s="77">
        <v>17</v>
      </c>
    </row>
    <row r="9" spans="1:37" s="75" customFormat="1" ht="39.75" customHeight="1">
      <c r="E9" s="47"/>
      <c r="F9" s="776" t="s">
        <v>83</v>
      </c>
      <c r="G9" s="778"/>
      <c r="H9" s="77">
        <v>2</v>
      </c>
      <c r="I9" s="47"/>
      <c r="J9" s="776" t="s">
        <v>83</v>
      </c>
      <c r="K9" s="778"/>
      <c r="L9" s="77">
        <v>2</v>
      </c>
      <c r="M9" s="47"/>
      <c r="N9" s="776" t="s">
        <v>83</v>
      </c>
      <c r="O9" s="778"/>
      <c r="P9" s="77">
        <v>2</v>
      </c>
      <c r="Q9" s="47"/>
      <c r="R9" s="776" t="s">
        <v>83</v>
      </c>
      <c r="S9" s="778"/>
      <c r="T9" s="77">
        <v>2</v>
      </c>
      <c r="U9" s="47"/>
      <c r="V9" s="776" t="s">
        <v>83</v>
      </c>
      <c r="W9" s="778"/>
      <c r="X9" s="80">
        <v>2</v>
      </c>
      <c r="Y9" s="81"/>
      <c r="Z9" s="781" t="s">
        <v>83</v>
      </c>
      <c r="AA9" s="783"/>
      <c r="AB9" s="80">
        <v>2</v>
      </c>
      <c r="AC9" s="81"/>
      <c r="AD9" s="781" t="s">
        <v>83</v>
      </c>
      <c r="AE9" s="783"/>
      <c r="AF9" s="80">
        <v>2</v>
      </c>
      <c r="AG9" s="81"/>
      <c r="AH9" s="781" t="s">
        <v>83</v>
      </c>
      <c r="AI9" s="783"/>
      <c r="AJ9" s="80">
        <v>2</v>
      </c>
    </row>
    <row r="10" spans="1:37" s="75" customFormat="1" ht="36" customHeight="1">
      <c r="E10" s="47"/>
      <c r="F10" s="776" t="s">
        <v>27</v>
      </c>
      <c r="G10" s="778"/>
      <c r="H10" s="77">
        <v>1</v>
      </c>
      <c r="I10" s="47"/>
      <c r="J10" s="776" t="s">
        <v>27</v>
      </c>
      <c r="K10" s="778"/>
      <c r="L10" s="77">
        <v>1</v>
      </c>
      <c r="M10" s="47"/>
      <c r="N10" s="776" t="s">
        <v>27</v>
      </c>
      <c r="O10" s="778"/>
      <c r="P10" s="77">
        <v>1</v>
      </c>
      <c r="Q10" s="47"/>
      <c r="R10" s="776" t="s">
        <v>27</v>
      </c>
      <c r="S10" s="778"/>
      <c r="T10" s="77">
        <v>1</v>
      </c>
      <c r="U10" s="47"/>
      <c r="V10" s="776" t="s">
        <v>27</v>
      </c>
      <c r="W10" s="778"/>
      <c r="X10" s="77">
        <v>1</v>
      </c>
      <c r="Y10" s="47"/>
      <c r="Z10" s="776" t="s">
        <v>27</v>
      </c>
      <c r="AA10" s="778"/>
      <c r="AB10" s="77">
        <v>1</v>
      </c>
      <c r="AC10" s="47"/>
      <c r="AD10" s="776" t="s">
        <v>27</v>
      </c>
      <c r="AE10" s="778"/>
      <c r="AF10" s="77">
        <v>1</v>
      </c>
      <c r="AG10" s="47"/>
      <c r="AH10" s="776" t="s">
        <v>27</v>
      </c>
      <c r="AI10" s="778"/>
      <c r="AJ10" s="77">
        <v>1</v>
      </c>
    </row>
    <row r="11" spans="1:37" s="374" customFormat="1" ht="67.5" customHeight="1">
      <c r="E11" s="47"/>
      <c r="F11" s="776" t="s">
        <v>232</v>
      </c>
      <c r="G11" s="778"/>
      <c r="H11" s="77">
        <v>2</v>
      </c>
      <c r="I11" s="47"/>
      <c r="J11" s="776" t="str">
        <f>+F11</f>
        <v xml:space="preserve">Sem. Act. Contribuyentes a los Modelos de Formación Naval </v>
      </c>
      <c r="K11" s="778"/>
      <c r="L11" s="77">
        <v>2</v>
      </c>
      <c r="M11" s="47"/>
      <c r="N11" s="776" t="str">
        <f>+F11</f>
        <v xml:space="preserve">Sem. Act. Contribuyentes a los Modelos de Formación Naval </v>
      </c>
      <c r="O11" s="778"/>
      <c r="P11" s="77">
        <v>2</v>
      </c>
      <c r="Q11" s="47"/>
      <c r="R11" s="776" t="str">
        <f>+J11</f>
        <v xml:space="preserve">Sem. Act. Contribuyentes a los Modelos de Formación Naval </v>
      </c>
      <c r="S11" s="778"/>
      <c r="T11" s="77">
        <v>2</v>
      </c>
      <c r="U11" s="47"/>
      <c r="V11" s="776" t="str">
        <f>+R11</f>
        <v xml:space="preserve">Sem. Act. Contribuyentes a los Modelos de Formación Naval </v>
      </c>
      <c r="W11" s="778"/>
      <c r="X11" s="77">
        <v>2</v>
      </c>
      <c r="Y11" s="47"/>
      <c r="Z11" s="776" t="str">
        <f>+V11</f>
        <v xml:space="preserve">Sem. Act. Contribuyentes a los Modelos de Formación Naval </v>
      </c>
      <c r="AA11" s="778"/>
      <c r="AB11" s="77">
        <v>2</v>
      </c>
      <c r="AC11" s="47"/>
      <c r="AD11" s="776" t="str">
        <f>+Z11</f>
        <v xml:space="preserve">Sem. Act. Contribuyentes a los Modelos de Formación Naval </v>
      </c>
      <c r="AE11" s="778"/>
      <c r="AF11" s="77">
        <v>2</v>
      </c>
      <c r="AG11" s="47"/>
      <c r="AH11" s="776" t="str">
        <f>+AD11</f>
        <v xml:space="preserve">Sem. Act. Contribuyentes a los Modelos de Formación Naval </v>
      </c>
      <c r="AI11" s="778"/>
      <c r="AJ11" s="77">
        <v>2</v>
      </c>
    </row>
    <row r="12" spans="1:37" s="38" customFormat="1" ht="46.5" customHeight="1">
      <c r="E12" s="7"/>
      <c r="F12" s="46"/>
      <c r="G12" s="46"/>
      <c r="H12" s="7"/>
      <c r="I12" s="7"/>
      <c r="J12" s="46"/>
      <c r="K12" s="46"/>
      <c r="L12" s="7"/>
      <c r="M12" s="7"/>
      <c r="N12" s="46"/>
      <c r="O12" s="46"/>
      <c r="P12" s="7"/>
      <c r="Q12" s="7"/>
      <c r="R12" s="46"/>
      <c r="S12" s="46"/>
      <c r="T12" s="7"/>
      <c r="U12" s="7"/>
      <c r="V12" s="46"/>
      <c r="W12" s="46"/>
      <c r="X12" s="7"/>
      <c r="Y12" s="7"/>
      <c r="Z12" s="46"/>
      <c r="AA12" s="46"/>
      <c r="AB12" s="7"/>
      <c r="AC12" s="7"/>
      <c r="AD12" s="46"/>
      <c r="AE12" s="46"/>
      <c r="AF12" s="7"/>
      <c r="AG12" s="7"/>
      <c r="AH12" s="46"/>
      <c r="AI12" s="46"/>
      <c r="AJ12" s="7"/>
    </row>
    <row r="13" spans="1:37" s="57" customFormat="1" ht="63" customHeight="1">
      <c r="B13" s="309"/>
      <c r="C13" s="309"/>
      <c r="D13" s="309"/>
      <c r="E13" s="310"/>
      <c r="F13" s="788" t="s">
        <v>5</v>
      </c>
      <c r="G13" s="789"/>
      <c r="H13" s="789"/>
      <c r="I13" s="789"/>
      <c r="J13" s="789"/>
      <c r="K13" s="789"/>
      <c r="L13" s="790"/>
      <c r="M13" s="310"/>
      <c r="N13" s="788" t="s">
        <v>5</v>
      </c>
      <c r="O13" s="789"/>
      <c r="P13" s="789"/>
      <c r="Q13" s="789"/>
      <c r="R13" s="789"/>
      <c r="S13" s="789"/>
      <c r="T13" s="790"/>
      <c r="U13" s="237"/>
      <c r="V13" s="788" t="s">
        <v>5</v>
      </c>
      <c r="W13" s="789"/>
      <c r="X13" s="789"/>
      <c r="Y13" s="789"/>
      <c r="Z13" s="789"/>
      <c r="AA13" s="789"/>
      <c r="AB13" s="790"/>
      <c r="AC13" s="234"/>
      <c r="AD13" s="788" t="s">
        <v>5</v>
      </c>
      <c r="AE13" s="789"/>
      <c r="AF13" s="789"/>
      <c r="AG13" s="789"/>
      <c r="AH13" s="789"/>
      <c r="AI13" s="789"/>
      <c r="AJ13" s="790"/>
    </row>
    <row r="14" spans="1:37" s="57" customFormat="1" ht="27" customHeight="1">
      <c r="B14" s="309"/>
      <c r="C14" s="309"/>
      <c r="D14" s="309"/>
      <c r="E14" s="310"/>
      <c r="F14" s="266">
        <v>0</v>
      </c>
      <c r="G14" s="267">
        <v>4</v>
      </c>
      <c r="H14" s="223">
        <f>+G14*H8</f>
        <v>68</v>
      </c>
      <c r="I14" s="223"/>
      <c r="J14" s="268">
        <v>0</v>
      </c>
      <c r="K14" s="267">
        <v>4</v>
      </c>
      <c r="L14" s="269">
        <f>+K14*L8</f>
        <v>68</v>
      </c>
      <c r="M14" s="310"/>
      <c r="N14" s="266">
        <v>0</v>
      </c>
      <c r="O14" s="267">
        <v>4</v>
      </c>
      <c r="P14" s="268">
        <f>+O14*P8</f>
        <v>68</v>
      </c>
      <c r="Q14" s="223"/>
      <c r="R14" s="268">
        <v>0</v>
      </c>
      <c r="S14" s="267">
        <v>4</v>
      </c>
      <c r="T14" s="269">
        <f>+S14*T8</f>
        <v>68</v>
      </c>
      <c r="U14" s="237"/>
      <c r="V14" s="266">
        <v>0</v>
      </c>
      <c r="W14" s="267">
        <v>4</v>
      </c>
      <c r="X14" s="268">
        <f>+W14*X8</f>
        <v>68</v>
      </c>
      <c r="Y14" s="223"/>
      <c r="Z14" s="268">
        <v>0</v>
      </c>
      <c r="AA14" s="267">
        <v>4</v>
      </c>
      <c r="AB14" s="269">
        <f>+AA14*AB8</f>
        <v>68</v>
      </c>
      <c r="AC14" s="234"/>
      <c r="AD14" s="266">
        <v>0</v>
      </c>
      <c r="AE14" s="267">
        <v>4</v>
      </c>
      <c r="AF14" s="268">
        <f>+AE14*AF8</f>
        <v>68</v>
      </c>
      <c r="AG14" s="223"/>
      <c r="AH14" s="268">
        <v>0</v>
      </c>
      <c r="AI14" s="267">
        <v>4</v>
      </c>
      <c r="AJ14" s="269">
        <f>+AI14*AJ8</f>
        <v>68</v>
      </c>
    </row>
    <row r="15" spans="1:37" s="63" customFormat="1" ht="24.75" customHeight="1">
      <c r="B15" s="311"/>
      <c r="C15" s="311"/>
      <c r="D15" s="311"/>
      <c r="E15" s="310"/>
      <c r="F15" s="312"/>
      <c r="G15" s="312" t="s">
        <v>62</v>
      </c>
      <c r="H15" s="274"/>
      <c r="I15" s="310"/>
      <c r="J15" s="312"/>
      <c r="K15" s="312"/>
      <c r="L15" s="310"/>
      <c r="M15" s="310"/>
      <c r="N15" s="312"/>
      <c r="O15" s="312"/>
      <c r="P15" s="310"/>
      <c r="Q15" s="310"/>
      <c r="R15" s="312"/>
      <c r="S15" s="312"/>
      <c r="T15" s="310"/>
      <c r="U15" s="310"/>
      <c r="V15" s="312"/>
      <c r="W15" s="312"/>
      <c r="X15" s="310"/>
      <c r="Y15" s="310"/>
      <c r="Z15" s="312"/>
      <c r="AA15" s="312"/>
      <c r="AB15" s="310"/>
      <c r="AC15" s="310"/>
      <c r="AD15" s="312"/>
      <c r="AE15" s="312"/>
      <c r="AF15" s="310"/>
      <c r="AG15" s="310"/>
      <c r="AH15" s="312"/>
      <c r="AI15" s="312"/>
      <c r="AJ15" s="310"/>
    </row>
    <row r="16" spans="1:37" s="63" customFormat="1" ht="63" customHeight="1">
      <c r="B16" s="311"/>
      <c r="C16" s="311"/>
      <c r="D16" s="311"/>
      <c r="E16" s="310"/>
      <c r="F16" s="788" t="s">
        <v>46</v>
      </c>
      <c r="G16" s="789"/>
      <c r="H16" s="789"/>
      <c r="I16" s="789"/>
      <c r="J16" s="789"/>
      <c r="K16" s="789"/>
      <c r="L16" s="790"/>
      <c r="M16" s="310"/>
      <c r="N16" s="788" t="s">
        <v>46</v>
      </c>
      <c r="O16" s="789"/>
      <c r="P16" s="789"/>
      <c r="Q16" s="789"/>
      <c r="R16" s="789"/>
      <c r="S16" s="789"/>
      <c r="T16" s="790"/>
      <c r="U16" s="237"/>
      <c r="V16" s="788" t="s">
        <v>46</v>
      </c>
      <c r="W16" s="789"/>
      <c r="X16" s="789"/>
      <c r="Y16" s="789"/>
      <c r="Z16" s="789"/>
      <c r="AA16" s="789"/>
      <c r="AB16" s="790"/>
      <c r="AC16" s="234"/>
      <c r="AD16" s="788" t="s">
        <v>46</v>
      </c>
      <c r="AE16" s="789"/>
      <c r="AF16" s="789"/>
      <c r="AG16" s="789"/>
      <c r="AH16" s="789"/>
      <c r="AI16" s="789"/>
      <c r="AJ16" s="790"/>
    </row>
    <row r="17" spans="2:36" s="63" customFormat="1" ht="24.75" customHeight="1">
      <c r="B17" s="311"/>
      <c r="C17" s="311"/>
      <c r="D17" s="311"/>
      <c r="E17" s="339"/>
      <c r="F17" s="363">
        <v>0</v>
      </c>
      <c r="G17" s="364">
        <v>4</v>
      </c>
      <c r="H17" s="365">
        <f>+G17*H8</f>
        <v>68</v>
      </c>
      <c r="I17" s="365"/>
      <c r="J17" s="366">
        <v>0</v>
      </c>
      <c r="K17" s="364">
        <v>4</v>
      </c>
      <c r="L17" s="367">
        <f>+K17*L8</f>
        <v>68</v>
      </c>
      <c r="M17" s="339"/>
      <c r="N17" s="363">
        <v>0</v>
      </c>
      <c r="O17" s="364">
        <v>4</v>
      </c>
      <c r="P17" s="366">
        <f>+O17*P8</f>
        <v>68</v>
      </c>
      <c r="Q17" s="365"/>
      <c r="R17" s="366">
        <v>0</v>
      </c>
      <c r="S17" s="364">
        <v>4</v>
      </c>
      <c r="T17" s="367">
        <f>+S17*T8</f>
        <v>68</v>
      </c>
      <c r="U17" s="354"/>
      <c r="V17" s="363">
        <v>0</v>
      </c>
      <c r="W17" s="364">
        <v>4</v>
      </c>
      <c r="X17" s="366">
        <f>+W17*X8</f>
        <v>68</v>
      </c>
      <c r="Y17" s="365"/>
      <c r="Z17" s="366">
        <v>0</v>
      </c>
      <c r="AA17" s="364">
        <v>4</v>
      </c>
      <c r="AB17" s="367">
        <f>+AA17*AB8</f>
        <v>68</v>
      </c>
      <c r="AC17" s="320"/>
      <c r="AD17" s="363">
        <v>0</v>
      </c>
      <c r="AE17" s="364">
        <v>4</v>
      </c>
      <c r="AF17" s="366">
        <f>+AE17*AF8</f>
        <v>68</v>
      </c>
      <c r="AG17" s="365"/>
      <c r="AH17" s="366">
        <v>0</v>
      </c>
      <c r="AI17" s="364">
        <v>4</v>
      </c>
      <c r="AJ17" s="367">
        <f>+AI17*AJ8</f>
        <v>68</v>
      </c>
    </row>
    <row r="18" spans="2:36" s="63" customFormat="1" ht="24.75" customHeight="1" thickBot="1">
      <c r="B18" s="311"/>
      <c r="C18" s="311"/>
      <c r="D18" s="311"/>
      <c r="E18" s="310"/>
      <c r="F18" s="312"/>
      <c r="G18" s="312"/>
      <c r="H18" s="274"/>
      <c r="I18" s="310"/>
      <c r="J18" s="312"/>
      <c r="K18" s="312"/>
      <c r="L18" s="310"/>
      <c r="M18" s="310"/>
      <c r="N18" s="312"/>
      <c r="O18" s="312"/>
      <c r="P18" s="310"/>
      <c r="Q18" s="310"/>
      <c r="R18" s="312"/>
      <c r="S18" s="312"/>
      <c r="T18" s="310"/>
      <c r="U18" s="310"/>
      <c r="V18" s="312"/>
      <c r="W18" s="312"/>
      <c r="X18" s="310"/>
      <c r="Y18" s="310"/>
      <c r="Z18" s="312"/>
      <c r="AA18" s="312"/>
      <c r="AB18" s="310"/>
      <c r="AC18" s="310"/>
      <c r="AD18" s="312"/>
      <c r="AE18" s="312"/>
      <c r="AF18" s="310"/>
      <c r="AG18" s="310"/>
      <c r="AH18" s="312"/>
      <c r="AI18" s="312"/>
      <c r="AJ18" s="310"/>
    </row>
    <row r="19" spans="2:36" s="168" customFormat="1" ht="63" customHeight="1" thickTop="1">
      <c r="B19" s="309"/>
      <c r="C19" s="309"/>
      <c r="D19" s="309"/>
      <c r="E19" s="310"/>
      <c r="F19" s="788" t="s">
        <v>32</v>
      </c>
      <c r="G19" s="789"/>
      <c r="H19" s="789"/>
      <c r="I19" s="789"/>
      <c r="J19" s="789"/>
      <c r="K19" s="789"/>
      <c r="L19" s="790"/>
      <c r="M19" s="310"/>
      <c r="N19" s="838" t="s">
        <v>139</v>
      </c>
      <c r="O19" s="839"/>
      <c r="P19" s="839"/>
      <c r="Q19" s="839"/>
      <c r="R19" s="839"/>
      <c r="S19" s="839"/>
      <c r="T19" s="840"/>
      <c r="U19" s="310"/>
      <c r="V19" s="788" t="s">
        <v>33</v>
      </c>
      <c r="W19" s="789"/>
      <c r="X19" s="789"/>
      <c r="Y19" s="789"/>
      <c r="Z19" s="789" t="s">
        <v>96</v>
      </c>
      <c r="AA19" s="789"/>
      <c r="AB19" s="790"/>
      <c r="AC19" s="310"/>
      <c r="AD19" s="788" t="s">
        <v>43</v>
      </c>
      <c r="AE19" s="789"/>
      <c r="AF19" s="790"/>
      <c r="AG19" s="237"/>
      <c r="AH19" s="788" t="s">
        <v>30</v>
      </c>
      <c r="AI19" s="789"/>
      <c r="AJ19" s="790"/>
    </row>
    <row r="20" spans="2:36" s="63" customFormat="1" ht="26.5" customHeight="1" thickBot="1">
      <c r="B20" s="309"/>
      <c r="C20" s="309"/>
      <c r="D20" s="309"/>
      <c r="E20" s="339"/>
      <c r="F20" s="363">
        <v>1</v>
      </c>
      <c r="G20" s="364">
        <v>1</v>
      </c>
      <c r="H20" s="366">
        <f>+H$8*(F20+G20)</f>
        <v>34</v>
      </c>
      <c r="I20" s="366"/>
      <c r="J20" s="366">
        <v>1</v>
      </c>
      <c r="K20" s="364">
        <v>1</v>
      </c>
      <c r="L20" s="367">
        <f>+L8*(J20+K20)</f>
        <v>34</v>
      </c>
      <c r="M20" s="339"/>
      <c r="N20" s="388">
        <v>1</v>
      </c>
      <c r="O20" s="389">
        <v>1</v>
      </c>
      <c r="P20" s="423">
        <f>+P$8*(N20+O20)</f>
        <v>34</v>
      </c>
      <c r="Q20" s="424"/>
      <c r="R20" s="423">
        <v>1</v>
      </c>
      <c r="S20" s="389">
        <v>1</v>
      </c>
      <c r="T20" s="390">
        <f>+T$8*(R20+S20)</f>
        <v>34</v>
      </c>
      <c r="U20" s="339"/>
      <c r="V20" s="363">
        <v>2</v>
      </c>
      <c r="W20" s="364">
        <v>2</v>
      </c>
      <c r="X20" s="366">
        <f>+X$8*(V20+W20)</f>
        <v>68</v>
      </c>
      <c r="Y20" s="365"/>
      <c r="Z20" s="366">
        <v>2</v>
      </c>
      <c r="AA20" s="364">
        <v>2</v>
      </c>
      <c r="AB20" s="367">
        <f>+AB$8*(Z20+AA20)</f>
        <v>68</v>
      </c>
      <c r="AC20" s="339"/>
      <c r="AD20" s="363">
        <v>1</v>
      </c>
      <c r="AE20" s="364">
        <v>1</v>
      </c>
      <c r="AF20" s="367">
        <f>+AF$8*(AD20+AE20)</f>
        <v>34</v>
      </c>
      <c r="AG20" s="354"/>
      <c r="AH20" s="363">
        <v>3</v>
      </c>
      <c r="AI20" s="364">
        <v>1</v>
      </c>
      <c r="AJ20" s="367">
        <f>+AJ$8*(AH20+AI20)</f>
        <v>68</v>
      </c>
    </row>
    <row r="21" spans="2:36" s="168" customFormat="1" ht="15" customHeight="1" thickTop="1" thickBot="1">
      <c r="B21" s="309"/>
      <c r="C21" s="309"/>
      <c r="D21" s="309"/>
      <c r="E21" s="310"/>
      <c r="F21" s="237"/>
      <c r="G21" s="270"/>
      <c r="H21" s="236"/>
      <c r="I21" s="236"/>
      <c r="J21" s="237"/>
      <c r="K21" s="270"/>
      <c r="L21" s="237"/>
      <c r="M21" s="310"/>
      <c r="N21" s="310"/>
      <c r="O21" s="312"/>
      <c r="P21" s="312"/>
      <c r="Q21" s="312"/>
      <c r="R21" s="312"/>
      <c r="S21" s="312"/>
      <c r="T21" s="310"/>
      <c r="U21" s="310"/>
      <c r="V21" s="310"/>
      <c r="W21" s="312"/>
      <c r="X21" s="310"/>
      <c r="Y21" s="312"/>
      <c r="Z21" s="312"/>
      <c r="AA21" s="312"/>
      <c r="AB21" s="310"/>
      <c r="AC21" s="262"/>
      <c r="AD21" s="237"/>
      <c r="AE21" s="270"/>
      <c r="AF21" s="237"/>
      <c r="AG21" s="270"/>
      <c r="AH21" s="270"/>
      <c r="AI21" s="270"/>
      <c r="AJ21" s="237"/>
    </row>
    <row r="22" spans="2:36" s="168" customFormat="1" ht="63" customHeight="1" thickTop="1">
      <c r="B22" s="309"/>
      <c r="C22" s="309"/>
      <c r="D22" s="309"/>
      <c r="E22" s="310"/>
      <c r="F22" s="788" t="s">
        <v>34</v>
      </c>
      <c r="G22" s="789"/>
      <c r="H22" s="789"/>
      <c r="I22" s="789"/>
      <c r="J22" s="789"/>
      <c r="K22" s="789"/>
      <c r="L22" s="790"/>
      <c r="M22" s="310"/>
      <c r="N22" s="838" t="s">
        <v>233</v>
      </c>
      <c r="O22" s="839"/>
      <c r="P22" s="839"/>
      <c r="Q22" s="839"/>
      <c r="R22" s="839"/>
      <c r="S22" s="839"/>
      <c r="T22" s="840"/>
      <c r="U22" s="310"/>
      <c r="V22" s="788" t="s">
        <v>136</v>
      </c>
      <c r="W22" s="789"/>
      <c r="X22" s="789" t="s">
        <v>62</v>
      </c>
      <c r="Y22" s="789"/>
      <c r="Z22" s="789" t="s">
        <v>137</v>
      </c>
      <c r="AA22" s="789"/>
      <c r="AB22" s="790" t="s">
        <v>62</v>
      </c>
      <c r="AC22" s="310"/>
      <c r="AD22" s="788" t="s">
        <v>138</v>
      </c>
      <c r="AE22" s="789"/>
      <c r="AF22" s="790"/>
      <c r="AG22" s="237"/>
      <c r="AH22" s="788" t="s">
        <v>44</v>
      </c>
      <c r="AI22" s="789"/>
      <c r="AJ22" s="790"/>
    </row>
    <row r="23" spans="2:36" s="63" customFormat="1" ht="26" customHeight="1" thickBot="1">
      <c r="B23" s="309"/>
      <c r="C23" s="309"/>
      <c r="D23" s="309"/>
      <c r="E23" s="339"/>
      <c r="F23" s="363">
        <v>3</v>
      </c>
      <c r="G23" s="364">
        <v>1</v>
      </c>
      <c r="H23" s="366">
        <f>+H$8*(F23+G23)</f>
        <v>68</v>
      </c>
      <c r="I23" s="364"/>
      <c r="J23" s="366">
        <v>3</v>
      </c>
      <c r="K23" s="364">
        <v>1</v>
      </c>
      <c r="L23" s="367">
        <f>+$L$8*(J23+K23)</f>
        <v>68</v>
      </c>
      <c r="M23" s="339"/>
      <c r="N23" s="388">
        <v>1</v>
      </c>
      <c r="O23" s="389">
        <v>1</v>
      </c>
      <c r="P23" s="423">
        <f>+P$8*(N23+O23)</f>
        <v>34</v>
      </c>
      <c r="Q23" s="424"/>
      <c r="R23" s="423">
        <v>1</v>
      </c>
      <c r="S23" s="389">
        <v>1</v>
      </c>
      <c r="T23" s="390">
        <f>+T$8*(R23+S23)</f>
        <v>34</v>
      </c>
      <c r="U23" s="339"/>
      <c r="V23" s="363">
        <v>1</v>
      </c>
      <c r="W23" s="364">
        <v>1</v>
      </c>
      <c r="X23" s="366">
        <f>+X$8*(V23+W23)</f>
        <v>34</v>
      </c>
      <c r="Y23" s="365"/>
      <c r="Z23" s="366">
        <v>3</v>
      </c>
      <c r="AA23" s="364">
        <v>1</v>
      </c>
      <c r="AB23" s="367">
        <f>+AB$8*(Z23+AA23)</f>
        <v>68</v>
      </c>
      <c r="AC23" s="339"/>
      <c r="AD23" s="363">
        <v>1</v>
      </c>
      <c r="AE23" s="364">
        <v>1</v>
      </c>
      <c r="AF23" s="367">
        <f>+AF$8*(AD23+AE23)</f>
        <v>34</v>
      </c>
      <c r="AG23" s="354"/>
      <c r="AH23" s="363">
        <v>1</v>
      </c>
      <c r="AI23" s="364">
        <v>1</v>
      </c>
      <c r="AJ23" s="367">
        <f>+AJ$8*(AH23+AI23)</f>
        <v>34</v>
      </c>
    </row>
    <row r="24" spans="2:36" s="168" customFormat="1" ht="15" customHeight="1" thickTop="1" thickBot="1">
      <c r="B24" s="309"/>
      <c r="C24" s="309"/>
      <c r="D24" s="309"/>
      <c r="E24" s="310"/>
      <c r="F24" s="312"/>
      <c r="G24" s="312"/>
      <c r="H24" s="310"/>
      <c r="I24" s="310"/>
      <c r="J24" s="312"/>
      <c r="K24" s="312"/>
      <c r="L24" s="310"/>
      <c r="M24" s="310"/>
      <c r="N24" s="310"/>
      <c r="O24" s="312"/>
      <c r="P24" s="310"/>
      <c r="Q24" s="310"/>
      <c r="R24" s="310"/>
      <c r="S24" s="262"/>
      <c r="T24" s="310"/>
      <c r="U24" s="310"/>
      <c r="V24" s="310"/>
      <c r="W24" s="310"/>
      <c r="X24" s="310"/>
      <c r="Y24" s="310"/>
      <c r="Z24" s="310"/>
      <c r="AA24" s="310"/>
      <c r="AB24" s="310"/>
      <c r="AC24" s="310"/>
      <c r="AD24" s="237"/>
      <c r="AE24" s="237"/>
      <c r="AF24" s="237"/>
      <c r="AG24" s="237"/>
      <c r="AH24" s="237"/>
      <c r="AI24" s="237"/>
      <c r="AJ24" s="237"/>
    </row>
    <row r="25" spans="2:36" s="168" customFormat="1" ht="63" customHeight="1">
      <c r="B25" s="788" t="s">
        <v>42</v>
      </c>
      <c r="C25" s="789"/>
      <c r="D25" s="790"/>
      <c r="E25" s="309"/>
      <c r="F25" s="797" t="s">
        <v>38</v>
      </c>
      <c r="G25" s="798"/>
      <c r="H25" s="798"/>
      <c r="I25" s="798"/>
      <c r="J25" s="798"/>
      <c r="K25" s="798"/>
      <c r="L25" s="799"/>
      <c r="M25" s="310"/>
      <c r="N25" s="835" t="s">
        <v>140</v>
      </c>
      <c r="O25" s="836"/>
      <c r="P25" s="836"/>
      <c r="Q25" s="836"/>
      <c r="R25" s="836" t="s">
        <v>141</v>
      </c>
      <c r="S25" s="836"/>
      <c r="T25" s="837"/>
      <c r="U25" s="310"/>
      <c r="V25" s="835" t="s">
        <v>142</v>
      </c>
      <c r="W25" s="836"/>
      <c r="X25" s="836"/>
      <c r="Y25" s="836"/>
      <c r="Z25" s="836" t="s">
        <v>143</v>
      </c>
      <c r="AA25" s="836"/>
      <c r="AB25" s="837"/>
      <c r="AC25" s="262"/>
      <c r="AD25" s="809" t="s">
        <v>144</v>
      </c>
      <c r="AE25" s="810"/>
      <c r="AF25" s="811"/>
      <c r="AG25" s="237"/>
      <c r="AH25" s="262"/>
      <c r="AI25" s="262"/>
      <c r="AJ25" s="333"/>
    </row>
    <row r="26" spans="2:36" s="63" customFormat="1" ht="26.5" customHeight="1" thickBot="1">
      <c r="B26" s="363">
        <v>2</v>
      </c>
      <c r="C26" s="364">
        <v>0</v>
      </c>
      <c r="D26" s="367">
        <f>+(B26+C26)*D8</f>
        <v>4</v>
      </c>
      <c r="E26" s="309"/>
      <c r="F26" s="335">
        <v>4</v>
      </c>
      <c r="G26" s="336">
        <v>4</v>
      </c>
      <c r="H26" s="337">
        <f>+H$8*(F26+G26)</f>
        <v>136</v>
      </c>
      <c r="I26" s="336"/>
      <c r="J26" s="337">
        <v>4</v>
      </c>
      <c r="K26" s="336">
        <v>4</v>
      </c>
      <c r="L26" s="338">
        <f>+$L$8*(J26+K26)</f>
        <v>136</v>
      </c>
      <c r="M26" s="339"/>
      <c r="N26" s="344">
        <v>4</v>
      </c>
      <c r="O26" s="345">
        <v>2</v>
      </c>
      <c r="P26" s="346">
        <f>+$P$8*(N26+O26)</f>
        <v>102</v>
      </c>
      <c r="Q26" s="347"/>
      <c r="R26" s="347">
        <v>2</v>
      </c>
      <c r="S26" s="345">
        <v>2</v>
      </c>
      <c r="T26" s="348">
        <f>+T$8*(R26+S26)</f>
        <v>68</v>
      </c>
      <c r="U26" s="339"/>
      <c r="V26" s="344">
        <v>4</v>
      </c>
      <c r="W26" s="345">
        <v>2</v>
      </c>
      <c r="X26" s="347">
        <f>+X$8*(V26+W26)</f>
        <v>102</v>
      </c>
      <c r="Y26" s="347"/>
      <c r="Z26" s="347">
        <v>2</v>
      </c>
      <c r="AA26" s="345">
        <v>2</v>
      </c>
      <c r="AB26" s="348">
        <f>+AB$8*(Z26+AA26)</f>
        <v>68</v>
      </c>
      <c r="AC26" s="311"/>
      <c r="AD26" s="349">
        <v>3</v>
      </c>
      <c r="AE26" s="350">
        <v>1</v>
      </c>
      <c r="AF26" s="351">
        <f>+AF$8*(AD26+AE26)</f>
        <v>68</v>
      </c>
      <c r="AG26" s="354"/>
      <c r="AH26" s="311"/>
      <c r="AI26" s="311"/>
      <c r="AJ26" s="326"/>
    </row>
    <row r="27" spans="2:36" s="168" customFormat="1" ht="15" customHeight="1" thickBot="1">
      <c r="B27" s="309"/>
      <c r="C27" s="237"/>
      <c r="D27" s="270"/>
      <c r="E27" s="237"/>
      <c r="F27" s="237"/>
      <c r="G27" s="237"/>
      <c r="H27" s="270"/>
      <c r="I27" s="237"/>
      <c r="J27" s="237"/>
      <c r="K27" s="237"/>
      <c r="L27" s="270"/>
      <c r="M27" s="310"/>
      <c r="N27" s="262"/>
      <c r="O27" s="262"/>
      <c r="P27" s="262"/>
      <c r="Q27" s="310"/>
      <c r="R27" s="262"/>
      <c r="S27" s="262"/>
      <c r="T27" s="262"/>
      <c r="U27" s="310"/>
      <c r="V27" s="310"/>
      <c r="W27" s="310"/>
      <c r="X27" s="310"/>
      <c r="Y27" s="310"/>
      <c r="Z27" s="310"/>
      <c r="AA27" s="310"/>
      <c r="AB27" s="310"/>
      <c r="AC27" s="310"/>
      <c r="AD27" s="310"/>
      <c r="AE27" s="310"/>
      <c r="AF27" s="310"/>
      <c r="AG27" s="310"/>
      <c r="AH27" s="310"/>
      <c r="AI27" s="310"/>
      <c r="AJ27" s="310"/>
    </row>
    <row r="28" spans="2:36" s="168" customFormat="1" ht="63" customHeight="1" thickTop="1">
      <c r="B28" s="309"/>
      <c r="C28" s="309"/>
      <c r="D28" s="270"/>
      <c r="E28" s="237"/>
      <c r="F28" s="797" t="s">
        <v>28</v>
      </c>
      <c r="G28" s="798"/>
      <c r="H28" s="798"/>
      <c r="I28" s="798"/>
      <c r="J28" s="798"/>
      <c r="K28" s="798"/>
      <c r="L28" s="799"/>
      <c r="M28" s="262"/>
      <c r="N28" s="262"/>
      <c r="O28" s="262"/>
      <c r="P28" s="262"/>
      <c r="Q28" s="310"/>
      <c r="R28" s="797" t="s">
        <v>134</v>
      </c>
      <c r="S28" s="798"/>
      <c r="T28" s="799"/>
      <c r="U28" s="262"/>
      <c r="V28" s="262"/>
      <c r="W28" s="262"/>
      <c r="X28" s="262"/>
      <c r="Y28" s="262"/>
      <c r="Z28" s="262"/>
      <c r="AA28" s="262"/>
      <c r="AB28" s="262"/>
      <c r="AC28" s="262"/>
      <c r="AD28" s="809" t="s">
        <v>161</v>
      </c>
      <c r="AE28" s="810"/>
      <c r="AF28" s="811"/>
      <c r="AG28" s="236"/>
      <c r="AH28" s="825" t="s">
        <v>162</v>
      </c>
      <c r="AI28" s="826"/>
      <c r="AJ28" s="827"/>
    </row>
    <row r="29" spans="2:36" s="63" customFormat="1" ht="26.5" customHeight="1" thickBot="1">
      <c r="B29" s="309"/>
      <c r="C29" s="309"/>
      <c r="D29" s="368"/>
      <c r="E29" s="354"/>
      <c r="F29" s="335">
        <v>2</v>
      </c>
      <c r="G29" s="336">
        <v>4</v>
      </c>
      <c r="H29" s="337">
        <f>+H$8*(F29+G29)</f>
        <v>102</v>
      </c>
      <c r="I29" s="336"/>
      <c r="J29" s="337">
        <v>2</v>
      </c>
      <c r="K29" s="336">
        <v>2</v>
      </c>
      <c r="L29" s="338">
        <f>+L8*(J29+K29)</f>
        <v>68</v>
      </c>
      <c r="M29" s="311"/>
      <c r="N29" s="311"/>
      <c r="O29" s="311"/>
      <c r="P29" s="311"/>
      <c r="Q29" s="339"/>
      <c r="R29" s="335">
        <v>1</v>
      </c>
      <c r="S29" s="336">
        <v>1</v>
      </c>
      <c r="T29" s="338">
        <f>+T$8*(R29+S29)</f>
        <v>34</v>
      </c>
      <c r="U29" s="311"/>
      <c r="V29" s="311"/>
      <c r="W29" s="311"/>
      <c r="X29" s="311"/>
      <c r="Y29" s="311"/>
      <c r="Z29" s="311"/>
      <c r="AA29" s="311"/>
      <c r="AB29" s="311"/>
      <c r="AC29" s="311"/>
      <c r="AD29" s="349">
        <v>2</v>
      </c>
      <c r="AE29" s="350">
        <v>1</v>
      </c>
      <c r="AF29" s="351">
        <f>+AF$8*(AD29+AE29)</f>
        <v>51</v>
      </c>
      <c r="AG29" s="352"/>
      <c r="AH29" s="342">
        <v>2</v>
      </c>
      <c r="AI29" s="343">
        <v>2</v>
      </c>
      <c r="AJ29" s="340">
        <f>+AJ$8*(AH29+AI29)</f>
        <v>68</v>
      </c>
    </row>
    <row r="30" spans="2:36" s="168" customFormat="1" ht="15" customHeight="1" thickTop="1" thickBot="1">
      <c r="B30" s="309"/>
      <c r="C30" s="237"/>
      <c r="D30" s="270"/>
      <c r="E30" s="237"/>
      <c r="F30" s="262"/>
      <c r="G30" s="262"/>
      <c r="H30" s="262"/>
      <c r="I30" s="262"/>
      <c r="J30" s="262"/>
      <c r="K30" s="262"/>
      <c r="L30" s="262"/>
      <c r="M30" s="310"/>
      <c r="N30" s="310"/>
      <c r="O30" s="312"/>
      <c r="P30" s="310"/>
      <c r="Q30" s="310"/>
      <c r="R30" s="310"/>
      <c r="S30" s="312"/>
      <c r="T30" s="310"/>
      <c r="U30" s="310"/>
      <c r="V30" s="310"/>
      <c r="W30" s="310"/>
      <c r="X30" s="310"/>
      <c r="Y30" s="310"/>
      <c r="Z30" s="310"/>
      <c r="AA30" s="310"/>
      <c r="AB30" s="310"/>
      <c r="AC30" s="310"/>
      <c r="AD30" s="310"/>
      <c r="AE30" s="310"/>
      <c r="AF30" s="310"/>
      <c r="AG30" s="310"/>
      <c r="AH30" s="310"/>
      <c r="AI30" s="310"/>
      <c r="AJ30" s="310"/>
    </row>
    <row r="31" spans="2:36" s="168" customFormat="1" ht="63" customHeight="1" thickTop="1">
      <c r="B31" s="322"/>
      <c r="C31" s="322"/>
      <c r="D31" s="322"/>
      <c r="E31" s="264"/>
      <c r="F31" s="797" t="s">
        <v>31</v>
      </c>
      <c r="G31" s="798"/>
      <c r="H31" s="798"/>
      <c r="I31" s="798"/>
      <c r="J31" s="798"/>
      <c r="K31" s="798"/>
      <c r="L31" s="799"/>
      <c r="M31" s="310"/>
      <c r="N31" s="797" t="s">
        <v>135</v>
      </c>
      <c r="O31" s="798"/>
      <c r="P31" s="799"/>
      <c r="Q31" s="262"/>
      <c r="R31" s="797" t="s">
        <v>145</v>
      </c>
      <c r="S31" s="798"/>
      <c r="T31" s="799"/>
      <c r="V31" s="809" t="s">
        <v>146</v>
      </c>
      <c r="W31" s="810"/>
      <c r="X31" s="810"/>
      <c r="Y31" s="810"/>
      <c r="Z31" s="810" t="s">
        <v>147</v>
      </c>
      <c r="AA31" s="810"/>
      <c r="AB31" s="811"/>
      <c r="AC31" s="262"/>
      <c r="AD31" s="825" t="s">
        <v>148</v>
      </c>
      <c r="AE31" s="826"/>
      <c r="AF31" s="826"/>
      <c r="AG31" s="826"/>
      <c r="AH31" s="826" t="s">
        <v>148</v>
      </c>
      <c r="AI31" s="826"/>
      <c r="AJ31" s="827"/>
    </row>
    <row r="32" spans="2:36" s="63" customFormat="1" ht="26.5" customHeight="1" thickBot="1">
      <c r="B32" s="322"/>
      <c r="C32" s="322"/>
      <c r="D32" s="322"/>
      <c r="E32" s="334"/>
      <c r="F32" s="335">
        <v>1</v>
      </c>
      <c r="G32" s="336">
        <v>1</v>
      </c>
      <c r="H32" s="337">
        <f>+H$8*(F32+G32)</f>
        <v>34</v>
      </c>
      <c r="I32" s="336"/>
      <c r="J32" s="337">
        <v>1</v>
      </c>
      <c r="K32" s="336">
        <v>1</v>
      </c>
      <c r="L32" s="338">
        <f>+L8*(J32+K32)</f>
        <v>34</v>
      </c>
      <c r="M32" s="339"/>
      <c r="N32" s="335">
        <v>3</v>
      </c>
      <c r="O32" s="336">
        <v>1</v>
      </c>
      <c r="P32" s="338">
        <f>+P$8*(N32+O32)</f>
        <v>68</v>
      </c>
      <c r="Q32" s="311"/>
      <c r="R32" s="335">
        <v>2</v>
      </c>
      <c r="S32" s="336">
        <v>2</v>
      </c>
      <c r="T32" s="338">
        <f>+T$8*(R32+S32)</f>
        <v>68</v>
      </c>
      <c r="V32" s="349">
        <v>2</v>
      </c>
      <c r="W32" s="350">
        <v>2</v>
      </c>
      <c r="X32" s="355">
        <f>+X$8*(V32+W32)</f>
        <v>68</v>
      </c>
      <c r="Y32" s="356"/>
      <c r="Z32" s="356">
        <v>2</v>
      </c>
      <c r="AA32" s="350">
        <v>2</v>
      </c>
      <c r="AB32" s="357">
        <f>+AB$8*(Z32+AA32)</f>
        <v>68</v>
      </c>
      <c r="AC32" s="311"/>
      <c r="AD32" s="342">
        <v>2</v>
      </c>
      <c r="AE32" s="358">
        <v>1</v>
      </c>
      <c r="AF32" s="359">
        <f>+AF$8*(AD32+AE32)</f>
        <v>51</v>
      </c>
      <c r="AG32" s="360"/>
      <c r="AH32" s="360">
        <v>2</v>
      </c>
      <c r="AI32" s="343">
        <v>2</v>
      </c>
      <c r="AJ32" s="361">
        <f>+AJ$8*(AH32+AI32)</f>
        <v>68</v>
      </c>
    </row>
    <row r="33" spans="1:37" s="168" customFormat="1" ht="15" customHeight="1" thickTop="1">
      <c r="B33" s="322"/>
      <c r="C33" s="322"/>
      <c r="D33" s="322"/>
      <c r="E33" s="264"/>
      <c r="F33" s="264"/>
      <c r="G33" s="273"/>
      <c r="H33" s="273"/>
      <c r="I33" s="273"/>
      <c r="J33" s="273"/>
      <c r="K33" s="273"/>
      <c r="L33" s="264"/>
      <c r="M33" s="310"/>
      <c r="N33" s="339"/>
      <c r="O33" s="353"/>
      <c r="P33" s="339"/>
      <c r="Q33" s="339"/>
      <c r="R33" s="339"/>
      <c r="S33" s="353"/>
      <c r="T33" s="339"/>
      <c r="U33" s="339"/>
      <c r="V33" s="339"/>
      <c r="W33" s="339"/>
      <c r="X33" s="339"/>
      <c r="Y33" s="339"/>
      <c r="Z33" s="339"/>
      <c r="AA33" s="339"/>
      <c r="AB33" s="339"/>
      <c r="AC33" s="339"/>
      <c r="AD33" s="339"/>
      <c r="AE33" s="339"/>
      <c r="AF33" s="339"/>
      <c r="AG33" s="339"/>
      <c r="AH33" s="311"/>
      <c r="AI33" s="311"/>
      <c r="AJ33" s="326"/>
    </row>
    <row r="34" spans="1:37" s="168" customFormat="1" ht="63" customHeight="1">
      <c r="B34" s="322"/>
      <c r="C34" s="322"/>
      <c r="D34" s="322"/>
      <c r="E34" s="264"/>
      <c r="F34" s="797" t="s">
        <v>56</v>
      </c>
      <c r="G34" s="798"/>
      <c r="H34" s="799"/>
      <c r="I34" s="322"/>
      <c r="J34" s="797" t="s">
        <v>39</v>
      </c>
      <c r="K34" s="798"/>
      <c r="L34" s="799"/>
      <c r="M34" s="310"/>
      <c r="N34" s="809" t="s">
        <v>159</v>
      </c>
      <c r="O34" s="810"/>
      <c r="P34" s="810"/>
      <c r="Q34" s="810"/>
      <c r="R34" s="810" t="s">
        <v>160</v>
      </c>
      <c r="S34" s="810"/>
      <c r="T34" s="811"/>
      <c r="U34" s="310"/>
      <c r="V34" s="809" t="s">
        <v>149</v>
      </c>
      <c r="W34" s="810"/>
      <c r="X34" s="811"/>
      <c r="Y34" s="236"/>
      <c r="Z34" s="809" t="s">
        <v>150</v>
      </c>
      <c r="AA34" s="810"/>
      <c r="AB34" s="811"/>
      <c r="AC34" s="262"/>
      <c r="AD34" s="809" t="s">
        <v>151</v>
      </c>
      <c r="AE34" s="810"/>
      <c r="AF34" s="811"/>
      <c r="AG34" s="236"/>
      <c r="AH34" s="809" t="s">
        <v>152</v>
      </c>
      <c r="AI34" s="810"/>
      <c r="AJ34" s="811"/>
    </row>
    <row r="35" spans="1:37" s="168" customFormat="1" ht="26.5" customHeight="1">
      <c r="B35" s="322"/>
      <c r="C35" s="322"/>
      <c r="D35" s="322"/>
      <c r="E35" s="264"/>
      <c r="F35" s="335">
        <v>0</v>
      </c>
      <c r="G35" s="336">
        <v>2</v>
      </c>
      <c r="H35" s="338">
        <f>+$H$8*(F35+G35)</f>
        <v>34</v>
      </c>
      <c r="I35" s="322"/>
      <c r="J35" s="335">
        <v>2</v>
      </c>
      <c r="K35" s="336">
        <v>2</v>
      </c>
      <c r="L35" s="338">
        <f>+$L$8*(J35+K35)</f>
        <v>68</v>
      </c>
      <c r="M35" s="339"/>
      <c r="N35" s="281">
        <v>3</v>
      </c>
      <c r="O35" s="282">
        <v>1</v>
      </c>
      <c r="P35" s="341">
        <f>+T$8*(N35+O35)</f>
        <v>68</v>
      </c>
      <c r="Q35" s="284"/>
      <c r="R35" s="284">
        <v>3</v>
      </c>
      <c r="S35" s="282">
        <v>1</v>
      </c>
      <c r="T35" s="285">
        <f>+$P$8*(R35+S35)</f>
        <v>68</v>
      </c>
      <c r="U35" s="310"/>
      <c r="V35" s="281">
        <v>3</v>
      </c>
      <c r="W35" s="282">
        <v>1</v>
      </c>
      <c r="X35" s="290">
        <f>+AB$8*(V35+W35)</f>
        <v>68</v>
      </c>
      <c r="Y35" s="236"/>
      <c r="Z35" s="281">
        <v>3</v>
      </c>
      <c r="AA35" s="282">
        <v>1</v>
      </c>
      <c r="AB35" s="290">
        <f>+AF$8*(Z35+AA35)</f>
        <v>68</v>
      </c>
      <c r="AC35" s="262"/>
      <c r="AD35" s="281">
        <v>3</v>
      </c>
      <c r="AE35" s="282">
        <v>1</v>
      </c>
      <c r="AF35" s="290">
        <f>+AF$8*(AD35+AE35)</f>
        <v>68</v>
      </c>
      <c r="AG35" s="236"/>
      <c r="AH35" s="281">
        <v>2</v>
      </c>
      <c r="AI35" s="282">
        <v>2</v>
      </c>
      <c r="AJ35" s="290">
        <f>+AJ$8*(AH35+AI35)</f>
        <v>68</v>
      </c>
    </row>
    <row r="36" spans="1:37" s="168" customFormat="1" ht="15" customHeight="1">
      <c r="B36" s="322"/>
      <c r="C36" s="322"/>
      <c r="D36" s="322"/>
      <c r="E36" s="264"/>
      <c r="F36" s="320"/>
      <c r="G36" s="320"/>
      <c r="H36" s="320"/>
      <c r="I36" s="320"/>
      <c r="J36" s="320"/>
      <c r="K36" s="320"/>
      <c r="L36" s="320"/>
      <c r="M36" s="310"/>
      <c r="N36" s="310"/>
      <c r="O36" s="312"/>
      <c r="P36" s="310"/>
      <c r="Q36" s="310"/>
      <c r="R36" s="310"/>
      <c r="S36" s="312"/>
      <c r="T36" s="310"/>
      <c r="U36" s="310"/>
      <c r="V36" s="310"/>
      <c r="W36" s="310"/>
      <c r="X36" s="310"/>
      <c r="Y36" s="310"/>
      <c r="Z36" s="310"/>
      <c r="AA36" s="310"/>
      <c r="AB36" s="310"/>
      <c r="AC36" s="310"/>
      <c r="AD36" s="310"/>
      <c r="AE36" s="310"/>
      <c r="AF36" s="310"/>
      <c r="AG36" s="310"/>
      <c r="AH36" s="310"/>
      <c r="AI36" s="310"/>
      <c r="AJ36" s="310"/>
    </row>
    <row r="37" spans="1:37" s="194" customFormat="1" ht="54.75" customHeight="1">
      <c r="B37" s="320"/>
      <c r="C37" s="320"/>
      <c r="D37" s="320"/>
      <c r="E37" s="320"/>
      <c r="F37" s="809" t="s">
        <v>0</v>
      </c>
      <c r="G37" s="810"/>
      <c r="H37" s="810"/>
      <c r="I37" s="810"/>
      <c r="J37" s="810"/>
      <c r="K37" s="810"/>
      <c r="L37" s="811"/>
      <c r="M37" s="310"/>
      <c r="N37" s="809" t="s">
        <v>153</v>
      </c>
      <c r="O37" s="810"/>
      <c r="P37" s="810"/>
      <c r="Q37" s="810"/>
      <c r="R37" s="810" t="s">
        <v>154</v>
      </c>
      <c r="S37" s="810"/>
      <c r="T37" s="811"/>
      <c r="U37" s="310"/>
      <c r="V37" s="809" t="s">
        <v>155</v>
      </c>
      <c r="W37" s="810"/>
      <c r="X37" s="811"/>
      <c r="Y37" s="274"/>
      <c r="Z37" s="809" t="s">
        <v>156</v>
      </c>
      <c r="AA37" s="810"/>
      <c r="AB37" s="811"/>
      <c r="AC37" s="262"/>
      <c r="AD37" s="809" t="s">
        <v>157</v>
      </c>
      <c r="AE37" s="810"/>
      <c r="AF37" s="811"/>
      <c r="AG37" s="236"/>
      <c r="AH37" s="809" t="s">
        <v>158</v>
      </c>
      <c r="AI37" s="810"/>
      <c r="AJ37" s="811"/>
    </row>
    <row r="38" spans="1:37" s="194" customFormat="1" ht="26.5" customHeight="1">
      <c r="B38" s="320"/>
      <c r="C38" s="320"/>
      <c r="D38" s="320"/>
      <c r="E38" s="320"/>
      <c r="F38" s="349">
        <v>1</v>
      </c>
      <c r="G38" s="350">
        <v>1</v>
      </c>
      <c r="H38" s="355">
        <f>+H8*(F38+G38)</f>
        <v>34</v>
      </c>
      <c r="I38" s="356"/>
      <c r="J38" s="356">
        <v>1</v>
      </c>
      <c r="K38" s="350">
        <v>1</v>
      </c>
      <c r="L38" s="357">
        <f>+L8*(J38+K38)</f>
        <v>34</v>
      </c>
      <c r="M38" s="339"/>
      <c r="N38" s="349">
        <v>4</v>
      </c>
      <c r="O38" s="350">
        <v>2</v>
      </c>
      <c r="P38" s="362">
        <f>+$P$8*(N38+O38)</f>
        <v>102</v>
      </c>
      <c r="Q38" s="356"/>
      <c r="R38" s="356">
        <v>4</v>
      </c>
      <c r="S38" s="350">
        <v>2</v>
      </c>
      <c r="T38" s="357">
        <f>+T$8*(R38+S38)</f>
        <v>102</v>
      </c>
      <c r="U38" s="339"/>
      <c r="V38" s="349">
        <v>3</v>
      </c>
      <c r="W38" s="350">
        <v>1</v>
      </c>
      <c r="X38" s="351">
        <f>+X$8*(V38+W38)</f>
        <v>68</v>
      </c>
      <c r="Y38" s="309"/>
      <c r="Z38" s="349">
        <v>3</v>
      </c>
      <c r="AA38" s="350">
        <v>1</v>
      </c>
      <c r="AB38" s="351">
        <f>+X$8*(Z38+AA38)</f>
        <v>68</v>
      </c>
      <c r="AC38" s="311"/>
      <c r="AD38" s="349">
        <v>4</v>
      </c>
      <c r="AE38" s="350">
        <v>2</v>
      </c>
      <c r="AF38" s="351">
        <f>+AJ$8*(AD38+AE38)</f>
        <v>102</v>
      </c>
      <c r="AG38" s="352"/>
      <c r="AH38" s="349">
        <v>4</v>
      </c>
      <c r="AI38" s="350">
        <v>2</v>
      </c>
      <c r="AJ38" s="351">
        <f>+AF$8*(AH38+AI38)</f>
        <v>102</v>
      </c>
    </row>
    <row r="39" spans="1:37" s="168" customFormat="1" ht="15" customHeight="1">
      <c r="B39" s="311"/>
      <c r="C39" s="311"/>
      <c r="D39" s="311"/>
      <c r="E39" s="310"/>
      <c r="F39" s="310"/>
      <c r="G39" s="310"/>
      <c r="H39" s="310"/>
      <c r="I39" s="310"/>
      <c r="J39" s="310"/>
      <c r="K39" s="310"/>
      <c r="L39" s="310"/>
      <c r="M39" s="310"/>
      <c r="N39" s="262"/>
      <c r="O39" s="262"/>
      <c r="P39" s="262"/>
      <c r="Q39" s="262"/>
      <c r="R39" s="262"/>
      <c r="S39" s="262"/>
      <c r="T39" s="333"/>
      <c r="U39" s="310"/>
      <c r="V39" s="310"/>
      <c r="W39" s="310"/>
      <c r="X39" s="310"/>
      <c r="Y39" s="310"/>
      <c r="Z39" s="310"/>
      <c r="AA39" s="310"/>
      <c r="AB39" s="310"/>
      <c r="AC39" s="310"/>
      <c r="AD39" s="237"/>
      <c r="AE39" s="237"/>
      <c r="AF39" s="237"/>
      <c r="AG39" s="237"/>
      <c r="AH39" s="237"/>
      <c r="AI39" s="237"/>
      <c r="AJ39" s="237"/>
    </row>
    <row r="40" spans="1:37" s="186" customFormat="1" ht="63" customHeight="1">
      <c r="B40" s="234"/>
      <c r="C40" s="234"/>
      <c r="D40" s="234"/>
      <c r="E40" s="237"/>
      <c r="F40" s="234"/>
      <c r="G40" s="234"/>
      <c r="H40" s="234"/>
      <c r="I40" s="234"/>
      <c r="J40" s="234"/>
      <c r="K40" s="234"/>
      <c r="L40" s="234"/>
      <c r="M40" s="234"/>
      <c r="N40" s="809" t="s">
        <v>3</v>
      </c>
      <c r="O40" s="810"/>
      <c r="P40" s="810"/>
      <c r="Q40" s="810"/>
      <c r="R40" s="810"/>
      <c r="S40" s="810"/>
      <c r="T40" s="811"/>
      <c r="U40" s="310"/>
      <c r="V40" s="809" t="s">
        <v>4</v>
      </c>
      <c r="W40" s="810"/>
      <c r="X40" s="810"/>
      <c r="Y40" s="810"/>
      <c r="Z40" s="810"/>
      <c r="AA40" s="810"/>
      <c r="AB40" s="811"/>
      <c r="AC40" s="310"/>
      <c r="AD40" s="809" t="s">
        <v>200</v>
      </c>
      <c r="AE40" s="810"/>
      <c r="AF40" s="810"/>
      <c r="AG40" s="810"/>
      <c r="AH40" s="810"/>
      <c r="AI40" s="810"/>
      <c r="AJ40" s="811"/>
    </row>
    <row r="41" spans="1:37" s="186" customFormat="1" ht="26.5" customHeight="1">
      <c r="B41" s="234"/>
      <c r="C41" s="234"/>
      <c r="D41" s="234"/>
      <c r="E41" s="237"/>
      <c r="F41" s="234"/>
      <c r="G41" s="234"/>
      <c r="H41" s="234"/>
      <c r="I41" s="234"/>
      <c r="J41" s="234"/>
      <c r="K41" s="234"/>
      <c r="L41" s="234"/>
      <c r="M41" s="234"/>
      <c r="N41" s="349">
        <v>1</v>
      </c>
      <c r="O41" s="350">
        <v>1</v>
      </c>
      <c r="P41" s="434">
        <f>+H$8*(N41+O41)</f>
        <v>34</v>
      </c>
      <c r="Q41" s="350"/>
      <c r="R41" s="356">
        <v>1</v>
      </c>
      <c r="S41" s="350">
        <v>1</v>
      </c>
      <c r="T41" s="351">
        <f>+$L$8*(R41+S41)</f>
        <v>34</v>
      </c>
      <c r="U41" s="339"/>
      <c r="V41" s="349">
        <v>1</v>
      </c>
      <c r="W41" s="350">
        <v>1</v>
      </c>
      <c r="X41" s="355">
        <f>+P$8*(V41+W41)</f>
        <v>34</v>
      </c>
      <c r="Y41" s="356"/>
      <c r="Z41" s="356">
        <v>1</v>
      </c>
      <c r="AA41" s="350">
        <v>1</v>
      </c>
      <c r="AB41" s="357">
        <f>+$L$8*(Z41+AA41)</f>
        <v>34</v>
      </c>
      <c r="AC41" s="339"/>
      <c r="AD41" s="349">
        <v>1</v>
      </c>
      <c r="AE41" s="350">
        <v>1</v>
      </c>
      <c r="AF41" s="355">
        <f>+X$8*(AD41+AE41)</f>
        <v>34</v>
      </c>
      <c r="AG41" s="356"/>
      <c r="AH41" s="356">
        <v>1</v>
      </c>
      <c r="AI41" s="350">
        <v>1</v>
      </c>
      <c r="AJ41" s="357">
        <f>+$L$8*(AH41+AI41)</f>
        <v>34</v>
      </c>
    </row>
    <row r="42" spans="1:37" s="168" customFormat="1" ht="15" customHeight="1">
      <c r="E42" s="58"/>
      <c r="F42" s="186"/>
      <c r="G42" s="186"/>
      <c r="H42" s="186"/>
      <c r="I42" s="186"/>
      <c r="J42" s="186"/>
      <c r="K42" s="186"/>
      <c r="L42" s="186"/>
      <c r="M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</row>
    <row r="43" spans="1:37" s="1" customFormat="1" ht="75.25" customHeight="1" thickBot="1">
      <c r="A43" s="64"/>
      <c r="B43" s="64"/>
      <c r="C43" s="64"/>
      <c r="D43" s="64"/>
      <c r="E43" s="2"/>
      <c r="F43" s="2"/>
      <c r="G43" s="2"/>
      <c r="H43" s="92"/>
      <c r="I43" s="2"/>
      <c r="J43" s="2"/>
      <c r="K43" s="2"/>
      <c r="L43" s="2"/>
      <c r="M43" s="2"/>
      <c r="N43" s="2"/>
      <c r="O43" s="33"/>
      <c r="P43" s="2"/>
      <c r="Q43" s="2"/>
      <c r="R43" s="2"/>
      <c r="S43" s="33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64"/>
    </row>
    <row r="44" spans="1:37" s="103" customFormat="1" ht="38.25" customHeight="1" thickBot="1">
      <c r="A44" s="101" t="s">
        <v>6</v>
      </c>
      <c r="B44" s="845" t="s">
        <v>7</v>
      </c>
      <c r="C44" s="817"/>
      <c r="D44" s="818"/>
      <c r="E44" s="94"/>
      <c r="F44" s="819" t="s">
        <v>7</v>
      </c>
      <c r="G44" s="820"/>
      <c r="H44" s="821"/>
      <c r="I44" s="47"/>
      <c r="J44" s="819" t="s">
        <v>7</v>
      </c>
      <c r="K44" s="820"/>
      <c r="L44" s="821"/>
      <c r="M44" s="47"/>
      <c r="N44" s="819" t="s">
        <v>7</v>
      </c>
      <c r="O44" s="820"/>
      <c r="P44" s="821"/>
      <c r="Q44" s="47"/>
      <c r="R44" s="819" t="s">
        <v>7</v>
      </c>
      <c r="S44" s="820"/>
      <c r="T44" s="821"/>
      <c r="U44" s="47"/>
      <c r="V44" s="819" t="s">
        <v>7</v>
      </c>
      <c r="W44" s="820"/>
      <c r="X44" s="821"/>
      <c r="Y44" s="47"/>
      <c r="Z44" s="819" t="s">
        <v>7</v>
      </c>
      <c r="AA44" s="820"/>
      <c r="AB44" s="821"/>
      <c r="AC44" s="47"/>
      <c r="AD44" s="819" t="s">
        <v>7</v>
      </c>
      <c r="AE44" s="820"/>
      <c r="AF44" s="821"/>
      <c r="AG44" s="47"/>
      <c r="AH44" s="819" t="s">
        <v>7</v>
      </c>
      <c r="AI44" s="820"/>
      <c r="AJ44" s="821"/>
      <c r="AK44" s="143" t="s">
        <v>8</v>
      </c>
    </row>
    <row r="45" spans="1:37" s="75" customFormat="1" ht="36" customHeight="1">
      <c r="A45" s="164" t="s">
        <v>65</v>
      </c>
      <c r="B45" s="27">
        <f>+B26</f>
        <v>2</v>
      </c>
      <c r="C45" s="19">
        <f>+C26</f>
        <v>0</v>
      </c>
      <c r="D45" s="20">
        <f>+D26</f>
        <v>4</v>
      </c>
      <c r="E45" s="13"/>
      <c r="F45" s="21">
        <f>+F29+F32+F26+F35</f>
        <v>7</v>
      </c>
      <c r="G45" s="22">
        <f>+G29+G32+G26+G35</f>
        <v>11</v>
      </c>
      <c r="H45" s="23">
        <f>+H29+H32+H26+H35</f>
        <v>306</v>
      </c>
      <c r="I45" s="11"/>
      <c r="J45" s="21">
        <f>+J29+J32+J26+J35</f>
        <v>9</v>
      </c>
      <c r="K45" s="22">
        <f>+K29+K32+K26+K35</f>
        <v>9</v>
      </c>
      <c r="L45" s="23">
        <f>+L29+L32+L26+L35</f>
        <v>306</v>
      </c>
      <c r="M45" s="11"/>
      <c r="N45" s="21">
        <f>+N32+N26</f>
        <v>7</v>
      </c>
      <c r="O45" s="22">
        <f>+O32+O26</f>
        <v>3</v>
      </c>
      <c r="P45" s="23">
        <f>+P32+P26</f>
        <v>170</v>
      </c>
      <c r="Q45" s="11"/>
      <c r="R45" s="21">
        <f>+R26+R29+R32</f>
        <v>5</v>
      </c>
      <c r="S45" s="22">
        <f>+S26+S29+S32</f>
        <v>5</v>
      </c>
      <c r="T45" s="23">
        <f>+T26+T29+T32</f>
        <v>170</v>
      </c>
      <c r="U45" s="11"/>
      <c r="V45" s="21">
        <f>+V26</f>
        <v>4</v>
      </c>
      <c r="W45" s="22">
        <f>+W26</f>
        <v>2</v>
      </c>
      <c r="X45" s="23">
        <f>+X26</f>
        <v>102</v>
      </c>
      <c r="Y45" s="11"/>
      <c r="Z45" s="21">
        <f>+Z26</f>
        <v>2</v>
      </c>
      <c r="AA45" s="22">
        <f>+AA26</f>
        <v>2</v>
      </c>
      <c r="AB45" s="23">
        <f>+AB26</f>
        <v>68</v>
      </c>
      <c r="AC45" s="11"/>
      <c r="AD45" s="21">
        <v>0</v>
      </c>
      <c r="AE45" s="22">
        <v>0</v>
      </c>
      <c r="AF45" s="23">
        <v>0</v>
      </c>
      <c r="AG45" s="11"/>
      <c r="AH45" s="21">
        <v>0</v>
      </c>
      <c r="AI45" s="22">
        <v>0</v>
      </c>
      <c r="AJ45" s="23">
        <v>0</v>
      </c>
      <c r="AK45" s="25">
        <f>+D45+H45+L45+P45+T45+X45+AB45+AF45+AJ45</f>
        <v>1126</v>
      </c>
    </row>
    <row r="46" spans="1:37" s="75" customFormat="1" ht="36" customHeight="1">
      <c r="A46" s="165" t="s">
        <v>66</v>
      </c>
      <c r="B46" s="27">
        <f>+B41</f>
        <v>0</v>
      </c>
      <c r="C46" s="19">
        <f>+C41</f>
        <v>0</v>
      </c>
      <c r="D46" s="20">
        <f>+D41</f>
        <v>0</v>
      </c>
      <c r="E46" s="13"/>
      <c r="F46" s="27">
        <f>+F14+F17+F20+F23</f>
        <v>4</v>
      </c>
      <c r="G46" s="19">
        <f>+G14+G17+G20+G23</f>
        <v>10</v>
      </c>
      <c r="H46" s="20">
        <f>+H14+H17+H20+H23</f>
        <v>238</v>
      </c>
      <c r="I46" s="11"/>
      <c r="J46" s="27">
        <f>+J14+J17+J20+J23</f>
        <v>4</v>
      </c>
      <c r="K46" s="19">
        <f>+K14+K17+K20+K23</f>
        <v>10</v>
      </c>
      <c r="L46" s="20">
        <f>+L14+L17+L20+L23</f>
        <v>238</v>
      </c>
      <c r="M46" s="11"/>
      <c r="N46" s="27">
        <f>+N14+N17+N20+N23</f>
        <v>2</v>
      </c>
      <c r="O46" s="19">
        <f>+O14+O17+O20+O23</f>
        <v>10</v>
      </c>
      <c r="P46" s="20">
        <f>+P14+P17+P20+P23</f>
        <v>204</v>
      </c>
      <c r="Q46" s="11"/>
      <c r="R46" s="27">
        <f>+R14+R17+R23+R20</f>
        <v>2</v>
      </c>
      <c r="S46" s="19">
        <f>+S14+S17+S23+S20</f>
        <v>10</v>
      </c>
      <c r="T46" s="20">
        <f>+T14+T17+T23+T20</f>
        <v>204</v>
      </c>
      <c r="U46" s="11"/>
      <c r="V46" s="27">
        <f>+V14+V17+V20+V23</f>
        <v>3</v>
      </c>
      <c r="W46" s="19">
        <f>+W14+W17+W20+W23</f>
        <v>11</v>
      </c>
      <c r="X46" s="20">
        <f>+X14+X17+X20+X23</f>
        <v>238</v>
      </c>
      <c r="Y46" s="11"/>
      <c r="Z46" s="27">
        <f>+Z14+Z17+Z20+Z23</f>
        <v>5</v>
      </c>
      <c r="AA46" s="19">
        <f>+AA14+AA17+AA20+AA23</f>
        <v>11</v>
      </c>
      <c r="AB46" s="20">
        <f>+AB14+AB17+AB20+AB23</f>
        <v>272</v>
      </c>
      <c r="AC46" s="11"/>
      <c r="AD46" s="27">
        <f>+AD14+AD17+AD20+AD23</f>
        <v>2</v>
      </c>
      <c r="AE46" s="19">
        <f>+AE14+AE17+AE20+AE23</f>
        <v>10</v>
      </c>
      <c r="AF46" s="20">
        <f>+AF14+AF17+AF20+AF23</f>
        <v>204</v>
      </c>
      <c r="AG46" s="11"/>
      <c r="AH46" s="27">
        <f>+AH14+AH17+AH20+AH23</f>
        <v>4</v>
      </c>
      <c r="AI46" s="19">
        <f>+AI14+AI17+AI20+AI23</f>
        <v>10</v>
      </c>
      <c r="AJ46" s="20">
        <f>+AJ14+AJ17+AJ20+AJ23</f>
        <v>238</v>
      </c>
      <c r="AK46" s="28">
        <f>+D46+H46+L46+P46+T46+X46+AB46+AF46+AJ46</f>
        <v>1836</v>
      </c>
    </row>
    <row r="47" spans="1:37" s="75" customFormat="1" ht="36" customHeight="1">
      <c r="A47" s="193" t="s">
        <v>68</v>
      </c>
      <c r="B47" s="27">
        <v>0</v>
      </c>
      <c r="C47" s="19">
        <v>0</v>
      </c>
      <c r="D47" s="20">
        <f>+B47+C47</f>
        <v>0</v>
      </c>
      <c r="E47" s="13"/>
      <c r="F47" s="27">
        <f>+F38</f>
        <v>1</v>
      </c>
      <c r="G47" s="19">
        <f>+G38</f>
        <v>1</v>
      </c>
      <c r="H47" s="20">
        <f>+L38</f>
        <v>34</v>
      </c>
      <c r="I47" s="11"/>
      <c r="J47" s="27">
        <f>+J38</f>
        <v>1</v>
      </c>
      <c r="K47" s="19">
        <f>+K38</f>
        <v>1</v>
      </c>
      <c r="L47" s="20">
        <f>+L38</f>
        <v>34</v>
      </c>
      <c r="M47" s="11"/>
      <c r="N47" s="27">
        <f>+N38+N35+N41</f>
        <v>8</v>
      </c>
      <c r="O47" s="19">
        <f>+O35+O38+O41</f>
        <v>4</v>
      </c>
      <c r="P47" s="20">
        <f>+P35+P38+P41</f>
        <v>204</v>
      </c>
      <c r="Q47" s="11"/>
      <c r="R47" s="27">
        <f>+R35+R38+R41</f>
        <v>8</v>
      </c>
      <c r="S47" s="19">
        <f>+S35+S38+S41</f>
        <v>4</v>
      </c>
      <c r="T47" s="20">
        <f>+T35+T38+T41</f>
        <v>204</v>
      </c>
      <c r="U47" s="11"/>
      <c r="V47" s="27">
        <f>+V32+V35+V38+V41</f>
        <v>9</v>
      </c>
      <c r="W47" s="19">
        <f>+W32+W35+W38+W41</f>
        <v>5</v>
      </c>
      <c r="X47" s="20">
        <f>+X32+X35+X38+X41</f>
        <v>238</v>
      </c>
      <c r="Y47" s="11"/>
      <c r="Z47" s="27">
        <f>+Z32+Z35+Z38+Z41</f>
        <v>9</v>
      </c>
      <c r="AA47" s="19">
        <f>+AA32+AA35+AA38+AA41</f>
        <v>5</v>
      </c>
      <c r="AB47" s="20">
        <f>+AB32+AB35+AB38+AB41</f>
        <v>238</v>
      </c>
      <c r="AC47" s="11"/>
      <c r="AD47" s="27">
        <f>+AD26+AD29+AD32+AD35+AD38+AD41</f>
        <v>15</v>
      </c>
      <c r="AE47" s="19">
        <f>+AE26+AE29+AE32+AE35+AE38+AE41</f>
        <v>7</v>
      </c>
      <c r="AF47" s="20">
        <f>+AF26+AF29+AF32+AF35+AF38+AF41</f>
        <v>374</v>
      </c>
      <c r="AG47" s="11"/>
      <c r="AH47" s="27">
        <f>+AH29+AH32+AH35+AH38+AH41</f>
        <v>11</v>
      </c>
      <c r="AI47" s="19">
        <f>+AI29+AI32+AI35+AI38+AI41</f>
        <v>9</v>
      </c>
      <c r="AJ47" s="20">
        <f>+AJ29+AJ32+AJ35+AJ38+AJ41</f>
        <v>340</v>
      </c>
      <c r="AK47" s="28">
        <f>+D47+H47+L47+P47+T47+X47+AB47+AF47+AJ47</f>
        <v>1666</v>
      </c>
    </row>
    <row r="48" spans="1:37" s="75" customFormat="1" ht="36" customHeight="1">
      <c r="A48" s="163" t="s">
        <v>67</v>
      </c>
      <c r="B48" s="37">
        <v>0</v>
      </c>
      <c r="C48" s="35">
        <v>0</v>
      </c>
      <c r="D48" s="36">
        <v>0</v>
      </c>
      <c r="E48" s="13"/>
      <c r="F48" s="37">
        <v>0</v>
      </c>
      <c r="G48" s="35">
        <v>0</v>
      </c>
      <c r="H48" s="36">
        <v>0</v>
      </c>
      <c r="I48" s="11"/>
      <c r="J48" s="37">
        <v>0</v>
      </c>
      <c r="K48" s="35">
        <v>0</v>
      </c>
      <c r="L48" s="36">
        <v>0</v>
      </c>
      <c r="M48" s="11"/>
      <c r="N48" s="37">
        <v>0</v>
      </c>
      <c r="O48" s="35">
        <v>0</v>
      </c>
      <c r="P48" s="36">
        <v>0</v>
      </c>
      <c r="Q48" s="11"/>
      <c r="R48" s="37">
        <v>0</v>
      </c>
      <c r="S48" s="35">
        <v>0</v>
      </c>
      <c r="T48" s="36">
        <v>0</v>
      </c>
      <c r="U48" s="11"/>
      <c r="V48" s="37">
        <v>0</v>
      </c>
      <c r="W48" s="35">
        <v>0</v>
      </c>
      <c r="X48" s="36">
        <v>0</v>
      </c>
      <c r="Y48" s="11"/>
      <c r="Z48" s="37">
        <v>0</v>
      </c>
      <c r="AA48" s="35">
        <v>0</v>
      </c>
      <c r="AB48" s="36">
        <v>0</v>
      </c>
      <c r="AC48" s="11"/>
      <c r="AD48" s="37">
        <v>0</v>
      </c>
      <c r="AE48" s="35">
        <v>0</v>
      </c>
      <c r="AF48" s="36">
        <v>0</v>
      </c>
      <c r="AG48" s="11"/>
      <c r="AH48" s="37">
        <v>0</v>
      </c>
      <c r="AI48" s="35">
        <v>0</v>
      </c>
      <c r="AJ48" s="36">
        <v>0</v>
      </c>
      <c r="AK48" s="28">
        <v>0</v>
      </c>
    </row>
    <row r="49" spans="1:37" s="75" customFormat="1" ht="36" customHeight="1" thickBot="1">
      <c r="A49" s="370" t="s">
        <v>8</v>
      </c>
      <c r="B49" s="32">
        <f>+SUM(B45:B48)</f>
        <v>2</v>
      </c>
      <c r="C49" s="30">
        <f>+SUM(C45:C48)</f>
        <v>0</v>
      </c>
      <c r="D49" s="31">
        <f>+SUM(D45:D48)</f>
        <v>4</v>
      </c>
      <c r="E49" s="13"/>
      <c r="F49" s="32">
        <f>+SUM(F45:F48)</f>
        <v>12</v>
      </c>
      <c r="G49" s="30">
        <f>+SUM(G45:G48)</f>
        <v>22</v>
      </c>
      <c r="H49" s="31">
        <f>+SUM(H45:H48)</f>
        <v>578</v>
      </c>
      <c r="I49" s="11"/>
      <c r="J49" s="32">
        <f>+SUM(J45:J48)</f>
        <v>14</v>
      </c>
      <c r="K49" s="30">
        <f>+SUM(K45:K48)</f>
        <v>20</v>
      </c>
      <c r="L49" s="31">
        <f>+SUM(L45:L48)</f>
        <v>578</v>
      </c>
      <c r="M49" s="11"/>
      <c r="N49" s="32">
        <f>+SUM(N45:N48)</f>
        <v>17</v>
      </c>
      <c r="O49" s="30">
        <f>+SUM(O45:O48)</f>
        <v>17</v>
      </c>
      <c r="P49" s="31">
        <f>+SUM(P45:P48)</f>
        <v>578</v>
      </c>
      <c r="Q49" s="11"/>
      <c r="R49" s="32">
        <f>+SUM(R45:R48)</f>
        <v>15</v>
      </c>
      <c r="S49" s="30">
        <f>+SUM(S45:S48)</f>
        <v>19</v>
      </c>
      <c r="T49" s="31">
        <f>+SUM(T45:T48)</f>
        <v>578</v>
      </c>
      <c r="U49" s="11"/>
      <c r="V49" s="32">
        <f>+SUM(V45:V48)</f>
        <v>16</v>
      </c>
      <c r="W49" s="30">
        <f>+SUM(W45:W48)</f>
        <v>18</v>
      </c>
      <c r="X49" s="31">
        <f>+SUM(X45:X48)</f>
        <v>578</v>
      </c>
      <c r="Y49" s="11"/>
      <c r="Z49" s="32">
        <f>+SUM(Z45:Z48)</f>
        <v>16</v>
      </c>
      <c r="AA49" s="30">
        <f>+SUM(AA45:AA48)</f>
        <v>18</v>
      </c>
      <c r="AB49" s="31">
        <f>+SUM(AB45:AB48)</f>
        <v>578</v>
      </c>
      <c r="AC49" s="11"/>
      <c r="AD49" s="32">
        <f>+SUM(AD45:AD48)</f>
        <v>17</v>
      </c>
      <c r="AE49" s="30">
        <f>+SUM(AE45:AE48)</f>
        <v>17</v>
      </c>
      <c r="AF49" s="31">
        <f>+SUM(AF45:AF48)</f>
        <v>578</v>
      </c>
      <c r="AG49" s="11"/>
      <c r="AH49" s="32">
        <f>+SUM(AH45:AH48)</f>
        <v>15</v>
      </c>
      <c r="AI49" s="30">
        <f>+SUM(AI45:AI48)</f>
        <v>19</v>
      </c>
      <c r="AJ49" s="31">
        <f>+SUM(AJ45:AJ48)</f>
        <v>578</v>
      </c>
      <c r="AK49" s="373">
        <f>+SUM(AK45:AK48)</f>
        <v>4628</v>
      </c>
    </row>
    <row r="50" spans="1:37" s="75" customFormat="1" ht="42" customHeight="1">
      <c r="A50" s="94"/>
      <c r="B50" s="47"/>
      <c r="C50" s="91"/>
      <c r="D50" s="47"/>
      <c r="E50" s="94"/>
      <c r="F50" s="47"/>
      <c r="G50" s="91"/>
      <c r="H50" s="47"/>
      <c r="I50" s="47"/>
      <c r="J50" s="47"/>
      <c r="K50" s="91"/>
      <c r="L50" s="47"/>
      <c r="M50" s="47"/>
      <c r="N50" s="47"/>
      <c r="O50" s="91"/>
      <c r="P50" s="47"/>
      <c r="Q50" s="47"/>
      <c r="R50" s="47"/>
      <c r="S50" s="91"/>
      <c r="T50" s="47"/>
      <c r="U50" s="47"/>
      <c r="V50" s="47"/>
      <c r="W50" s="91"/>
      <c r="X50" s="47"/>
      <c r="Y50" s="47"/>
      <c r="Z50" s="47"/>
      <c r="AA50" s="91"/>
      <c r="AB50" s="47"/>
      <c r="AC50" s="47"/>
      <c r="AD50" s="47"/>
      <c r="AE50" s="91"/>
      <c r="AF50" s="47"/>
      <c r="AG50" s="47"/>
      <c r="AH50" s="47"/>
      <c r="AI50" s="91"/>
      <c r="AJ50" s="47"/>
      <c r="AK50" s="47"/>
    </row>
    <row r="51" spans="1:37" s="75" customFormat="1" ht="199.5" customHeight="1">
      <c r="A51" s="144"/>
      <c r="B51" s="109"/>
      <c r="C51" s="107"/>
      <c r="D51" s="109"/>
      <c r="E51" s="144"/>
      <c r="F51" s="109"/>
      <c r="G51" s="107"/>
      <c r="H51" s="109"/>
      <c r="I51" s="109"/>
      <c r="J51" s="109"/>
      <c r="K51" s="107"/>
      <c r="L51" s="109"/>
      <c r="M51" s="109"/>
      <c r="N51" s="130"/>
      <c r="O51" s="130"/>
      <c r="P51" s="130"/>
      <c r="Q51" s="130"/>
      <c r="R51" s="130"/>
      <c r="S51" s="130"/>
      <c r="T51" s="130"/>
      <c r="U51" s="109"/>
      <c r="V51" s="128"/>
      <c r="W51" s="145"/>
      <c r="X51" s="149"/>
      <c r="Y51" s="145"/>
      <c r="Z51" s="145"/>
      <c r="AA51" s="830" t="s">
        <v>128</v>
      </c>
      <c r="AB51" s="830"/>
      <c r="AC51" s="830"/>
      <c r="AD51" s="830"/>
      <c r="AE51" s="830"/>
      <c r="AF51" s="830"/>
      <c r="AG51" s="830"/>
      <c r="AH51" s="830"/>
      <c r="AI51" s="145"/>
      <c r="AJ51" s="149"/>
      <c r="AK51" s="109"/>
    </row>
    <row r="52" spans="1:37" s="844" customFormat="1" ht="18"/>
    <row r="53" spans="1:37" s="146" customFormat="1" ht="28.5" hidden="1" customHeight="1">
      <c r="D53" s="842"/>
      <c r="E53" s="842"/>
      <c r="F53" s="842"/>
      <c r="G53" s="842"/>
      <c r="H53" s="842"/>
      <c r="I53" s="842"/>
      <c r="J53" s="842"/>
      <c r="K53" s="842"/>
      <c r="L53" s="842"/>
      <c r="M53" s="842"/>
      <c r="N53" s="842"/>
      <c r="O53" s="147"/>
      <c r="P53" s="97"/>
      <c r="Q53" s="842"/>
      <c r="R53" s="842"/>
      <c r="S53" s="842"/>
      <c r="T53" s="842"/>
      <c r="U53" s="842"/>
      <c r="V53" s="842"/>
      <c r="W53" s="842"/>
      <c r="X53" s="842"/>
      <c r="Y53" s="842"/>
      <c r="Z53" s="97"/>
      <c r="AA53" s="843" t="s">
        <v>129</v>
      </c>
      <c r="AB53" s="843"/>
      <c r="AC53" s="843"/>
      <c r="AD53" s="843"/>
      <c r="AE53" s="843"/>
      <c r="AF53" s="843"/>
      <c r="AG53" s="5"/>
      <c r="AH53" s="5"/>
      <c r="AI53" s="5"/>
      <c r="AJ53" s="6"/>
    </row>
    <row r="54" spans="1:37" s="146" customFormat="1" ht="28.5" hidden="1" customHeight="1">
      <c r="D54" s="97"/>
      <c r="E54" s="97"/>
      <c r="F54" s="842"/>
      <c r="G54" s="842"/>
      <c r="H54" s="842"/>
      <c r="I54" s="842"/>
      <c r="J54" s="842"/>
      <c r="K54" s="842"/>
      <c r="L54" s="842"/>
      <c r="M54" s="97"/>
      <c r="N54" s="97"/>
      <c r="O54" s="147"/>
      <c r="P54" s="97"/>
      <c r="Q54" s="5"/>
      <c r="R54" s="842"/>
      <c r="S54" s="842"/>
      <c r="T54" s="842"/>
      <c r="U54" s="842"/>
      <c r="V54" s="842"/>
      <c r="W54" s="842"/>
      <c r="X54" s="842"/>
      <c r="Y54" s="5"/>
      <c r="Z54" s="97"/>
      <c r="AA54" s="843" t="s">
        <v>163</v>
      </c>
      <c r="AB54" s="843"/>
      <c r="AC54" s="843"/>
      <c r="AD54" s="843"/>
      <c r="AE54" s="843"/>
      <c r="AF54" s="843"/>
      <c r="AG54" s="5"/>
      <c r="AH54" s="5"/>
      <c r="AI54" s="5"/>
      <c r="AJ54" s="6"/>
    </row>
    <row r="55" spans="1:37" s="146" customFormat="1" ht="28.5" hidden="1" customHeight="1">
      <c r="D55" s="97"/>
      <c r="E55" s="97"/>
      <c r="F55" s="842"/>
      <c r="G55" s="842"/>
      <c r="H55" s="842"/>
      <c r="I55" s="842"/>
      <c r="J55" s="842"/>
      <c r="K55" s="842"/>
      <c r="L55" s="842"/>
      <c r="M55" s="97"/>
      <c r="N55" s="97"/>
      <c r="O55" s="147"/>
      <c r="P55" s="97"/>
      <c r="Q55" s="5"/>
      <c r="R55" s="842"/>
      <c r="S55" s="842"/>
      <c r="T55" s="842"/>
      <c r="U55" s="842"/>
      <c r="V55" s="842"/>
      <c r="W55" s="842"/>
      <c r="X55" s="842"/>
      <c r="Y55" s="5"/>
      <c r="Z55" s="843" t="s">
        <v>131</v>
      </c>
      <c r="AA55" s="843"/>
      <c r="AB55" s="843"/>
      <c r="AC55" s="843"/>
      <c r="AD55" s="843"/>
      <c r="AE55" s="843"/>
      <c r="AF55" s="843"/>
      <c r="AG55" s="843"/>
      <c r="AH55" s="843"/>
      <c r="AI55" s="5"/>
      <c r="AJ55" s="6"/>
    </row>
    <row r="56" spans="1:37" s="64" customFormat="1" ht="10.5" hidden="1" customHeight="1">
      <c r="A56" s="69"/>
      <c r="B56" s="69"/>
      <c r="C56" s="69"/>
      <c r="D56" s="136"/>
      <c r="E56" s="136"/>
      <c r="F56" s="136"/>
      <c r="G56" s="136"/>
      <c r="H56" s="136"/>
      <c r="I56" s="136"/>
      <c r="J56" s="136"/>
      <c r="K56" s="136"/>
      <c r="L56" s="138"/>
      <c r="M56" s="136"/>
      <c r="N56" s="136"/>
      <c r="O56" s="137"/>
      <c r="P56" s="136"/>
      <c r="Q56" s="136"/>
      <c r="R56" s="136"/>
      <c r="S56" s="137"/>
      <c r="T56" s="136"/>
      <c r="U56" s="136"/>
      <c r="V56" s="136"/>
      <c r="W56" s="136"/>
      <c r="X56" s="138"/>
      <c r="Y56" s="136"/>
      <c r="Z56" s="136"/>
      <c r="AA56" s="136"/>
      <c r="AB56" s="138"/>
      <c r="AC56" s="136"/>
      <c r="AD56" s="136"/>
      <c r="AE56" s="136"/>
      <c r="AF56" s="138"/>
      <c r="AG56" s="136"/>
      <c r="AH56" s="136"/>
      <c r="AI56" s="136"/>
      <c r="AJ56" s="138"/>
      <c r="AK56" s="69"/>
    </row>
    <row r="59" spans="1:37" ht="16">
      <c r="F59" s="841"/>
      <c r="G59" s="841"/>
      <c r="H59" s="841"/>
      <c r="I59" s="841"/>
      <c r="J59" s="841"/>
      <c r="K59" s="841"/>
      <c r="L59" s="841"/>
    </row>
    <row r="60" spans="1:37" ht="16">
      <c r="F60" s="841"/>
      <c r="G60" s="841"/>
      <c r="H60" s="841"/>
      <c r="I60" s="841"/>
      <c r="J60" s="841"/>
      <c r="K60" s="841"/>
      <c r="L60" s="841"/>
      <c r="AC60" s="841"/>
      <c r="AD60" s="841"/>
      <c r="AE60" s="841"/>
      <c r="AF60" s="841"/>
      <c r="AG60" s="841"/>
      <c r="AH60" s="841"/>
      <c r="AI60" s="841"/>
      <c r="AJ60" s="841"/>
    </row>
    <row r="61" spans="1:37" ht="16">
      <c r="F61" s="841"/>
      <c r="G61" s="841"/>
      <c r="H61" s="841"/>
      <c r="I61" s="841"/>
      <c r="J61" s="841"/>
      <c r="K61" s="841"/>
      <c r="L61" s="841"/>
      <c r="AC61" s="841"/>
      <c r="AD61" s="841"/>
      <c r="AE61" s="841"/>
      <c r="AF61" s="841"/>
      <c r="AG61" s="841"/>
      <c r="AH61" s="841"/>
      <c r="AI61" s="841"/>
      <c r="AJ61" s="841"/>
    </row>
    <row r="62" spans="1:37" ht="16">
      <c r="AC62" s="841"/>
      <c r="AD62" s="841"/>
      <c r="AE62" s="841"/>
      <c r="AF62" s="841"/>
      <c r="AG62" s="841"/>
      <c r="AH62" s="841"/>
      <c r="AI62" s="841"/>
      <c r="AJ62" s="841"/>
    </row>
  </sheetData>
  <mergeCells count="125">
    <mergeCell ref="B44:D44"/>
    <mergeCell ref="F44:H44"/>
    <mergeCell ref="AA51:AH51"/>
    <mergeCell ref="AC62:AJ62"/>
    <mergeCell ref="F54:L54"/>
    <mergeCell ref="R54:X54"/>
    <mergeCell ref="AA54:AF54"/>
    <mergeCell ref="F55:L55"/>
    <mergeCell ref="R55:X55"/>
    <mergeCell ref="Z55:AH55"/>
    <mergeCell ref="A52:XFD52"/>
    <mergeCell ref="D53:N53"/>
    <mergeCell ref="Q53:Y53"/>
    <mergeCell ref="AA53:AF53"/>
    <mergeCell ref="F59:L59"/>
    <mergeCell ref="F60:L60"/>
    <mergeCell ref="AC60:AJ60"/>
    <mergeCell ref="F61:L61"/>
    <mergeCell ref="AC61:AJ61"/>
    <mergeCell ref="J44:L44"/>
    <mergeCell ref="N44:P44"/>
    <mergeCell ref="R44:T44"/>
    <mergeCell ref="V44:X44"/>
    <mergeCell ref="AH37:AJ37"/>
    <mergeCell ref="N34:T34"/>
    <mergeCell ref="N37:T37"/>
    <mergeCell ref="V37:X37"/>
    <mergeCell ref="N40:T40"/>
    <mergeCell ref="V40:AB40"/>
    <mergeCell ref="AD40:AJ40"/>
    <mergeCell ref="V34:X34"/>
    <mergeCell ref="Z34:AB34"/>
    <mergeCell ref="AD34:AF34"/>
    <mergeCell ref="AH34:AJ34"/>
    <mergeCell ref="Z37:AB37"/>
    <mergeCell ref="AD37:AF37"/>
    <mergeCell ref="F37:L37"/>
    <mergeCell ref="Z44:AB44"/>
    <mergeCell ref="AD44:AF44"/>
    <mergeCell ref="AH44:AJ44"/>
    <mergeCell ref="F13:L13"/>
    <mergeCell ref="F16:L16"/>
    <mergeCell ref="F19:L19"/>
    <mergeCell ref="F22:L22"/>
    <mergeCell ref="F28:L28"/>
    <mergeCell ref="N13:T13"/>
    <mergeCell ref="V13:AB13"/>
    <mergeCell ref="AD13:AJ13"/>
    <mergeCell ref="N25:T25"/>
    <mergeCell ref="V25:AB25"/>
    <mergeCell ref="AD25:AF25"/>
    <mergeCell ref="V19:AB19"/>
    <mergeCell ref="AD19:AF19"/>
    <mergeCell ref="N19:T19"/>
    <mergeCell ref="N22:T22"/>
    <mergeCell ref="N16:T16"/>
    <mergeCell ref="V16:AB16"/>
    <mergeCell ref="AD16:AJ16"/>
    <mergeCell ref="AD28:AF28"/>
    <mergeCell ref="AH28:AJ28"/>
    <mergeCell ref="B25:D25"/>
    <mergeCell ref="F25:L25"/>
    <mergeCell ref="J34:L34"/>
    <mergeCell ref="R28:T28"/>
    <mergeCell ref="AH19:AJ19"/>
    <mergeCell ref="N31:P31"/>
    <mergeCell ref="V22:AB22"/>
    <mergeCell ref="AD22:AF22"/>
    <mergeCell ref="AH22:AJ22"/>
    <mergeCell ref="F31:L31"/>
    <mergeCell ref="F34:H34"/>
    <mergeCell ref="R31:T31"/>
    <mergeCell ref="V31:AB31"/>
    <mergeCell ref="AD31:AJ31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AD10:AE10"/>
    <mergeCell ref="AH10:AI10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0866141732283472" right="0.70866141732283472" top="0.74803149606299213" bottom="0.74803149606299213" header="0.31496062992125984" footer="0.31496062992125984"/>
  <pageSetup paperSize="5" scale="24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39997558519241921"/>
    <pageSetUpPr fitToPage="1"/>
  </sheetPr>
  <dimension ref="A1:AN65"/>
  <sheetViews>
    <sheetView showGridLines="0" topLeftCell="A12" zoomScale="40" zoomScaleNormal="40" workbookViewId="0">
      <selection activeCell="AS55" sqref="AS55"/>
    </sheetView>
  </sheetViews>
  <sheetFormatPr baseColWidth="10" defaultRowHeight="13"/>
  <cols>
    <col min="1" max="1" width="53" customWidth="1"/>
    <col min="2" max="2" width="6.33203125" customWidth="1"/>
    <col min="3" max="3" width="27.33203125" customWidth="1"/>
    <col min="4" max="4" width="8.5" customWidth="1"/>
    <col min="5" max="5" width="2.83203125" customWidth="1"/>
    <col min="6" max="6" width="6.33203125" customWidth="1"/>
    <col min="7" max="7" width="33.33203125" customWidth="1"/>
    <col min="8" max="8" width="9.83203125" customWidth="1"/>
    <col min="9" max="9" width="2.83203125" customWidth="1"/>
    <col min="10" max="10" width="6.5" customWidth="1"/>
    <col min="11" max="11" width="33.33203125" customWidth="1"/>
    <col min="12" max="12" width="9.83203125" customWidth="1"/>
    <col min="13" max="13" width="2.83203125" customWidth="1"/>
    <col min="14" max="14" width="6.33203125" customWidth="1"/>
    <col min="15" max="15" width="33.33203125" style="139" customWidth="1"/>
    <col min="16" max="16" width="11.6640625" customWidth="1"/>
    <col min="17" max="17" width="2.83203125" customWidth="1"/>
    <col min="18" max="18" width="6.33203125" customWidth="1"/>
    <col min="19" max="19" width="33.33203125" style="139" customWidth="1"/>
    <col min="20" max="20" width="10.5" customWidth="1"/>
    <col min="21" max="21" width="2.83203125" customWidth="1"/>
    <col min="22" max="22" width="7.6640625" customWidth="1"/>
    <col min="23" max="23" width="33.33203125" customWidth="1"/>
    <col min="24" max="24" width="8.83203125" customWidth="1"/>
    <col min="25" max="25" width="2.83203125" customWidth="1"/>
    <col min="26" max="26" width="8.1640625" customWidth="1"/>
    <col min="27" max="27" width="33.33203125" customWidth="1"/>
    <col min="28" max="28" width="11.33203125" customWidth="1"/>
    <col min="29" max="29" width="2.83203125" customWidth="1"/>
    <col min="30" max="30" width="6.33203125" customWidth="1"/>
    <col min="31" max="31" width="33.33203125" customWidth="1"/>
    <col min="32" max="32" width="9.1640625" customWidth="1"/>
    <col min="33" max="33" width="2.83203125" customWidth="1"/>
    <col min="34" max="34" width="6.33203125" customWidth="1"/>
    <col min="35" max="35" width="33.33203125" customWidth="1"/>
    <col min="36" max="36" width="14.1640625" customWidth="1"/>
    <col min="37" max="37" width="26.5" customWidth="1"/>
    <col min="38" max="38" width="0.83203125" customWidth="1"/>
    <col min="39" max="39" width="6.83203125" customWidth="1"/>
    <col min="40" max="40" width="37.1640625" customWidth="1"/>
    <col min="41" max="41" width="30.83203125" customWidth="1"/>
  </cols>
  <sheetData>
    <row r="1" spans="1:37" ht="21.25" customHeight="1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  <c r="P1" s="64"/>
      <c r="Q1" s="64"/>
      <c r="R1" s="64"/>
      <c r="S1" s="65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</row>
    <row r="2" spans="1:37" s="150" customFormat="1" ht="75.25" customHeight="1">
      <c r="B2" s="846" t="s">
        <v>9</v>
      </c>
      <c r="C2" s="847"/>
      <c r="D2" s="847"/>
      <c r="E2" s="847"/>
      <c r="F2" s="847"/>
      <c r="G2" s="847"/>
      <c r="H2" s="847"/>
      <c r="I2" s="847"/>
      <c r="J2" s="848"/>
      <c r="K2" s="846" t="s">
        <v>10</v>
      </c>
      <c r="L2" s="847"/>
      <c r="M2" s="847"/>
      <c r="N2" s="847"/>
      <c r="O2" s="847"/>
      <c r="P2" s="848"/>
      <c r="Q2" s="846" t="s">
        <v>238</v>
      </c>
      <c r="R2" s="847"/>
      <c r="S2" s="847"/>
      <c r="T2" s="847"/>
      <c r="U2" s="847"/>
      <c r="V2" s="847"/>
      <c r="W2" s="847"/>
      <c r="X2" s="847"/>
      <c r="Y2" s="847"/>
      <c r="Z2" s="847"/>
      <c r="AA2" s="847"/>
      <c r="AB2" s="847"/>
      <c r="AC2" s="847"/>
      <c r="AD2" s="847"/>
      <c r="AE2" s="847"/>
      <c r="AF2" s="847"/>
      <c r="AG2" s="847"/>
      <c r="AH2" s="847"/>
      <c r="AI2" s="847"/>
      <c r="AJ2" s="847"/>
      <c r="AK2" s="848"/>
    </row>
    <row r="3" spans="1:37" s="62" customFormat="1" ht="43.5" customHeight="1">
      <c r="B3" s="849" t="s">
        <v>164</v>
      </c>
      <c r="C3" s="850"/>
      <c r="D3" s="850"/>
      <c r="E3" s="850"/>
      <c r="F3" s="850"/>
      <c r="G3" s="850"/>
      <c r="H3" s="850"/>
      <c r="I3" s="850"/>
      <c r="J3" s="850"/>
      <c r="K3" s="850"/>
      <c r="L3" s="850"/>
      <c r="M3" s="850"/>
      <c r="N3" s="850"/>
      <c r="O3" s="850"/>
      <c r="P3" s="850"/>
      <c r="Q3" s="850"/>
      <c r="R3" s="850"/>
      <c r="S3" s="850"/>
      <c r="T3" s="850"/>
      <c r="U3" s="850"/>
      <c r="V3" s="850"/>
      <c r="W3" s="850"/>
      <c r="X3" s="850"/>
      <c r="Y3" s="850"/>
      <c r="Z3" s="850"/>
      <c r="AA3" s="850"/>
      <c r="AB3" s="850"/>
      <c r="AC3" s="850"/>
      <c r="AD3" s="850"/>
      <c r="AE3" s="850"/>
      <c r="AF3" s="850"/>
      <c r="AG3" s="850"/>
      <c r="AH3" s="851"/>
      <c r="AI3" s="852"/>
      <c r="AJ3" s="852"/>
      <c r="AK3" s="852"/>
    </row>
    <row r="4" spans="1:37" ht="9.75" customHeight="1" thickBot="1">
      <c r="A4" s="64"/>
      <c r="B4" s="69"/>
      <c r="C4" s="69"/>
      <c r="D4" s="69"/>
      <c r="E4" s="70"/>
      <c r="F4" s="70"/>
      <c r="G4" s="70"/>
      <c r="H4" s="70"/>
      <c r="I4" s="70"/>
      <c r="J4" s="70"/>
      <c r="K4" s="70"/>
      <c r="L4" s="70"/>
      <c r="M4" s="70"/>
      <c r="N4" s="70"/>
      <c r="O4" s="71"/>
      <c r="P4" s="70"/>
      <c r="Q4" s="70"/>
      <c r="R4" s="70"/>
      <c r="S4" s="71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69"/>
    </row>
    <row r="5" spans="1:37" ht="9.75" customHeight="1">
      <c r="A5" s="64"/>
      <c r="B5" s="64"/>
      <c r="C5" s="64"/>
      <c r="D5" s="64"/>
      <c r="E5" s="2"/>
      <c r="F5" s="2"/>
      <c r="G5" s="2"/>
      <c r="H5" s="2"/>
      <c r="I5" s="2"/>
      <c r="J5" s="2"/>
      <c r="K5" s="2"/>
      <c r="L5" s="2"/>
      <c r="M5" s="2"/>
      <c r="N5" s="2"/>
      <c r="O5" s="33"/>
      <c r="P5" s="2"/>
      <c r="Q5" s="2"/>
      <c r="R5" s="2"/>
      <c r="S5" s="33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64"/>
    </row>
    <row r="6" spans="1:37" s="9" customFormat="1" ht="48.75" customHeight="1">
      <c r="B6" s="712" t="s">
        <v>11</v>
      </c>
      <c r="C6" s="713"/>
      <c r="D6" s="713"/>
      <c r="E6" s="713"/>
      <c r="F6" s="713"/>
      <c r="G6" s="713"/>
      <c r="H6" s="713"/>
      <c r="I6" s="713"/>
      <c r="J6" s="713"/>
      <c r="K6" s="713"/>
      <c r="L6" s="714"/>
      <c r="M6" s="7"/>
      <c r="N6" s="712" t="s">
        <v>12</v>
      </c>
      <c r="O6" s="713"/>
      <c r="P6" s="713"/>
      <c r="Q6" s="713"/>
      <c r="R6" s="713"/>
      <c r="S6" s="713"/>
      <c r="T6" s="714"/>
      <c r="U6" s="7"/>
      <c r="V6" s="712" t="s">
        <v>13</v>
      </c>
      <c r="W6" s="713"/>
      <c r="X6" s="713"/>
      <c r="Y6" s="713"/>
      <c r="Z6" s="713"/>
      <c r="AA6" s="713"/>
      <c r="AB6" s="714"/>
      <c r="AC6" s="7"/>
      <c r="AD6" s="712" t="s">
        <v>14</v>
      </c>
      <c r="AE6" s="713"/>
      <c r="AF6" s="713"/>
      <c r="AG6" s="713"/>
      <c r="AH6" s="713"/>
      <c r="AI6" s="713"/>
      <c r="AJ6" s="714"/>
    </row>
    <row r="7" spans="1:37" s="9" customFormat="1" ht="48.75" customHeight="1">
      <c r="B7" s="711" t="s">
        <v>15</v>
      </c>
      <c r="C7" s="711"/>
      <c r="D7" s="711"/>
      <c r="E7" s="7"/>
      <c r="F7" s="711" t="s">
        <v>16</v>
      </c>
      <c r="G7" s="711"/>
      <c r="H7" s="711"/>
      <c r="I7" s="7"/>
      <c r="J7" s="711" t="s">
        <v>17</v>
      </c>
      <c r="K7" s="711"/>
      <c r="L7" s="711"/>
      <c r="M7" s="7"/>
      <c r="N7" s="711" t="s">
        <v>18</v>
      </c>
      <c r="O7" s="711"/>
      <c r="P7" s="711"/>
      <c r="Q7" s="7"/>
      <c r="R7" s="711" t="s">
        <v>19</v>
      </c>
      <c r="S7" s="711"/>
      <c r="T7" s="711"/>
      <c r="U7" s="7"/>
      <c r="V7" s="711" t="s">
        <v>20</v>
      </c>
      <c r="W7" s="711"/>
      <c r="X7" s="711"/>
      <c r="Y7" s="7"/>
      <c r="Z7" s="711" t="s">
        <v>21</v>
      </c>
      <c r="AA7" s="711"/>
      <c r="AB7" s="711"/>
      <c r="AC7" s="7"/>
      <c r="AD7" s="711" t="s">
        <v>22</v>
      </c>
      <c r="AE7" s="711"/>
      <c r="AF7" s="711"/>
      <c r="AG7" s="7"/>
      <c r="AH7" s="711" t="s">
        <v>23</v>
      </c>
      <c r="AI7" s="711"/>
      <c r="AJ7" s="711"/>
    </row>
    <row r="8" spans="1:37" s="5" customFormat="1" ht="51.75" customHeight="1">
      <c r="B8" s="716" t="s">
        <v>24</v>
      </c>
      <c r="C8" s="716"/>
      <c r="D8" s="50">
        <v>2</v>
      </c>
      <c r="E8" s="11"/>
      <c r="F8" s="717" t="s">
        <v>81</v>
      </c>
      <c r="G8" s="718"/>
      <c r="H8" s="51">
        <v>17</v>
      </c>
      <c r="I8" s="11"/>
      <c r="J8" s="717" t="s">
        <v>81</v>
      </c>
      <c r="K8" s="718"/>
      <c r="L8" s="51">
        <v>17</v>
      </c>
      <c r="M8" s="11"/>
      <c r="N8" s="717" t="s">
        <v>81</v>
      </c>
      <c r="O8" s="718"/>
      <c r="P8" s="51">
        <v>17</v>
      </c>
      <c r="Q8" s="11"/>
      <c r="R8" s="717" t="s">
        <v>81</v>
      </c>
      <c r="S8" s="718"/>
      <c r="T8" s="51">
        <v>17</v>
      </c>
      <c r="U8" s="11"/>
      <c r="V8" s="717" t="s">
        <v>81</v>
      </c>
      <c r="W8" s="718"/>
      <c r="X8" s="51">
        <v>17</v>
      </c>
      <c r="Y8" s="11"/>
      <c r="Z8" s="717" t="s">
        <v>81</v>
      </c>
      <c r="AA8" s="718"/>
      <c r="AB8" s="51">
        <v>17</v>
      </c>
      <c r="AC8" s="11"/>
      <c r="AD8" s="717" t="s">
        <v>81</v>
      </c>
      <c r="AE8" s="718"/>
      <c r="AF8" s="51">
        <v>17</v>
      </c>
      <c r="AG8" s="11"/>
      <c r="AH8" s="717" t="s">
        <v>81</v>
      </c>
      <c r="AI8" s="718"/>
      <c r="AJ8" s="51">
        <v>17</v>
      </c>
    </row>
    <row r="9" spans="1:37" s="5" customFormat="1" ht="51.75" customHeight="1">
      <c r="E9" s="11"/>
      <c r="F9" s="717" t="s">
        <v>83</v>
      </c>
      <c r="G9" s="718"/>
      <c r="H9" s="51">
        <v>2</v>
      </c>
      <c r="I9" s="11"/>
      <c r="J9" s="717" t="s">
        <v>83</v>
      </c>
      <c r="K9" s="718"/>
      <c r="L9" s="51">
        <v>2</v>
      </c>
      <c r="M9" s="11"/>
      <c r="N9" s="717" t="s">
        <v>83</v>
      </c>
      <c r="O9" s="718"/>
      <c r="P9" s="51">
        <v>2</v>
      </c>
      <c r="Q9" s="11"/>
      <c r="R9" s="717" t="s">
        <v>83</v>
      </c>
      <c r="S9" s="718"/>
      <c r="T9" s="51">
        <v>2</v>
      </c>
      <c r="U9" s="11"/>
      <c r="V9" s="717" t="s">
        <v>83</v>
      </c>
      <c r="W9" s="718"/>
      <c r="X9" s="52">
        <v>2</v>
      </c>
      <c r="Y9" s="11"/>
      <c r="Z9" s="717" t="s">
        <v>83</v>
      </c>
      <c r="AA9" s="718"/>
      <c r="AB9" s="52">
        <v>2</v>
      </c>
      <c r="AC9" s="11"/>
      <c r="AD9" s="717" t="s">
        <v>83</v>
      </c>
      <c r="AE9" s="718"/>
      <c r="AF9" s="52">
        <v>2</v>
      </c>
      <c r="AG9" s="11"/>
      <c r="AH9" s="717" t="s">
        <v>83</v>
      </c>
      <c r="AI9" s="718"/>
      <c r="AJ9" s="52">
        <v>2</v>
      </c>
    </row>
    <row r="10" spans="1:37" s="9" customFormat="1" ht="33.75" hidden="1" customHeight="1">
      <c r="E10" s="7"/>
      <c r="F10" s="853" t="s">
        <v>27</v>
      </c>
      <c r="G10" s="854"/>
      <c r="H10" s="8">
        <v>1</v>
      </c>
      <c r="I10" s="7"/>
      <c r="J10" s="853" t="s">
        <v>27</v>
      </c>
      <c r="K10" s="854"/>
      <c r="L10" s="8">
        <v>1</v>
      </c>
      <c r="M10" s="7"/>
      <c r="N10" s="853" t="s">
        <v>27</v>
      </c>
      <c r="O10" s="854"/>
      <c r="P10" s="8">
        <v>1</v>
      </c>
      <c r="Q10" s="7"/>
      <c r="R10" s="853" t="s">
        <v>27</v>
      </c>
      <c r="S10" s="854"/>
      <c r="T10" s="8">
        <v>1</v>
      </c>
      <c r="U10" s="7"/>
      <c r="V10" s="853" t="s">
        <v>27</v>
      </c>
      <c r="W10" s="854"/>
      <c r="X10" s="8">
        <v>1</v>
      </c>
      <c r="Y10" s="7"/>
      <c r="Z10" s="853" t="s">
        <v>27</v>
      </c>
      <c r="AA10" s="854"/>
      <c r="AB10" s="8">
        <v>1</v>
      </c>
      <c r="AC10" s="7"/>
      <c r="AD10" s="853" t="s">
        <v>27</v>
      </c>
      <c r="AE10" s="854"/>
      <c r="AF10" s="8">
        <v>1</v>
      </c>
      <c r="AG10" s="7"/>
      <c r="AH10" s="853" t="s">
        <v>27</v>
      </c>
      <c r="AI10" s="854"/>
      <c r="AJ10" s="8">
        <v>1</v>
      </c>
    </row>
    <row r="11" spans="1:37" s="9" customFormat="1" ht="45" hidden="1" customHeight="1">
      <c r="E11" s="7"/>
      <c r="F11" s="853" t="s">
        <v>165</v>
      </c>
      <c r="G11" s="854"/>
      <c r="H11" s="8">
        <v>2</v>
      </c>
      <c r="I11" s="7"/>
      <c r="J11" s="853" t="s">
        <v>165</v>
      </c>
      <c r="K11" s="854"/>
      <c r="L11" s="8">
        <v>2</v>
      </c>
      <c r="M11" s="7"/>
      <c r="N11" s="853" t="s">
        <v>165</v>
      </c>
      <c r="O11" s="854"/>
      <c r="P11" s="8">
        <v>2</v>
      </c>
      <c r="Q11" s="7"/>
      <c r="R11" s="853" t="s">
        <v>165</v>
      </c>
      <c r="S11" s="854"/>
      <c r="T11" s="8">
        <v>2</v>
      </c>
      <c r="U11" s="7"/>
      <c r="V11" s="853" t="s">
        <v>165</v>
      </c>
      <c r="W11" s="854"/>
      <c r="X11" s="8">
        <v>2</v>
      </c>
      <c r="Y11" s="7"/>
      <c r="Z11" s="853" t="s">
        <v>165</v>
      </c>
      <c r="AA11" s="854"/>
      <c r="AB11" s="8">
        <v>2</v>
      </c>
      <c r="AC11" s="7"/>
      <c r="AD11" s="853" t="s">
        <v>165</v>
      </c>
      <c r="AE11" s="854"/>
      <c r="AF11" s="8">
        <v>2</v>
      </c>
      <c r="AG11" s="7"/>
      <c r="AH11" s="853" t="s">
        <v>165</v>
      </c>
      <c r="AI11" s="854"/>
      <c r="AJ11" s="8">
        <v>2</v>
      </c>
    </row>
    <row r="12" spans="1:37" s="9" customFormat="1" ht="45" customHeight="1">
      <c r="E12" s="7"/>
      <c r="F12" s="46"/>
      <c r="G12" s="46"/>
      <c r="H12" s="7"/>
      <c r="I12" s="7"/>
      <c r="J12" s="46"/>
      <c r="K12" s="46"/>
      <c r="L12" s="7"/>
      <c r="M12" s="7"/>
      <c r="N12" s="46"/>
      <c r="O12" s="46"/>
      <c r="P12" s="7"/>
      <c r="Q12" s="7"/>
      <c r="R12" s="46"/>
      <c r="S12" s="46"/>
      <c r="T12" s="7"/>
      <c r="U12" s="7"/>
      <c r="V12" s="46"/>
      <c r="W12" s="46"/>
      <c r="X12" s="7"/>
      <c r="Y12" s="7"/>
      <c r="Z12" s="46"/>
      <c r="AA12" s="46"/>
      <c r="AB12" s="7"/>
      <c r="AC12" s="7"/>
      <c r="AD12" s="46"/>
      <c r="AE12" s="46"/>
      <c r="AF12" s="7"/>
      <c r="AG12" s="7"/>
      <c r="AH12" s="46"/>
      <c r="AI12" s="46"/>
      <c r="AJ12" s="7"/>
    </row>
    <row r="13" spans="1:37" s="9" customFormat="1" ht="45" customHeight="1">
      <c r="B13" s="97"/>
      <c r="C13" s="97"/>
      <c r="D13" s="97"/>
      <c r="E13" s="167"/>
      <c r="F13" s="391"/>
      <c r="G13" s="391"/>
      <c r="H13" s="167"/>
      <c r="I13" s="167"/>
      <c r="J13" s="391"/>
      <c r="K13" s="391"/>
      <c r="L13" s="167"/>
      <c r="M13" s="167"/>
      <c r="N13" s="391"/>
      <c r="O13" s="391"/>
      <c r="P13" s="167"/>
      <c r="Q13" s="167"/>
      <c r="R13" s="391"/>
      <c r="S13" s="391"/>
      <c r="T13" s="167"/>
      <c r="U13" s="167"/>
      <c r="V13" s="391"/>
      <c r="W13" s="391"/>
      <c r="X13" s="167"/>
      <c r="Y13" s="167"/>
      <c r="Z13" s="391"/>
      <c r="AA13" s="391"/>
      <c r="AB13" s="167"/>
      <c r="AC13" s="167"/>
      <c r="AD13" s="391"/>
      <c r="AE13" s="391"/>
      <c r="AF13" s="167"/>
      <c r="AG13" s="167"/>
      <c r="AH13" s="391"/>
      <c r="AI13" s="391"/>
      <c r="AJ13" s="167"/>
      <c r="AK13" s="97"/>
    </row>
    <row r="14" spans="1:37" s="9" customFormat="1" ht="45" customHeight="1">
      <c r="B14" s="97"/>
      <c r="C14" s="97"/>
      <c r="D14" s="97"/>
      <c r="E14" s="167"/>
      <c r="F14" s="858" t="s">
        <v>5</v>
      </c>
      <c r="G14" s="859"/>
      <c r="H14" s="859"/>
      <c r="I14" s="859"/>
      <c r="J14" s="859"/>
      <c r="K14" s="859"/>
      <c r="L14" s="860"/>
      <c r="M14" s="392"/>
      <c r="N14" s="858" t="s">
        <v>5</v>
      </c>
      <c r="O14" s="859"/>
      <c r="P14" s="859"/>
      <c r="Q14" s="859"/>
      <c r="R14" s="859"/>
      <c r="S14" s="859"/>
      <c r="T14" s="860"/>
      <c r="U14" s="39"/>
      <c r="V14" s="858" t="s">
        <v>5</v>
      </c>
      <c r="W14" s="859"/>
      <c r="X14" s="859"/>
      <c r="Y14" s="859"/>
      <c r="Z14" s="859"/>
      <c r="AA14" s="859"/>
      <c r="AB14" s="860"/>
      <c r="AC14" s="393"/>
      <c r="AD14" s="858" t="s">
        <v>5</v>
      </c>
      <c r="AE14" s="859"/>
      <c r="AF14" s="859"/>
      <c r="AG14" s="859"/>
      <c r="AH14" s="859"/>
      <c r="AI14" s="859"/>
      <c r="AJ14" s="860"/>
      <c r="AK14" s="97"/>
    </row>
    <row r="15" spans="1:37" s="9" customFormat="1" ht="26" customHeight="1">
      <c r="B15" s="97"/>
      <c r="C15" s="97"/>
      <c r="D15" s="97"/>
      <c r="E15" s="167"/>
      <c r="F15" s="394">
        <v>0</v>
      </c>
      <c r="G15" s="395">
        <v>4</v>
      </c>
      <c r="H15" s="397">
        <f>+G15*H8</f>
        <v>68</v>
      </c>
      <c r="I15" s="397"/>
      <c r="J15" s="397">
        <v>0</v>
      </c>
      <c r="K15" s="395">
        <v>4</v>
      </c>
      <c r="L15" s="398">
        <f>+K15*L8</f>
        <v>68</v>
      </c>
      <c r="M15" s="392"/>
      <c r="N15" s="394">
        <v>0</v>
      </c>
      <c r="O15" s="395">
        <v>4</v>
      </c>
      <c r="P15" s="397">
        <f>+O15*P8</f>
        <v>68</v>
      </c>
      <c r="Q15" s="397"/>
      <c r="R15" s="397">
        <v>0</v>
      </c>
      <c r="S15" s="395">
        <v>4</v>
      </c>
      <c r="T15" s="398">
        <f>+S15*T8</f>
        <v>68</v>
      </c>
      <c r="U15" s="39"/>
      <c r="V15" s="394">
        <v>0</v>
      </c>
      <c r="W15" s="395">
        <v>4</v>
      </c>
      <c r="X15" s="397">
        <f>+W15*X8</f>
        <v>68</v>
      </c>
      <c r="Y15" s="397"/>
      <c r="Z15" s="397">
        <v>0</v>
      </c>
      <c r="AA15" s="395">
        <v>4</v>
      </c>
      <c r="AB15" s="398">
        <f>+AA15*AB8</f>
        <v>68</v>
      </c>
      <c r="AC15" s="393"/>
      <c r="AD15" s="394">
        <v>0</v>
      </c>
      <c r="AE15" s="395">
        <v>4</v>
      </c>
      <c r="AF15" s="397">
        <f>+AE15*AF8</f>
        <v>68</v>
      </c>
      <c r="AG15" s="397"/>
      <c r="AH15" s="397">
        <v>0</v>
      </c>
      <c r="AI15" s="395">
        <v>4</v>
      </c>
      <c r="AJ15" s="398">
        <f>+AI15*AJ8</f>
        <v>68</v>
      </c>
      <c r="AK15" s="97"/>
    </row>
    <row r="16" spans="1:37" s="9" customFormat="1" ht="12" customHeight="1">
      <c r="B16" s="97"/>
      <c r="C16" s="97"/>
      <c r="D16" s="97"/>
      <c r="E16" s="167"/>
      <c r="F16" s="391"/>
      <c r="G16" s="391"/>
      <c r="H16" s="167"/>
      <c r="I16" s="167"/>
      <c r="J16" s="391"/>
      <c r="K16" s="391"/>
      <c r="L16" s="167"/>
      <c r="M16" s="167"/>
      <c r="N16" s="391"/>
      <c r="O16" s="391"/>
      <c r="P16" s="167"/>
      <c r="Q16" s="167"/>
      <c r="R16" s="391"/>
      <c r="S16" s="391"/>
      <c r="T16" s="167"/>
      <c r="U16" s="167"/>
      <c r="V16" s="391"/>
      <c r="W16" s="391"/>
      <c r="X16" s="167"/>
      <c r="Y16" s="167"/>
      <c r="Z16" s="391"/>
      <c r="AA16" s="391"/>
      <c r="AB16" s="167"/>
      <c r="AC16" s="167"/>
      <c r="AD16" s="391"/>
      <c r="AE16" s="391"/>
      <c r="AF16" s="167"/>
      <c r="AG16" s="167"/>
      <c r="AH16" s="391"/>
      <c r="AI16" s="391"/>
      <c r="AJ16" s="167"/>
      <c r="AK16" s="97"/>
    </row>
    <row r="17" spans="1:37" s="9" customFormat="1" ht="45" customHeight="1">
      <c r="B17" s="97"/>
      <c r="C17" s="97"/>
      <c r="D17" s="97"/>
      <c r="E17" s="167"/>
      <c r="F17" s="858" t="s">
        <v>234</v>
      </c>
      <c r="G17" s="859"/>
      <c r="H17" s="859"/>
      <c r="I17" s="859"/>
      <c r="J17" s="859"/>
      <c r="K17" s="859"/>
      <c r="L17" s="860"/>
      <c r="M17" s="399"/>
      <c r="N17" s="858" t="s">
        <v>234</v>
      </c>
      <c r="O17" s="859"/>
      <c r="P17" s="859"/>
      <c r="Q17" s="859"/>
      <c r="R17" s="859"/>
      <c r="S17" s="859"/>
      <c r="T17" s="860"/>
      <c r="U17" s="39"/>
      <c r="V17" s="858" t="s">
        <v>234</v>
      </c>
      <c r="W17" s="859"/>
      <c r="X17" s="859"/>
      <c r="Y17" s="859"/>
      <c r="Z17" s="859"/>
      <c r="AA17" s="859"/>
      <c r="AB17" s="860"/>
      <c r="AC17" s="393"/>
      <c r="AD17" s="858" t="s">
        <v>234</v>
      </c>
      <c r="AE17" s="859"/>
      <c r="AF17" s="859"/>
      <c r="AG17" s="859"/>
      <c r="AH17" s="859"/>
      <c r="AI17" s="859"/>
      <c r="AJ17" s="860"/>
      <c r="AK17" s="97"/>
    </row>
    <row r="18" spans="1:37" s="9" customFormat="1" ht="28" customHeight="1">
      <c r="B18" s="97"/>
      <c r="C18" s="97"/>
      <c r="D18" s="97"/>
      <c r="E18" s="167"/>
      <c r="F18" s="394">
        <v>0</v>
      </c>
      <c r="G18" s="395">
        <v>4</v>
      </c>
      <c r="H18" s="397">
        <f>+G18*H8</f>
        <v>68</v>
      </c>
      <c r="I18" s="396"/>
      <c r="J18" s="397">
        <v>0</v>
      </c>
      <c r="K18" s="395">
        <v>4</v>
      </c>
      <c r="L18" s="398">
        <f>+K18*L8</f>
        <v>68</v>
      </c>
      <c r="M18" s="399"/>
      <c r="N18" s="394">
        <v>0</v>
      </c>
      <c r="O18" s="395">
        <v>4</v>
      </c>
      <c r="P18" s="397">
        <f>+O18*P8</f>
        <v>68</v>
      </c>
      <c r="Q18" s="396"/>
      <c r="R18" s="397">
        <v>0</v>
      </c>
      <c r="S18" s="395">
        <v>4</v>
      </c>
      <c r="T18" s="398">
        <f>+S18*T8</f>
        <v>68</v>
      </c>
      <c r="U18" s="39"/>
      <c r="V18" s="394">
        <v>0</v>
      </c>
      <c r="W18" s="395">
        <v>4</v>
      </c>
      <c r="X18" s="397">
        <f>+W18*X8</f>
        <v>68</v>
      </c>
      <c r="Y18" s="396"/>
      <c r="Z18" s="397">
        <v>0</v>
      </c>
      <c r="AA18" s="395">
        <v>4</v>
      </c>
      <c r="AB18" s="398">
        <f>+AA18*AB8</f>
        <v>68</v>
      </c>
      <c r="AC18" s="393"/>
      <c r="AD18" s="394">
        <v>0</v>
      </c>
      <c r="AE18" s="395">
        <v>4</v>
      </c>
      <c r="AF18" s="397">
        <f>+AE18*AF8</f>
        <v>68</v>
      </c>
      <c r="AG18" s="396"/>
      <c r="AH18" s="397">
        <v>0</v>
      </c>
      <c r="AI18" s="395">
        <v>4</v>
      </c>
      <c r="AJ18" s="398">
        <f>+AI18*AJ8</f>
        <v>68</v>
      </c>
      <c r="AK18" s="97"/>
    </row>
    <row r="19" spans="1:37" s="1" customFormat="1" ht="15" customHeight="1">
      <c r="A19" s="64"/>
      <c r="B19" s="97"/>
      <c r="C19" s="97"/>
      <c r="D19" s="97"/>
      <c r="E19" s="167"/>
      <c r="F19" s="391"/>
      <c r="G19" s="391"/>
      <c r="H19" s="167"/>
      <c r="I19" s="167"/>
      <c r="J19" s="391"/>
      <c r="K19" s="391"/>
      <c r="L19" s="167"/>
      <c r="M19" s="167"/>
      <c r="N19" s="391"/>
      <c r="O19" s="391"/>
      <c r="P19" s="167"/>
      <c r="Q19" s="167"/>
      <c r="R19" s="391"/>
      <c r="S19" s="391"/>
      <c r="T19" s="167"/>
      <c r="U19" s="167"/>
      <c r="V19" s="391"/>
      <c r="W19" s="391"/>
      <c r="X19" s="167"/>
      <c r="Y19" s="167"/>
      <c r="Z19" s="391"/>
      <c r="AA19" s="391"/>
      <c r="AB19" s="167"/>
      <c r="AC19" s="167"/>
      <c r="AD19" s="391"/>
      <c r="AE19" s="391"/>
      <c r="AF19" s="167"/>
      <c r="AG19" s="167"/>
      <c r="AH19" s="391"/>
      <c r="AI19" s="391"/>
      <c r="AJ19" s="167"/>
      <c r="AK19" s="97"/>
    </row>
    <row r="20" spans="1:37" s="64" customFormat="1" ht="45.75" customHeight="1">
      <c r="B20" s="399"/>
      <c r="C20" s="399"/>
      <c r="D20" s="399"/>
      <c r="E20" s="392"/>
      <c r="F20" s="858" t="s">
        <v>32</v>
      </c>
      <c r="G20" s="859"/>
      <c r="H20" s="859"/>
      <c r="I20" s="859"/>
      <c r="J20" s="859"/>
      <c r="K20" s="859"/>
      <c r="L20" s="860"/>
      <c r="M20" s="392"/>
      <c r="N20" s="97"/>
      <c r="O20" s="97"/>
      <c r="P20" s="97"/>
      <c r="Q20" s="392"/>
      <c r="R20" s="858" t="s">
        <v>48</v>
      </c>
      <c r="S20" s="859"/>
      <c r="T20" s="860"/>
      <c r="U20" s="392"/>
      <c r="V20" s="858" t="s">
        <v>33</v>
      </c>
      <c r="W20" s="859"/>
      <c r="X20" s="859"/>
      <c r="Y20" s="859"/>
      <c r="Z20" s="859" t="s">
        <v>96</v>
      </c>
      <c r="AA20" s="859"/>
      <c r="AB20" s="860"/>
      <c r="AC20" s="393"/>
      <c r="AD20" s="97"/>
      <c r="AE20" s="97"/>
      <c r="AF20" s="97"/>
      <c r="AG20" s="97"/>
      <c r="AH20" s="858" t="s">
        <v>43</v>
      </c>
      <c r="AI20" s="859"/>
      <c r="AJ20" s="860"/>
      <c r="AK20" s="97"/>
    </row>
    <row r="21" spans="1:37" s="64" customFormat="1" ht="25.5" customHeight="1">
      <c r="B21" s="399"/>
      <c r="C21" s="399"/>
      <c r="D21" s="399"/>
      <c r="E21" s="392"/>
      <c r="F21" s="394">
        <v>1</v>
      </c>
      <c r="G21" s="395">
        <v>1</v>
      </c>
      <c r="H21" s="397">
        <f>+H$8*(F21+G21)</f>
        <v>34</v>
      </c>
      <c r="I21" s="397"/>
      <c r="J21" s="397">
        <v>1</v>
      </c>
      <c r="K21" s="395">
        <v>1</v>
      </c>
      <c r="L21" s="398">
        <f>+L8*(J21+K21)</f>
        <v>34</v>
      </c>
      <c r="M21" s="392"/>
      <c r="N21" s="97"/>
      <c r="O21" s="97"/>
      <c r="P21" s="97"/>
      <c r="Q21" s="392"/>
      <c r="R21" s="394">
        <v>3</v>
      </c>
      <c r="S21" s="395">
        <v>1</v>
      </c>
      <c r="T21" s="398">
        <f>+T$8*(R21+S21)</f>
        <v>68</v>
      </c>
      <c r="U21" s="392"/>
      <c r="V21" s="394">
        <v>2</v>
      </c>
      <c r="W21" s="395">
        <v>2</v>
      </c>
      <c r="X21" s="396">
        <f>+X$8*(V21+W21)</f>
        <v>68</v>
      </c>
      <c r="Y21" s="397"/>
      <c r="Z21" s="397">
        <v>2</v>
      </c>
      <c r="AA21" s="395">
        <v>2</v>
      </c>
      <c r="AB21" s="398">
        <f>+AB$8*(Z21+AA21)</f>
        <v>68</v>
      </c>
      <c r="AC21" s="393"/>
      <c r="AD21" s="97"/>
      <c r="AE21" s="97"/>
      <c r="AF21" s="97"/>
      <c r="AG21" s="97"/>
      <c r="AH21" s="394">
        <v>1</v>
      </c>
      <c r="AI21" s="395">
        <v>1</v>
      </c>
      <c r="AJ21" s="398">
        <f>+AF$8*(AH21+AI21)</f>
        <v>34</v>
      </c>
      <c r="AK21" s="97"/>
    </row>
    <row r="22" spans="1:37" s="64" customFormat="1" ht="15" customHeight="1">
      <c r="B22" s="399"/>
      <c r="C22" s="399"/>
      <c r="D22" s="399"/>
      <c r="E22" s="392"/>
      <c r="F22" s="392"/>
      <c r="G22" s="400"/>
      <c r="H22" s="400"/>
      <c r="I22" s="400"/>
      <c r="J22" s="400"/>
      <c r="K22" s="400"/>
      <c r="L22" s="392"/>
      <c r="M22" s="392"/>
      <c r="N22" s="392"/>
      <c r="O22" s="400"/>
      <c r="P22" s="400"/>
      <c r="Q22" s="400"/>
      <c r="R22" s="400"/>
      <c r="S22" s="400"/>
      <c r="T22" s="392"/>
      <c r="U22" s="392"/>
      <c r="V22" s="39"/>
      <c r="W22" s="40"/>
      <c r="X22" s="40"/>
      <c r="Y22" s="40"/>
      <c r="Z22" s="40"/>
      <c r="AA22" s="40"/>
      <c r="AB22" s="39"/>
      <c r="AC22" s="393"/>
      <c r="AD22" s="39"/>
      <c r="AE22" s="40"/>
      <c r="AF22" s="40"/>
      <c r="AG22" s="40"/>
      <c r="AH22" s="40"/>
      <c r="AI22" s="40"/>
      <c r="AJ22" s="39"/>
      <c r="AK22" s="97"/>
    </row>
    <row r="23" spans="1:37" s="64" customFormat="1" ht="45.75" customHeight="1">
      <c r="B23" s="399"/>
      <c r="C23" s="399"/>
      <c r="D23" s="399"/>
      <c r="E23" s="392"/>
      <c r="F23" s="858" t="s">
        <v>34</v>
      </c>
      <c r="G23" s="859"/>
      <c r="H23" s="859"/>
      <c r="I23" s="859"/>
      <c r="J23" s="859"/>
      <c r="K23" s="859"/>
      <c r="L23" s="860"/>
      <c r="M23" s="392"/>
      <c r="U23" s="392"/>
      <c r="V23" s="858" t="s">
        <v>136</v>
      </c>
      <c r="W23" s="859"/>
      <c r="X23" s="859" t="s">
        <v>62</v>
      </c>
      <c r="Y23" s="859"/>
      <c r="Z23" s="859" t="s">
        <v>137</v>
      </c>
      <c r="AA23" s="859"/>
      <c r="AB23" s="860" t="s">
        <v>62</v>
      </c>
      <c r="AC23" s="39"/>
      <c r="AD23" s="858" t="s">
        <v>51</v>
      </c>
      <c r="AE23" s="859"/>
      <c r="AF23" s="860"/>
      <c r="AG23" s="39"/>
      <c r="AH23" s="97"/>
      <c r="AI23" s="97"/>
      <c r="AJ23" s="97"/>
      <c r="AK23" s="97"/>
    </row>
    <row r="24" spans="1:37" s="64" customFormat="1" ht="25.5" customHeight="1">
      <c r="B24" s="399"/>
      <c r="C24" s="399"/>
      <c r="D24" s="399"/>
      <c r="E24" s="392"/>
      <c r="F24" s="394">
        <v>3</v>
      </c>
      <c r="G24" s="395">
        <v>1</v>
      </c>
      <c r="H24" s="397">
        <f>+H$8*(F24+G24)</f>
        <v>68</v>
      </c>
      <c r="I24" s="397"/>
      <c r="J24" s="397">
        <v>3</v>
      </c>
      <c r="K24" s="395">
        <v>1</v>
      </c>
      <c r="L24" s="398">
        <f>+$L$8*(J24+K24)</f>
        <v>68</v>
      </c>
      <c r="M24" s="392"/>
      <c r="U24" s="392"/>
      <c r="V24" s="394">
        <v>3</v>
      </c>
      <c r="W24" s="395">
        <v>1</v>
      </c>
      <c r="X24" s="396">
        <f>+X$8*(V24+W24)</f>
        <v>68</v>
      </c>
      <c r="Y24" s="397"/>
      <c r="Z24" s="397">
        <v>1</v>
      </c>
      <c r="AA24" s="395">
        <v>1</v>
      </c>
      <c r="AB24" s="398">
        <f>+AB$8*(Z24+AA24)</f>
        <v>34</v>
      </c>
      <c r="AC24" s="39"/>
      <c r="AD24" s="394">
        <v>1</v>
      </c>
      <c r="AE24" s="395">
        <v>1</v>
      </c>
      <c r="AF24" s="398">
        <f>+AF$8*(AD24+AE24)</f>
        <v>34</v>
      </c>
      <c r="AG24" s="39"/>
      <c r="AH24" s="97"/>
      <c r="AI24" s="97"/>
      <c r="AJ24" s="97"/>
      <c r="AK24" s="97"/>
    </row>
    <row r="25" spans="1:37" s="64" customFormat="1" ht="15" customHeight="1">
      <c r="B25" s="399"/>
      <c r="C25" s="399"/>
      <c r="D25" s="399"/>
      <c r="E25" s="392"/>
      <c r="F25" s="392"/>
      <c r="G25" s="392"/>
      <c r="H25" s="392"/>
      <c r="I25" s="392"/>
      <c r="J25" s="392"/>
      <c r="K25" s="392"/>
      <c r="L25" s="392"/>
      <c r="M25" s="392"/>
      <c r="N25" s="392"/>
      <c r="O25" s="400"/>
      <c r="P25" s="392"/>
      <c r="Q25" s="392"/>
      <c r="R25" s="392"/>
      <c r="S25" s="400"/>
      <c r="T25" s="392"/>
      <c r="U25" s="392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97"/>
    </row>
    <row r="26" spans="1:37" s="64" customFormat="1" ht="45.75" customHeight="1">
      <c r="B26" s="97"/>
      <c r="C26" s="97"/>
      <c r="D26" s="97"/>
      <c r="E26" s="392"/>
      <c r="F26" s="861" t="s">
        <v>28</v>
      </c>
      <c r="G26" s="862"/>
      <c r="H26" s="862"/>
      <c r="I26" s="862"/>
      <c r="J26" s="862"/>
      <c r="K26" s="862"/>
      <c r="L26" s="863"/>
      <c r="M26" s="399"/>
      <c r="N26" s="861" t="s">
        <v>47</v>
      </c>
      <c r="O26" s="862"/>
      <c r="P26" s="863"/>
      <c r="Q26" s="392"/>
      <c r="U26" s="392"/>
      <c r="V26" s="97"/>
      <c r="W26" s="97"/>
      <c r="X26" s="97"/>
      <c r="Y26" s="97"/>
      <c r="Z26" s="97"/>
      <c r="AA26" s="97"/>
      <c r="AB26" s="97"/>
      <c r="AC26" s="39"/>
      <c r="AD26" s="858" t="s">
        <v>30</v>
      </c>
      <c r="AE26" s="859"/>
      <c r="AF26" s="860"/>
      <c r="AG26" s="39"/>
      <c r="AH26" s="858" t="s">
        <v>44</v>
      </c>
      <c r="AI26" s="859"/>
      <c r="AJ26" s="860"/>
      <c r="AK26" s="97"/>
    </row>
    <row r="27" spans="1:37" s="64" customFormat="1" ht="25.5" customHeight="1">
      <c r="B27" s="97"/>
      <c r="C27" s="97"/>
      <c r="D27" s="97"/>
      <c r="E27" s="392"/>
      <c r="F27" s="401">
        <v>2</v>
      </c>
      <c r="G27" s="402">
        <v>4</v>
      </c>
      <c r="H27" s="403">
        <f>+H$8*(F27+G27)</f>
        <v>102</v>
      </c>
      <c r="I27" s="404"/>
      <c r="J27" s="404">
        <v>2</v>
      </c>
      <c r="K27" s="402">
        <v>2</v>
      </c>
      <c r="L27" s="405">
        <f>+L8*(J27+K27)</f>
        <v>68</v>
      </c>
      <c r="M27" s="399"/>
      <c r="N27" s="401">
        <v>1</v>
      </c>
      <c r="O27" s="402">
        <v>1</v>
      </c>
      <c r="P27" s="405">
        <f>+$P$8*(N27+O27)</f>
        <v>34</v>
      </c>
      <c r="Q27" s="392"/>
      <c r="U27" s="392"/>
      <c r="V27" s="97"/>
      <c r="W27" s="97"/>
      <c r="X27" s="97"/>
      <c r="Y27" s="97"/>
      <c r="Z27" s="97"/>
      <c r="AA27" s="97"/>
      <c r="AB27" s="97"/>
      <c r="AC27" s="39"/>
      <c r="AD27" s="394">
        <v>3</v>
      </c>
      <c r="AE27" s="395">
        <v>1</v>
      </c>
      <c r="AF27" s="398">
        <f>+AF$8*(AD27+AE27)</f>
        <v>68</v>
      </c>
      <c r="AG27" s="39"/>
      <c r="AH27" s="394">
        <v>1</v>
      </c>
      <c r="AI27" s="395">
        <v>1</v>
      </c>
      <c r="AJ27" s="398">
        <f>+AF$8*(AH27+AI27)</f>
        <v>34</v>
      </c>
      <c r="AK27" s="97"/>
    </row>
    <row r="28" spans="1:37" s="64" customFormat="1" ht="15" customHeight="1" thickBot="1">
      <c r="B28" s="399"/>
      <c r="C28" s="399"/>
      <c r="D28" s="399"/>
      <c r="E28" s="392"/>
      <c r="F28" s="392"/>
      <c r="G28" s="392"/>
      <c r="H28" s="392"/>
      <c r="I28" s="392"/>
      <c r="J28" s="392"/>
      <c r="K28" s="392"/>
      <c r="L28" s="392"/>
      <c r="M28" s="392"/>
      <c r="N28" s="392"/>
      <c r="O28" s="400"/>
      <c r="P28" s="392"/>
      <c r="Q28" s="392"/>
      <c r="R28" s="392"/>
      <c r="S28" s="400"/>
      <c r="T28" s="392"/>
      <c r="U28" s="392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97"/>
    </row>
    <row r="29" spans="1:37" s="64" customFormat="1" ht="45.75" customHeight="1" thickTop="1">
      <c r="B29" s="855" t="s">
        <v>166</v>
      </c>
      <c r="C29" s="856"/>
      <c r="D29" s="857"/>
      <c r="E29" s="392"/>
      <c r="F29" s="861" t="s">
        <v>38</v>
      </c>
      <c r="G29" s="862"/>
      <c r="H29" s="862"/>
      <c r="I29" s="862"/>
      <c r="J29" s="862"/>
      <c r="K29" s="862"/>
      <c r="L29" s="863"/>
      <c r="M29" s="392"/>
      <c r="N29" s="861" t="s">
        <v>167</v>
      </c>
      <c r="O29" s="862"/>
      <c r="P29" s="862"/>
      <c r="Q29" s="862"/>
      <c r="R29" s="862"/>
      <c r="S29" s="862"/>
      <c r="T29" s="863"/>
      <c r="U29" s="167"/>
      <c r="V29" s="861" t="s">
        <v>168</v>
      </c>
      <c r="W29" s="862"/>
      <c r="X29" s="863"/>
      <c r="Y29" s="97"/>
      <c r="Z29" s="97"/>
      <c r="AA29" s="97"/>
      <c r="AB29" s="97"/>
      <c r="AC29" s="167"/>
      <c r="AD29" s="875" t="s">
        <v>233</v>
      </c>
      <c r="AE29" s="876"/>
      <c r="AF29" s="876"/>
      <c r="AG29" s="876"/>
      <c r="AH29" s="876"/>
      <c r="AI29" s="876"/>
      <c r="AJ29" s="877"/>
      <c r="AK29" s="97"/>
    </row>
    <row r="30" spans="1:37" s="64" customFormat="1" ht="25.5" customHeight="1" thickBot="1">
      <c r="B30" s="441">
        <v>2</v>
      </c>
      <c r="C30" s="442">
        <v>0</v>
      </c>
      <c r="D30" s="443">
        <f>+(B30+C30)*D8</f>
        <v>4</v>
      </c>
      <c r="E30" s="392"/>
      <c r="F30" s="401">
        <v>4</v>
      </c>
      <c r="G30" s="402">
        <v>4</v>
      </c>
      <c r="H30" s="403">
        <f>+H$8*(F30+G30)</f>
        <v>136</v>
      </c>
      <c r="I30" s="404"/>
      <c r="J30" s="404">
        <v>4</v>
      </c>
      <c r="K30" s="402">
        <v>4</v>
      </c>
      <c r="L30" s="405">
        <f>+$L$8*(J30+K30)</f>
        <v>136</v>
      </c>
      <c r="M30" s="392"/>
      <c r="N30" s="401">
        <v>4</v>
      </c>
      <c r="O30" s="402">
        <v>2</v>
      </c>
      <c r="P30" s="403">
        <f>+$P$8*(N30+O30)</f>
        <v>102</v>
      </c>
      <c r="Q30" s="404"/>
      <c r="R30" s="404">
        <v>4</v>
      </c>
      <c r="S30" s="402">
        <v>2</v>
      </c>
      <c r="T30" s="405">
        <f>+T$8*(R30+S30)</f>
        <v>102</v>
      </c>
      <c r="U30" s="167"/>
      <c r="V30" s="401">
        <v>3</v>
      </c>
      <c r="W30" s="402">
        <v>1</v>
      </c>
      <c r="X30" s="406">
        <f>+AB$8*(V30+W30)</f>
        <v>68</v>
      </c>
      <c r="Y30" s="97"/>
      <c r="Z30" s="97"/>
      <c r="AA30" s="97"/>
      <c r="AB30" s="97"/>
      <c r="AC30" s="167"/>
      <c r="AD30" s="414">
        <v>1</v>
      </c>
      <c r="AE30" s="415">
        <v>1</v>
      </c>
      <c r="AF30" s="416">
        <f>+AF$8*(AD30+AE30)</f>
        <v>34</v>
      </c>
      <c r="AG30" s="416"/>
      <c r="AH30" s="416">
        <v>1</v>
      </c>
      <c r="AI30" s="415">
        <v>1</v>
      </c>
      <c r="AJ30" s="417">
        <f>+AJ$8*(AH30+AI30)</f>
        <v>34</v>
      </c>
      <c r="AK30" s="97"/>
    </row>
    <row r="31" spans="1:37" s="64" customFormat="1" ht="12.25" customHeight="1" thickTop="1" thickBot="1">
      <c r="B31" s="11"/>
      <c r="C31" s="12"/>
      <c r="D31" s="11"/>
      <c r="E31" s="167"/>
      <c r="F31" s="11"/>
      <c r="G31" s="12"/>
      <c r="H31" s="13"/>
      <c r="I31" s="11"/>
      <c r="J31" s="11"/>
      <c r="K31" s="12"/>
      <c r="L31" s="11"/>
      <c r="M31" s="167"/>
      <c r="N31" s="11"/>
      <c r="O31" s="12"/>
      <c r="P31" s="13"/>
      <c r="Q31" s="12"/>
      <c r="R31" s="11"/>
      <c r="S31" s="12"/>
      <c r="T31" s="11"/>
      <c r="U31" s="167"/>
      <c r="V31" s="11"/>
      <c r="W31" s="12"/>
      <c r="X31" s="13"/>
      <c r="Y31" s="12"/>
      <c r="Z31" s="11"/>
      <c r="AA31" s="12"/>
      <c r="AB31" s="11"/>
      <c r="AC31" s="167"/>
      <c r="AD31" s="11"/>
      <c r="AE31" s="12"/>
      <c r="AF31" s="13"/>
      <c r="AG31" s="12"/>
      <c r="AH31" s="11"/>
      <c r="AI31" s="12"/>
      <c r="AJ31" s="11"/>
      <c r="AK31" s="97"/>
    </row>
    <row r="32" spans="1:37" s="64" customFormat="1" ht="45.75" customHeight="1">
      <c r="B32" s="399"/>
      <c r="C32" s="399"/>
      <c r="D32" s="399"/>
      <c r="E32" s="392"/>
      <c r="F32" s="861" t="s">
        <v>172</v>
      </c>
      <c r="G32" s="862"/>
      <c r="H32" s="863"/>
      <c r="I32" s="399"/>
      <c r="J32" s="861" t="s">
        <v>39</v>
      </c>
      <c r="K32" s="862"/>
      <c r="L32" s="863"/>
      <c r="M32" s="392"/>
      <c r="N32" s="870" t="s">
        <v>173</v>
      </c>
      <c r="O32" s="871"/>
      <c r="P32" s="872"/>
      <c r="R32" s="870" t="s">
        <v>174</v>
      </c>
      <c r="S32" s="871"/>
      <c r="T32" s="872"/>
      <c r="U32" s="392"/>
      <c r="Y32" s="39"/>
      <c r="AC32" s="39"/>
      <c r="AK32" s="97"/>
    </row>
    <row r="33" spans="2:37" s="64" customFormat="1" ht="25.5" customHeight="1" thickBot="1">
      <c r="B33" s="399"/>
      <c r="C33" s="399"/>
      <c r="D33" s="399"/>
      <c r="E33" s="392"/>
      <c r="F33" s="401">
        <v>0</v>
      </c>
      <c r="G33" s="402">
        <v>2</v>
      </c>
      <c r="H33" s="406">
        <f>+$H$8*(F33+G33)</f>
        <v>34</v>
      </c>
      <c r="I33" s="399"/>
      <c r="J33" s="401">
        <v>2</v>
      </c>
      <c r="K33" s="402">
        <v>2</v>
      </c>
      <c r="L33" s="406">
        <f>+$L$8*(J33+K33)</f>
        <v>68</v>
      </c>
      <c r="M33" s="392"/>
      <c r="N33" s="497">
        <v>4</v>
      </c>
      <c r="O33" s="498">
        <v>2</v>
      </c>
      <c r="P33" s="499">
        <f>+$P$8*(N33+O33)</f>
        <v>102</v>
      </c>
      <c r="R33" s="497">
        <v>0</v>
      </c>
      <c r="S33" s="498">
        <v>0</v>
      </c>
      <c r="T33" s="499">
        <f>+T$8*(R33+S33)</f>
        <v>0</v>
      </c>
      <c r="U33" s="392"/>
      <c r="Y33" s="39"/>
      <c r="AC33" s="39"/>
      <c r="AK33" s="97"/>
    </row>
    <row r="34" spans="2:37" s="64" customFormat="1" ht="15" customHeight="1">
      <c r="B34" s="399"/>
      <c r="C34" s="399"/>
      <c r="D34" s="399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400"/>
      <c r="P34" s="392"/>
      <c r="Q34" s="392"/>
      <c r="R34" s="392"/>
      <c r="S34" s="400"/>
      <c r="T34" s="392"/>
      <c r="U34" s="392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3"/>
      <c r="AI34" s="393"/>
      <c r="AJ34" s="39"/>
      <c r="AK34" s="97"/>
    </row>
    <row r="35" spans="2:37" s="64" customFormat="1" ht="15" customHeight="1">
      <c r="B35" s="399"/>
      <c r="C35" s="399"/>
      <c r="D35" s="399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400"/>
      <c r="P35" s="392"/>
      <c r="Q35" s="392"/>
      <c r="R35" s="392"/>
      <c r="S35" s="400"/>
      <c r="T35" s="392"/>
      <c r="U35" s="392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3"/>
      <c r="AI35" s="393"/>
      <c r="AJ35" s="39"/>
      <c r="AK35" s="97"/>
    </row>
    <row r="36" spans="2:37" s="64" customFormat="1" ht="45.75" customHeight="1">
      <c r="B36" s="399"/>
      <c r="C36" s="399"/>
      <c r="D36" s="399"/>
      <c r="E36" s="392"/>
      <c r="F36" s="861" t="s">
        <v>31</v>
      </c>
      <c r="G36" s="862"/>
      <c r="H36" s="862"/>
      <c r="I36" s="862"/>
      <c r="J36" s="862"/>
      <c r="K36" s="862"/>
      <c r="L36" s="863"/>
      <c r="M36" s="392"/>
      <c r="Q36" s="97"/>
      <c r="R36" s="861" t="s">
        <v>50</v>
      </c>
      <c r="S36" s="862"/>
      <c r="T36" s="863"/>
      <c r="U36" s="399"/>
      <c r="V36" s="864" t="s">
        <v>175</v>
      </c>
      <c r="W36" s="865"/>
      <c r="X36" s="866"/>
      <c r="Y36" s="39"/>
      <c r="Z36" s="864" t="s">
        <v>176</v>
      </c>
      <c r="AA36" s="865"/>
      <c r="AB36" s="866"/>
      <c r="AC36" s="39"/>
      <c r="AD36" s="864" t="s">
        <v>170</v>
      </c>
      <c r="AE36" s="865"/>
      <c r="AF36" s="866"/>
      <c r="AG36" s="393"/>
      <c r="AH36" s="864" t="s">
        <v>171</v>
      </c>
      <c r="AI36" s="865"/>
      <c r="AJ36" s="866"/>
      <c r="AK36" s="410"/>
    </row>
    <row r="37" spans="2:37" s="64" customFormat="1" ht="25.5" customHeight="1">
      <c r="B37" s="399"/>
      <c r="C37" s="399"/>
      <c r="D37" s="399"/>
      <c r="E37" s="392"/>
      <c r="F37" s="401">
        <v>1</v>
      </c>
      <c r="G37" s="402">
        <v>1</v>
      </c>
      <c r="H37" s="403">
        <f>+H$8*(F37+G37)</f>
        <v>34</v>
      </c>
      <c r="I37" s="404"/>
      <c r="J37" s="404">
        <v>1</v>
      </c>
      <c r="K37" s="402">
        <v>1</v>
      </c>
      <c r="L37" s="405">
        <f>+L8*(J37+K37)</f>
        <v>34</v>
      </c>
      <c r="M37" s="392"/>
      <c r="Q37" s="97"/>
      <c r="R37" s="401">
        <v>3</v>
      </c>
      <c r="S37" s="402">
        <v>1</v>
      </c>
      <c r="T37" s="405">
        <f>+T$8*(R37+S37)</f>
        <v>68</v>
      </c>
      <c r="U37" s="399"/>
      <c r="V37" s="407">
        <v>2</v>
      </c>
      <c r="W37" s="408">
        <v>2</v>
      </c>
      <c r="X37" s="409">
        <f>+X$8*(V37+W37)</f>
        <v>68</v>
      </c>
      <c r="Y37" s="39"/>
      <c r="Z37" s="407">
        <v>2</v>
      </c>
      <c r="AA37" s="408">
        <v>2</v>
      </c>
      <c r="AB37" s="409">
        <f>+AB$8*(Z37+AA37)</f>
        <v>68</v>
      </c>
      <c r="AC37" s="39"/>
      <c r="AD37" s="407">
        <v>3</v>
      </c>
      <c r="AE37" s="408">
        <v>1</v>
      </c>
      <c r="AF37" s="409">
        <f>+AJ$8*(AD37+AE37)</f>
        <v>68</v>
      </c>
      <c r="AG37" s="393"/>
      <c r="AH37" s="407">
        <v>3</v>
      </c>
      <c r="AI37" s="408">
        <v>1</v>
      </c>
      <c r="AJ37" s="409">
        <f>+AJ$8*(AH37+AI37)</f>
        <v>68</v>
      </c>
      <c r="AK37" s="97"/>
    </row>
    <row r="38" spans="2:37" s="64" customFormat="1" ht="15" customHeight="1" thickBot="1">
      <c r="B38" s="399"/>
      <c r="C38" s="399"/>
      <c r="D38" s="399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400"/>
      <c r="P38" s="392"/>
      <c r="Q38" s="392"/>
      <c r="R38" s="392"/>
      <c r="S38" s="400"/>
      <c r="T38" s="392"/>
      <c r="U38" s="392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3"/>
      <c r="AI38" s="393"/>
      <c r="AJ38" s="39"/>
      <c r="AK38" s="97"/>
    </row>
    <row r="39" spans="2:37" s="64" customFormat="1" ht="60" customHeight="1">
      <c r="B39" s="399"/>
      <c r="C39" s="399"/>
      <c r="D39" s="399"/>
      <c r="E39" s="392"/>
      <c r="F39" s="392"/>
      <c r="G39" s="392"/>
      <c r="H39" s="392"/>
      <c r="I39" s="392"/>
      <c r="J39" s="392"/>
      <c r="K39" s="392"/>
      <c r="L39" s="392"/>
      <c r="M39" s="392"/>
      <c r="N39" s="867" t="s">
        <v>169</v>
      </c>
      <c r="O39" s="868"/>
      <c r="P39" s="869"/>
      <c r="Q39" s="392"/>
      <c r="R39" s="861" t="s">
        <v>177</v>
      </c>
      <c r="S39" s="862"/>
      <c r="T39" s="863"/>
      <c r="U39" s="392"/>
      <c r="V39" s="39"/>
      <c r="W39" s="39"/>
      <c r="X39" s="39"/>
      <c r="Y39" s="39"/>
      <c r="Z39" s="867" t="s">
        <v>239</v>
      </c>
      <c r="AA39" s="868"/>
      <c r="AB39" s="869"/>
      <c r="AC39" s="39"/>
      <c r="AD39" s="867" t="s">
        <v>2</v>
      </c>
      <c r="AE39" s="868"/>
      <c r="AF39" s="869"/>
      <c r="AG39" s="39"/>
      <c r="AH39" s="393"/>
      <c r="AI39" s="393"/>
      <c r="AJ39" s="39"/>
      <c r="AK39" s="97"/>
    </row>
    <row r="40" spans="2:37" s="64" customFormat="1" ht="26.25" customHeight="1" thickBot="1">
      <c r="B40" s="399"/>
      <c r="C40" s="399"/>
      <c r="D40" s="399"/>
      <c r="E40" s="392"/>
      <c r="F40" s="392"/>
      <c r="G40" s="392"/>
      <c r="H40" s="392"/>
      <c r="I40" s="392"/>
      <c r="J40" s="392"/>
      <c r="K40" s="392"/>
      <c r="L40" s="392"/>
      <c r="M40" s="392"/>
      <c r="N40" s="500">
        <v>4</v>
      </c>
      <c r="O40" s="501">
        <v>2</v>
      </c>
      <c r="P40" s="502">
        <f>+T$8*(N40+O40)</f>
        <v>102</v>
      </c>
      <c r="Q40" s="392"/>
      <c r="R40" s="401">
        <v>4</v>
      </c>
      <c r="S40" s="402">
        <v>2</v>
      </c>
      <c r="T40" s="406">
        <f>+P$8*(R40+S40)</f>
        <v>102</v>
      </c>
      <c r="U40" s="392"/>
      <c r="V40" s="39"/>
      <c r="W40" s="39"/>
      <c r="X40" s="39"/>
      <c r="Y40" s="39"/>
      <c r="Z40" s="500">
        <v>4</v>
      </c>
      <c r="AA40" s="501">
        <v>2</v>
      </c>
      <c r="AB40" s="502">
        <f>+AB$8*(Z40+AA40)</f>
        <v>102</v>
      </c>
      <c r="AC40" s="39"/>
      <c r="AD40" s="503">
        <v>1</v>
      </c>
      <c r="AE40" s="504">
        <v>1</v>
      </c>
      <c r="AF40" s="505">
        <f>+(AE40+AD40)*X8</f>
        <v>34</v>
      </c>
      <c r="AG40" s="39"/>
      <c r="AH40" s="393"/>
      <c r="AI40" s="393"/>
      <c r="AJ40" s="39"/>
      <c r="AK40" s="97"/>
    </row>
    <row r="41" spans="2:37" s="64" customFormat="1" ht="20.25" customHeight="1" thickBot="1">
      <c r="B41" s="399"/>
      <c r="C41" s="399"/>
      <c r="D41" s="399"/>
      <c r="E41" s="392"/>
      <c r="F41" s="392"/>
      <c r="G41" s="392"/>
      <c r="H41" s="392"/>
      <c r="I41" s="392"/>
      <c r="J41" s="392"/>
      <c r="K41" s="392"/>
      <c r="L41" s="392"/>
      <c r="M41" s="392"/>
      <c r="N41" s="392"/>
      <c r="O41" s="400"/>
      <c r="P41" s="392"/>
      <c r="Q41" s="392"/>
      <c r="R41" s="392"/>
      <c r="S41" s="400"/>
      <c r="T41" s="392"/>
      <c r="U41" s="392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3"/>
      <c r="AI41" s="393"/>
      <c r="AJ41" s="39"/>
      <c r="AK41" s="97"/>
    </row>
    <row r="42" spans="2:37" s="64" customFormat="1" ht="45" customHeight="1">
      <c r="B42" s="399"/>
      <c r="C42" s="399"/>
      <c r="D42" s="399"/>
      <c r="E42" s="392"/>
      <c r="M42" s="392"/>
      <c r="Q42" s="392"/>
      <c r="U42" s="392"/>
      <c r="V42" s="864" t="s">
        <v>178</v>
      </c>
      <c r="W42" s="865"/>
      <c r="X42" s="865"/>
      <c r="Y42" s="865"/>
      <c r="Z42" s="865"/>
      <c r="AA42" s="865"/>
      <c r="AB42" s="866"/>
      <c r="AC42" s="39"/>
      <c r="AD42" s="867" t="s">
        <v>240</v>
      </c>
      <c r="AE42" s="868"/>
      <c r="AF42" s="869"/>
      <c r="AG42" s="39"/>
      <c r="AH42" s="864" t="s">
        <v>179</v>
      </c>
      <c r="AI42" s="865"/>
      <c r="AJ42" s="866"/>
      <c r="AK42" s="97"/>
    </row>
    <row r="43" spans="2:37" s="64" customFormat="1" ht="26.5" customHeight="1" thickBot="1">
      <c r="B43" s="399"/>
      <c r="C43" s="399"/>
      <c r="D43" s="399"/>
      <c r="E43" s="392"/>
      <c r="M43" s="392"/>
      <c r="Q43" s="392"/>
      <c r="U43" s="392"/>
      <c r="V43" s="407">
        <v>3</v>
      </c>
      <c r="W43" s="408">
        <v>1</v>
      </c>
      <c r="X43" s="411">
        <f>+X$8*(V43+W43)</f>
        <v>68</v>
      </c>
      <c r="Y43" s="412"/>
      <c r="Z43" s="412">
        <v>3</v>
      </c>
      <c r="AA43" s="408">
        <v>1</v>
      </c>
      <c r="AB43" s="409">
        <f>+AB$8*(Z43+AA43)</f>
        <v>68</v>
      </c>
      <c r="AC43" s="39"/>
      <c r="AD43" s="500">
        <v>2</v>
      </c>
      <c r="AE43" s="501">
        <v>2</v>
      </c>
      <c r="AF43" s="502">
        <f>+AF$8*(AD43+AE43)</f>
        <v>68</v>
      </c>
      <c r="AG43" s="39"/>
      <c r="AH43" s="407">
        <v>4</v>
      </c>
      <c r="AI43" s="408">
        <v>2</v>
      </c>
      <c r="AJ43" s="409">
        <f>+AJ$8*(AH43+AI43)</f>
        <v>102</v>
      </c>
      <c r="AK43" s="97"/>
    </row>
    <row r="44" spans="2:37" s="64" customFormat="1" ht="15" customHeight="1">
      <c r="B44" s="399"/>
      <c r="C44" s="399"/>
      <c r="D44" s="399"/>
      <c r="E44" s="392"/>
      <c r="F44" s="392"/>
      <c r="G44" s="392"/>
      <c r="H44" s="392"/>
      <c r="I44" s="392"/>
      <c r="J44" s="392"/>
      <c r="K44" s="392"/>
      <c r="L44" s="392"/>
      <c r="M44" s="392"/>
      <c r="N44" s="392"/>
      <c r="O44" s="400"/>
      <c r="P44" s="392"/>
      <c r="Q44" s="392"/>
      <c r="R44" s="392"/>
      <c r="S44" s="400"/>
      <c r="T44" s="392"/>
      <c r="U44" s="392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  <c r="AI44" s="97"/>
      <c r="AJ44" s="97"/>
      <c r="AK44" s="97"/>
    </row>
    <row r="45" spans="2:37" s="64" customFormat="1" ht="45" customHeight="1">
      <c r="B45" s="399"/>
      <c r="C45" s="399"/>
      <c r="D45" s="399"/>
      <c r="E45" s="392"/>
      <c r="F45" s="864" t="s">
        <v>180</v>
      </c>
      <c r="G45" s="865"/>
      <c r="H45" s="865"/>
      <c r="I45" s="865"/>
      <c r="J45" s="865" t="s">
        <v>181</v>
      </c>
      <c r="K45" s="865"/>
      <c r="L45" s="866"/>
      <c r="M45" s="392"/>
      <c r="N45" s="864" t="s">
        <v>182</v>
      </c>
      <c r="O45" s="865"/>
      <c r="P45" s="865"/>
      <c r="Q45" s="865"/>
      <c r="R45" s="865" t="s">
        <v>183</v>
      </c>
      <c r="S45" s="865"/>
      <c r="T45" s="866"/>
      <c r="U45" s="392"/>
      <c r="V45" s="864" t="s">
        <v>45</v>
      </c>
      <c r="W45" s="865"/>
      <c r="X45" s="866"/>
      <c r="Y45" s="39"/>
      <c r="Z45" s="864" t="s">
        <v>184</v>
      </c>
      <c r="AA45" s="865"/>
      <c r="AB45" s="866"/>
      <c r="AC45" s="39"/>
      <c r="AD45" s="864" t="s">
        <v>185</v>
      </c>
      <c r="AE45" s="865"/>
      <c r="AF45" s="866"/>
      <c r="AG45" s="39"/>
      <c r="AH45" s="864" t="s">
        <v>186</v>
      </c>
      <c r="AI45" s="865"/>
      <c r="AJ45" s="866"/>
      <c r="AK45" s="97"/>
    </row>
    <row r="46" spans="2:37" s="64" customFormat="1" ht="26.5" customHeight="1">
      <c r="B46" s="399"/>
      <c r="C46" s="399"/>
      <c r="D46" s="399"/>
      <c r="E46" s="392"/>
      <c r="F46" s="407">
        <v>1</v>
      </c>
      <c r="G46" s="408">
        <v>1</v>
      </c>
      <c r="H46" s="411">
        <f>+H$8*(F46+G46)</f>
        <v>34</v>
      </c>
      <c r="I46" s="412"/>
      <c r="J46" s="412">
        <v>1</v>
      </c>
      <c r="K46" s="408">
        <v>1</v>
      </c>
      <c r="L46" s="409">
        <f>+L$8*(J46+K46)</f>
        <v>34</v>
      </c>
      <c r="M46" s="392"/>
      <c r="N46" s="407">
        <v>3</v>
      </c>
      <c r="O46" s="408">
        <v>1</v>
      </c>
      <c r="P46" s="411">
        <f>+P$8*(N46+O46)</f>
        <v>68</v>
      </c>
      <c r="Q46" s="412"/>
      <c r="R46" s="412">
        <v>3</v>
      </c>
      <c r="S46" s="408">
        <v>1</v>
      </c>
      <c r="T46" s="409">
        <f>+T$8*(R46+S46)</f>
        <v>68</v>
      </c>
      <c r="U46" s="392"/>
      <c r="V46" s="407">
        <v>3</v>
      </c>
      <c r="W46" s="408">
        <v>1</v>
      </c>
      <c r="X46" s="409">
        <f>+X$8*(V46+W46)</f>
        <v>68</v>
      </c>
      <c r="Y46" s="39"/>
      <c r="Z46" s="407">
        <v>3</v>
      </c>
      <c r="AA46" s="408">
        <v>1</v>
      </c>
      <c r="AB46" s="409">
        <f>+AB$8*(Z46+AA46)</f>
        <v>68</v>
      </c>
      <c r="AC46" s="39"/>
      <c r="AD46" s="407">
        <v>3</v>
      </c>
      <c r="AE46" s="408">
        <v>1</v>
      </c>
      <c r="AF46" s="409">
        <f>+AF$8*(AD46+AE46)</f>
        <v>68</v>
      </c>
      <c r="AG46" s="39"/>
      <c r="AH46" s="407">
        <v>3</v>
      </c>
      <c r="AI46" s="408">
        <v>1</v>
      </c>
      <c r="AJ46" s="409">
        <f>+AJ$8*(AH46+AI46)</f>
        <v>68</v>
      </c>
      <c r="AK46" s="97"/>
    </row>
    <row r="47" spans="2:37" s="64" customFormat="1" ht="11.25" customHeight="1" thickBot="1">
      <c r="B47" s="399"/>
      <c r="C47" s="399"/>
      <c r="D47" s="399"/>
      <c r="E47" s="392"/>
      <c r="F47" s="392"/>
      <c r="G47" s="392"/>
      <c r="H47" s="392"/>
      <c r="I47" s="392"/>
      <c r="J47" s="392"/>
      <c r="K47" s="392"/>
      <c r="L47" s="392"/>
      <c r="M47" s="392"/>
      <c r="N47" s="97"/>
      <c r="O47" s="97"/>
      <c r="P47" s="97"/>
      <c r="Q47" s="97"/>
      <c r="R47" s="97"/>
      <c r="S47" s="97"/>
      <c r="T47" s="97"/>
      <c r="U47" s="392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</row>
    <row r="48" spans="2:37" ht="49.5" customHeight="1" thickTop="1">
      <c r="B48" s="399"/>
      <c r="C48" s="399"/>
      <c r="D48" s="399"/>
      <c r="E48" s="399"/>
      <c r="F48" s="97"/>
      <c r="G48" s="97"/>
      <c r="H48" s="97"/>
      <c r="I48" s="97"/>
      <c r="J48" s="97"/>
      <c r="K48" s="97"/>
      <c r="L48" s="97"/>
      <c r="M48" s="97"/>
      <c r="N48" s="864" t="s">
        <v>3</v>
      </c>
      <c r="O48" s="865"/>
      <c r="P48" s="865"/>
      <c r="Q48" s="865"/>
      <c r="R48" s="865"/>
      <c r="S48" s="865"/>
      <c r="T48" s="866"/>
      <c r="U48" s="167"/>
      <c r="V48" s="864" t="s">
        <v>4</v>
      </c>
      <c r="W48" s="865"/>
      <c r="X48" s="865"/>
      <c r="Y48" s="865"/>
      <c r="Z48" s="865"/>
      <c r="AA48" s="865"/>
      <c r="AB48" s="866"/>
      <c r="AC48" s="167"/>
      <c r="AD48" s="878" t="s">
        <v>236</v>
      </c>
      <c r="AE48" s="879"/>
      <c r="AF48" s="879"/>
      <c r="AG48" s="879"/>
      <c r="AH48" s="879"/>
      <c r="AI48" s="879"/>
      <c r="AJ48" s="880"/>
      <c r="AK48" s="97"/>
    </row>
    <row r="49" spans="1:40" ht="25.5" customHeight="1" thickBot="1">
      <c r="B49" s="399"/>
      <c r="C49" s="399"/>
      <c r="D49" s="399"/>
      <c r="E49" s="399"/>
      <c r="F49" s="97"/>
      <c r="G49" s="97"/>
      <c r="H49" s="97"/>
      <c r="I49" s="97"/>
      <c r="J49" s="97"/>
      <c r="K49" s="97"/>
      <c r="L49" s="97"/>
      <c r="M49" s="97"/>
      <c r="N49" s="407">
        <v>1</v>
      </c>
      <c r="O49" s="408">
        <v>1</v>
      </c>
      <c r="P49" s="411">
        <f>+H$8*(N49+O49)</f>
        <v>34</v>
      </c>
      <c r="Q49" s="408"/>
      <c r="R49" s="412">
        <v>1</v>
      </c>
      <c r="S49" s="408">
        <v>1</v>
      </c>
      <c r="T49" s="409">
        <f>+$L$8*(R49+S49)</f>
        <v>34</v>
      </c>
      <c r="U49" s="167"/>
      <c r="V49" s="407">
        <v>1</v>
      </c>
      <c r="W49" s="408">
        <v>1</v>
      </c>
      <c r="X49" s="411">
        <f>+P$8*(V49+W49)</f>
        <v>34</v>
      </c>
      <c r="Y49" s="408"/>
      <c r="Z49" s="412">
        <v>1</v>
      </c>
      <c r="AA49" s="408">
        <v>1</v>
      </c>
      <c r="AB49" s="409">
        <f>+$L$8*(Z49+AA49)</f>
        <v>34</v>
      </c>
      <c r="AC49" s="167"/>
      <c r="AD49" s="435">
        <v>2</v>
      </c>
      <c r="AE49" s="436">
        <v>2</v>
      </c>
      <c r="AF49" s="437">
        <f>+X$8*(AD49+AE49)</f>
        <v>68</v>
      </c>
      <c r="AG49" s="438"/>
      <c r="AH49" s="439">
        <v>2</v>
      </c>
      <c r="AI49" s="436">
        <v>2</v>
      </c>
      <c r="AJ49" s="440">
        <f>+$L$8*(AH49+AI49)</f>
        <v>68</v>
      </c>
      <c r="AK49" s="97"/>
    </row>
    <row r="50" spans="1:40" ht="25.5" customHeight="1" thickTop="1">
      <c r="B50" s="152"/>
      <c r="C50" s="152"/>
      <c r="D50" s="152"/>
      <c r="E50" s="152"/>
    </row>
    <row r="51" spans="1:40" s="64" customFormat="1" ht="15" customHeight="1">
      <c r="B51" s="151"/>
      <c r="C51" s="151"/>
      <c r="D51" s="151"/>
      <c r="E51" s="95"/>
      <c r="F51" s="95"/>
      <c r="G51" s="95"/>
      <c r="H51" s="95"/>
      <c r="I51" s="95"/>
      <c r="J51" s="95"/>
      <c r="K51" s="95"/>
      <c r="L51" s="95"/>
      <c r="M51" s="95"/>
      <c r="N51" s="151"/>
      <c r="O51" s="151"/>
      <c r="P51" s="151"/>
      <c r="Q51" s="151"/>
      <c r="R51" s="151"/>
      <c r="S51" s="151"/>
      <c r="T51" s="151"/>
      <c r="U51" s="95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</row>
    <row r="52" spans="1:40" s="1" customFormat="1" ht="16.5" customHeight="1" thickBot="1">
      <c r="A52" s="64"/>
      <c r="B52" s="64"/>
      <c r="C52" s="64"/>
      <c r="D52" s="64"/>
      <c r="E52" s="2"/>
      <c r="F52" s="2"/>
      <c r="G52" s="2"/>
      <c r="H52" s="2"/>
      <c r="I52" s="2"/>
      <c r="J52" s="2"/>
      <c r="K52" s="2"/>
      <c r="L52" s="2"/>
      <c r="M52" s="2"/>
      <c r="N52" s="2"/>
      <c r="O52" s="33"/>
      <c r="P52" s="2"/>
      <c r="Q52" s="2"/>
      <c r="R52" s="2"/>
      <c r="S52" s="33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64"/>
      <c r="AL52" s="64"/>
      <c r="AM52" s="64"/>
      <c r="AN52" s="64"/>
    </row>
    <row r="53" spans="1:40" s="103" customFormat="1" ht="30.75" customHeight="1" thickBot="1">
      <c r="A53" s="101" t="s">
        <v>6</v>
      </c>
      <c r="B53" s="819" t="s">
        <v>7</v>
      </c>
      <c r="C53" s="820"/>
      <c r="D53" s="821"/>
      <c r="E53" s="94"/>
      <c r="F53" s="819" t="s">
        <v>7</v>
      </c>
      <c r="G53" s="820"/>
      <c r="H53" s="821"/>
      <c r="I53" s="47"/>
      <c r="J53" s="819" t="s">
        <v>7</v>
      </c>
      <c r="K53" s="820"/>
      <c r="L53" s="821"/>
      <c r="M53" s="47"/>
      <c r="N53" s="819" t="s">
        <v>7</v>
      </c>
      <c r="O53" s="820"/>
      <c r="P53" s="821"/>
      <c r="Q53" s="47"/>
      <c r="R53" s="819" t="s">
        <v>7</v>
      </c>
      <c r="S53" s="820"/>
      <c r="T53" s="821"/>
      <c r="U53" s="47"/>
      <c r="V53" s="819" t="s">
        <v>7</v>
      </c>
      <c r="W53" s="820"/>
      <c r="X53" s="821"/>
      <c r="Y53" s="47"/>
      <c r="Z53" s="819" t="s">
        <v>7</v>
      </c>
      <c r="AA53" s="820"/>
      <c r="AB53" s="821"/>
      <c r="AC53" s="47"/>
      <c r="AD53" s="819" t="s">
        <v>7</v>
      </c>
      <c r="AE53" s="820"/>
      <c r="AF53" s="821"/>
      <c r="AG53" s="47"/>
      <c r="AH53" s="819" t="s">
        <v>7</v>
      </c>
      <c r="AI53" s="820"/>
      <c r="AJ53" s="821"/>
      <c r="AK53" s="102" t="s">
        <v>8</v>
      </c>
    </row>
    <row r="54" spans="1:40" s="75" customFormat="1" ht="27.75" customHeight="1">
      <c r="A54" s="420" t="s">
        <v>65</v>
      </c>
      <c r="B54" s="109">
        <f>+B30</f>
        <v>2</v>
      </c>
      <c r="C54" s="107">
        <f>+C30</f>
        <v>0</v>
      </c>
      <c r="D54" s="108">
        <f>+D30</f>
        <v>4</v>
      </c>
      <c r="E54" s="94"/>
      <c r="F54" s="106">
        <f>+F27+F37+F30+F33</f>
        <v>7</v>
      </c>
      <c r="G54" s="107">
        <f>+G27+G37+G30+G33</f>
        <v>11</v>
      </c>
      <c r="H54" s="108">
        <f>+H27+H37+H30+H33</f>
        <v>306</v>
      </c>
      <c r="I54" s="47"/>
      <c r="J54" s="106">
        <f>+J27+J37+J30+J33</f>
        <v>9</v>
      </c>
      <c r="K54" s="107">
        <f>+K27+K37+K30+K33</f>
        <v>9</v>
      </c>
      <c r="L54" s="108">
        <f>+L27+L37+L30+L33</f>
        <v>306</v>
      </c>
      <c r="M54" s="47"/>
      <c r="N54" s="106">
        <f>+N27+N30+N33</f>
        <v>9</v>
      </c>
      <c r="O54" s="107">
        <f>+O27+O30+O33</f>
        <v>5</v>
      </c>
      <c r="P54" s="108">
        <f>+P27+P30+P33</f>
        <v>238</v>
      </c>
      <c r="Q54" s="47"/>
      <c r="R54" s="106">
        <f>+R37+R30+R33+R40</f>
        <v>11</v>
      </c>
      <c r="S54" s="107">
        <f>+S37+S30+S33+S40</f>
        <v>5</v>
      </c>
      <c r="T54" s="108">
        <f>+T37+T30+T33+T40</f>
        <v>272</v>
      </c>
      <c r="U54" s="47"/>
      <c r="V54" s="106">
        <f>+V30</f>
        <v>3</v>
      </c>
      <c r="W54" s="107">
        <f>+W30</f>
        <v>1</v>
      </c>
      <c r="X54" s="108">
        <f>+X30</f>
        <v>68</v>
      </c>
      <c r="Y54" s="47"/>
      <c r="Z54" s="106">
        <v>0</v>
      </c>
      <c r="AA54" s="107">
        <v>0</v>
      </c>
      <c r="AB54" s="108">
        <v>0</v>
      </c>
      <c r="AC54" s="47"/>
      <c r="AD54" s="106">
        <v>0</v>
      </c>
      <c r="AE54" s="107">
        <v>0</v>
      </c>
      <c r="AF54" s="108">
        <v>0</v>
      </c>
      <c r="AG54" s="47"/>
      <c r="AH54" s="106">
        <v>0</v>
      </c>
      <c r="AI54" s="107">
        <v>0</v>
      </c>
      <c r="AJ54" s="109">
        <v>0</v>
      </c>
      <c r="AK54" s="110">
        <f>+D54+H54+L54+P54+T54+X54+AB54+AF54+AJ54</f>
        <v>1194</v>
      </c>
    </row>
    <row r="55" spans="1:40" s="75" customFormat="1" ht="27.75" customHeight="1">
      <c r="A55" s="413" t="s">
        <v>66</v>
      </c>
      <c r="B55" s="104">
        <v>0</v>
      </c>
      <c r="C55" s="79">
        <v>0</v>
      </c>
      <c r="D55" s="105">
        <v>0</v>
      </c>
      <c r="E55" s="94"/>
      <c r="F55" s="111">
        <f>+F15+F18+F21+F24</f>
        <v>4</v>
      </c>
      <c r="G55" s="79">
        <f>+G15+G18+G21+G24</f>
        <v>10</v>
      </c>
      <c r="H55" s="105">
        <f>+H15+H18+H21+H24</f>
        <v>238</v>
      </c>
      <c r="I55" s="47"/>
      <c r="J55" s="111">
        <f>+J15+J18+J21+J24</f>
        <v>4</v>
      </c>
      <c r="K55" s="79">
        <f>+K15+K18+K21+K24</f>
        <v>10</v>
      </c>
      <c r="L55" s="105">
        <f>+L15+L18+L21+L24</f>
        <v>238</v>
      </c>
      <c r="M55" s="47"/>
      <c r="N55" s="111">
        <f>+N15+N18</f>
        <v>0</v>
      </c>
      <c r="O55" s="79">
        <f>+O15+O18</f>
        <v>8</v>
      </c>
      <c r="P55" s="105">
        <f>+P15+P18</f>
        <v>136</v>
      </c>
      <c r="Q55" s="47"/>
      <c r="R55" s="111">
        <f>+R15+R18+R21</f>
        <v>3</v>
      </c>
      <c r="S55" s="79">
        <f>+S15+S18+S21</f>
        <v>9</v>
      </c>
      <c r="T55" s="105">
        <f>+T15+T18+T21</f>
        <v>204</v>
      </c>
      <c r="U55" s="47"/>
      <c r="V55" s="111">
        <f>+V15+V18+V21+V24</f>
        <v>5</v>
      </c>
      <c r="W55" s="79">
        <f>+W15+W18+W21+W24</f>
        <v>11</v>
      </c>
      <c r="X55" s="105">
        <f>+X15+X18+X21+X24</f>
        <v>272</v>
      </c>
      <c r="Y55" s="47"/>
      <c r="Z55" s="111">
        <f>+Z15+Z18+Z21+Z24</f>
        <v>3</v>
      </c>
      <c r="AA55" s="79">
        <f>+AA15+AA18+AA21+AA24</f>
        <v>11</v>
      </c>
      <c r="AB55" s="105">
        <f>+AB15+AB18+AB21+AB24</f>
        <v>238</v>
      </c>
      <c r="AC55" s="47"/>
      <c r="AD55" s="111">
        <f>+AD15+AD18+AD24+AD27+AD30</f>
        <v>5</v>
      </c>
      <c r="AE55" s="79">
        <f>+AE15+AE18+AE24+AE27+AE30</f>
        <v>11</v>
      </c>
      <c r="AF55" s="105">
        <f>+AF15+AF18+AF24+AF27+AF30</f>
        <v>272</v>
      </c>
      <c r="AG55" s="47"/>
      <c r="AH55" s="111">
        <f>+AH15+AH18+AH21+AH27+AH30</f>
        <v>3</v>
      </c>
      <c r="AI55" s="79">
        <f>+AI15+AI18+AI21+AI27+AI30</f>
        <v>11</v>
      </c>
      <c r="AJ55" s="104">
        <f>+AJ15+AJ18+AJ21+AJ27+AJ30</f>
        <v>238</v>
      </c>
      <c r="AK55" s="110">
        <f>+D55+H55+L55+P55+T55+X55+AB55+AF55+AJ55</f>
        <v>1836</v>
      </c>
    </row>
    <row r="56" spans="1:40" s="75" customFormat="1" ht="27.75" customHeight="1">
      <c r="A56" s="421" t="s">
        <v>68</v>
      </c>
      <c r="B56" s="104">
        <v>0</v>
      </c>
      <c r="C56" s="79">
        <v>0</v>
      </c>
      <c r="D56" s="105">
        <f>+B56+C56</f>
        <v>0</v>
      </c>
      <c r="E56" s="94"/>
      <c r="F56" s="111">
        <f>+F46</f>
        <v>1</v>
      </c>
      <c r="G56" s="79">
        <f>+G46</f>
        <v>1</v>
      </c>
      <c r="H56" s="105">
        <f>+H46</f>
        <v>34</v>
      </c>
      <c r="I56" s="47"/>
      <c r="J56" s="111">
        <f>+J46</f>
        <v>1</v>
      </c>
      <c r="K56" s="79">
        <f>+K46</f>
        <v>1</v>
      </c>
      <c r="L56" s="105">
        <f>+L46</f>
        <v>34</v>
      </c>
      <c r="M56" s="153"/>
      <c r="N56" s="111">
        <f>+N40+N46+N49</f>
        <v>8</v>
      </c>
      <c r="O56" s="79">
        <f>+O40+O46+O49</f>
        <v>4</v>
      </c>
      <c r="P56" s="105">
        <f>+P40+P46+P49</f>
        <v>204</v>
      </c>
      <c r="Q56" s="153"/>
      <c r="R56" s="111">
        <f>+R46+R49</f>
        <v>4</v>
      </c>
      <c r="S56" s="79">
        <f>+S46+S49</f>
        <v>2</v>
      </c>
      <c r="T56" s="105">
        <f>+T46+T49</f>
        <v>102</v>
      </c>
      <c r="U56" s="153"/>
      <c r="V56" s="111">
        <f>+V37+V43+V46+V49</f>
        <v>9</v>
      </c>
      <c r="W56" s="79">
        <f>+W37+W43+W46+W49</f>
        <v>5</v>
      </c>
      <c r="X56" s="105">
        <f>+X37+X43+X46+X49</f>
        <v>238</v>
      </c>
      <c r="Y56" s="153"/>
      <c r="Z56" s="111">
        <f>+Z37+Z40+Z43+Z46+Z49</f>
        <v>13</v>
      </c>
      <c r="AA56" s="79">
        <f>+AA37+AA40+AA43+AA46+AA49</f>
        <v>7</v>
      </c>
      <c r="AB56" s="105">
        <f>+AB37+AB40+AB43+AB46+AB49</f>
        <v>340</v>
      </c>
      <c r="AC56" s="153"/>
      <c r="AD56" s="111">
        <f>+AD37+AD43+AD46+AD49+AD40</f>
        <v>11</v>
      </c>
      <c r="AE56" s="79">
        <f>+AE37+AE43+AE46+AE49+AE40</f>
        <v>7</v>
      </c>
      <c r="AF56" s="105">
        <f>+AF37+AF43+AF46+AF49+AF40</f>
        <v>306</v>
      </c>
      <c r="AG56" s="153"/>
      <c r="AH56" s="111">
        <f>+AH37+AH43+AH46+AH49</f>
        <v>12</v>
      </c>
      <c r="AI56" s="79">
        <f>+AI37+AI43+AI46+AI49</f>
        <v>6</v>
      </c>
      <c r="AJ56" s="104">
        <f>+AJ37+AJ43+AJ46+AJ49</f>
        <v>306</v>
      </c>
      <c r="AK56" s="110">
        <f>+D56+H56+L56+P56+T56+X56+AB56+AF56+AJ56</f>
        <v>1564</v>
      </c>
    </row>
    <row r="57" spans="1:40" s="75" customFormat="1" ht="33.75" customHeight="1">
      <c r="A57" s="422" t="s">
        <v>67</v>
      </c>
      <c r="B57" s="68">
        <v>0</v>
      </c>
      <c r="C57" s="113">
        <v>0</v>
      </c>
      <c r="D57" s="114">
        <v>0</v>
      </c>
      <c r="E57" s="94"/>
      <c r="F57" s="112">
        <f>+F18</f>
        <v>0</v>
      </c>
      <c r="G57" s="113">
        <v>0</v>
      </c>
      <c r="H57" s="114">
        <v>0</v>
      </c>
      <c r="I57" s="47"/>
      <c r="J57" s="112">
        <f>+J18</f>
        <v>0</v>
      </c>
      <c r="K57" s="113">
        <v>0</v>
      </c>
      <c r="L57" s="114">
        <v>0</v>
      </c>
      <c r="M57" s="153"/>
      <c r="N57" s="112">
        <f>+N18</f>
        <v>0</v>
      </c>
      <c r="O57" s="113">
        <v>0</v>
      </c>
      <c r="P57" s="114">
        <v>0</v>
      </c>
      <c r="Q57" s="47"/>
      <c r="R57" s="112">
        <f>+R18</f>
        <v>0</v>
      </c>
      <c r="S57" s="113">
        <v>0</v>
      </c>
      <c r="T57" s="114">
        <v>0</v>
      </c>
      <c r="U57" s="153"/>
      <c r="V57" s="112">
        <f>+V18</f>
        <v>0</v>
      </c>
      <c r="W57" s="113">
        <v>0</v>
      </c>
      <c r="X57" s="114">
        <v>0</v>
      </c>
      <c r="Y57" s="47"/>
      <c r="Z57" s="112">
        <f>+Z18</f>
        <v>0</v>
      </c>
      <c r="AA57" s="113">
        <v>0</v>
      </c>
      <c r="AB57" s="114">
        <v>0</v>
      </c>
      <c r="AC57" s="153"/>
      <c r="AD57" s="112">
        <v>0</v>
      </c>
      <c r="AE57" s="113">
        <v>0</v>
      </c>
      <c r="AF57" s="114">
        <v>0</v>
      </c>
      <c r="AG57" s="47"/>
      <c r="AH57" s="112">
        <v>0</v>
      </c>
      <c r="AI57" s="113">
        <v>0</v>
      </c>
      <c r="AJ57" s="114">
        <v>0</v>
      </c>
      <c r="AK57" s="110">
        <f>+D57+H57+L57+P57+T57+X57+AB57+AF57+AJ57</f>
        <v>0</v>
      </c>
    </row>
    <row r="58" spans="1:40" s="75" customFormat="1" ht="39.25" customHeight="1" thickBot="1">
      <c r="A58" s="115" t="s">
        <v>8</v>
      </c>
      <c r="B58" s="116">
        <f>+SUM(B54:B56)</f>
        <v>2</v>
      </c>
      <c r="C58" s="117">
        <f>+SUM(C54:C56)</f>
        <v>0</v>
      </c>
      <c r="D58" s="118">
        <f>+SUM(D54:D57)</f>
        <v>4</v>
      </c>
      <c r="E58" s="94"/>
      <c r="F58" s="119">
        <f>+SUM(F54:F57)</f>
        <v>12</v>
      </c>
      <c r="G58" s="117">
        <f>+SUM(G54:G57)</f>
        <v>22</v>
      </c>
      <c r="H58" s="118">
        <f>+SUM(H54:H57)</f>
        <v>578</v>
      </c>
      <c r="I58" s="47"/>
      <c r="J58" s="119">
        <f>+SUM(J54:J57)</f>
        <v>14</v>
      </c>
      <c r="K58" s="117">
        <f>+SUM(K54:K57)</f>
        <v>20</v>
      </c>
      <c r="L58" s="118">
        <f>+SUM(L54:L57)</f>
        <v>578</v>
      </c>
      <c r="M58" s="153"/>
      <c r="N58" s="119">
        <f>+SUM(N54:N57)</f>
        <v>17</v>
      </c>
      <c r="O58" s="117">
        <f>+SUM(O54:O57)</f>
        <v>17</v>
      </c>
      <c r="P58" s="118">
        <f>+SUM(P54:P57)</f>
        <v>578</v>
      </c>
      <c r="Q58" s="153"/>
      <c r="R58" s="119">
        <f t="shared" ref="R58:X58" si="0">+SUM(R54:R57)</f>
        <v>18</v>
      </c>
      <c r="S58" s="117">
        <f t="shared" si="0"/>
        <v>16</v>
      </c>
      <c r="T58" s="118">
        <f t="shared" si="0"/>
        <v>578</v>
      </c>
      <c r="U58" s="119">
        <f t="shared" si="0"/>
        <v>0</v>
      </c>
      <c r="V58" s="119">
        <f t="shared" si="0"/>
        <v>17</v>
      </c>
      <c r="W58" s="117">
        <f t="shared" si="0"/>
        <v>17</v>
      </c>
      <c r="X58" s="118">
        <f t="shared" si="0"/>
        <v>578</v>
      </c>
      <c r="Y58" s="153"/>
      <c r="Z58" s="119">
        <f>+SUM(Z54:Z57)</f>
        <v>16</v>
      </c>
      <c r="AA58" s="117">
        <f>+SUM(AA54:AA57)</f>
        <v>18</v>
      </c>
      <c r="AB58" s="118">
        <f>+SUM(AB54:AB57)</f>
        <v>578</v>
      </c>
      <c r="AC58" s="153"/>
      <c r="AD58" s="119">
        <f>+SUM(AD54:AD57)</f>
        <v>16</v>
      </c>
      <c r="AE58" s="117">
        <f>+SUM(AE54:AE57)</f>
        <v>18</v>
      </c>
      <c r="AF58" s="118">
        <f>+SUM(AF54:AF57)</f>
        <v>578</v>
      </c>
      <c r="AG58" s="153"/>
      <c r="AH58" s="506">
        <f>+SUM(AH54:AH57)</f>
        <v>15</v>
      </c>
      <c r="AI58" s="507">
        <f>+SUM(AI54:AI57)</f>
        <v>17</v>
      </c>
      <c r="AJ58" s="118">
        <f>+SUM(AJ54:AJ57)</f>
        <v>544</v>
      </c>
      <c r="AK58" s="43">
        <f>+SUM(AK54:AK57)</f>
        <v>4594</v>
      </c>
    </row>
    <row r="59" spans="1:40" s="154" customFormat="1" ht="186.75" customHeight="1"/>
    <row r="60" spans="1:40" s="157" customFormat="1" ht="96" customHeight="1">
      <c r="A60" s="155"/>
      <c r="B60" s="155"/>
      <c r="C60" s="155"/>
      <c r="D60" s="156"/>
      <c r="E60" s="156"/>
      <c r="F60" s="156"/>
      <c r="G60" s="156"/>
      <c r="H60" s="156"/>
      <c r="I60" s="156"/>
      <c r="J60" s="156"/>
      <c r="K60" s="156"/>
      <c r="L60" s="156"/>
      <c r="M60" s="156"/>
      <c r="N60" s="155"/>
      <c r="O60" s="155"/>
      <c r="P60" s="155"/>
      <c r="Q60" s="155"/>
      <c r="R60" s="155"/>
      <c r="S60" s="155"/>
      <c r="T60" s="155"/>
      <c r="U60" s="156"/>
      <c r="V60" s="128"/>
      <c r="W60" s="129"/>
      <c r="X60" s="129"/>
      <c r="Y60" s="873" t="s">
        <v>128</v>
      </c>
      <c r="Z60" s="874"/>
      <c r="AA60" s="874"/>
      <c r="AB60" s="874"/>
      <c r="AC60" s="874"/>
      <c r="AD60" s="874"/>
      <c r="AE60" s="874"/>
      <c r="AF60" s="155"/>
      <c r="AG60" s="155"/>
      <c r="AH60" s="155"/>
      <c r="AI60" s="155"/>
      <c r="AJ60" s="155"/>
      <c r="AK60" s="155"/>
    </row>
    <row r="62" spans="1:40" ht="16">
      <c r="AC62" s="158"/>
      <c r="AD62" s="158"/>
      <c r="AE62" s="158"/>
      <c r="AF62" s="158"/>
      <c r="AG62" s="158"/>
      <c r="AH62" s="158"/>
      <c r="AI62" s="158"/>
      <c r="AJ62" s="158"/>
    </row>
    <row r="63" spans="1:40" ht="16">
      <c r="F63" s="841"/>
      <c r="G63" s="841"/>
      <c r="H63" s="841"/>
      <c r="I63" s="841"/>
      <c r="J63" s="841"/>
      <c r="K63" s="841"/>
      <c r="L63" s="841"/>
      <c r="AC63" s="158"/>
      <c r="AD63" s="158"/>
      <c r="AE63" s="158"/>
      <c r="AF63" s="158"/>
      <c r="AG63" s="158"/>
      <c r="AH63" s="158"/>
      <c r="AI63" s="158"/>
      <c r="AJ63" s="158"/>
    </row>
    <row r="64" spans="1:40" ht="16">
      <c r="F64" s="841"/>
      <c r="G64" s="841"/>
      <c r="H64" s="841"/>
      <c r="I64" s="841"/>
      <c r="J64" s="841"/>
      <c r="K64" s="841"/>
      <c r="L64" s="841"/>
      <c r="AC64" s="158"/>
      <c r="AD64" s="158"/>
      <c r="AE64" s="158"/>
      <c r="AF64" s="158"/>
      <c r="AG64" s="158"/>
      <c r="AH64" s="158"/>
      <c r="AI64" s="158"/>
      <c r="AJ64" s="158"/>
    </row>
    <row r="65" spans="6:12" ht="16">
      <c r="F65" s="841"/>
      <c r="G65" s="841"/>
      <c r="H65" s="841"/>
      <c r="I65" s="841"/>
      <c r="J65" s="841"/>
      <c r="K65" s="841"/>
      <c r="L65" s="841"/>
    </row>
  </sheetData>
  <mergeCells count="114">
    <mergeCell ref="F64:L64"/>
    <mergeCell ref="F65:L65"/>
    <mergeCell ref="V53:X53"/>
    <mergeCell ref="Z53:AB53"/>
    <mergeCell ref="AD53:AF53"/>
    <mergeCell ref="AH53:AJ53"/>
    <mergeCell ref="Y60:AE60"/>
    <mergeCell ref="F63:L63"/>
    <mergeCell ref="N17:T17"/>
    <mergeCell ref="V17:AB17"/>
    <mergeCell ref="AD17:AJ17"/>
    <mergeCell ref="AD45:AF45"/>
    <mergeCell ref="AH45:AJ45"/>
    <mergeCell ref="AH42:AJ42"/>
    <mergeCell ref="AD29:AJ29"/>
    <mergeCell ref="AD36:AF36"/>
    <mergeCell ref="AH36:AJ36"/>
    <mergeCell ref="Z39:AB39"/>
    <mergeCell ref="AD48:AJ48"/>
    <mergeCell ref="N39:P39"/>
    <mergeCell ref="F36:L36"/>
    <mergeCell ref="R36:T36"/>
    <mergeCell ref="R39:T39"/>
    <mergeCell ref="AD39:AF39"/>
    <mergeCell ref="B53:D53"/>
    <mergeCell ref="F53:H53"/>
    <mergeCell ref="J53:L53"/>
    <mergeCell ref="N53:P53"/>
    <mergeCell ref="R53:T53"/>
    <mergeCell ref="N48:T48"/>
    <mergeCell ref="V48:AB48"/>
    <mergeCell ref="F45:L45"/>
    <mergeCell ref="N45:T45"/>
    <mergeCell ref="V45:X45"/>
    <mergeCell ref="Z45:AB45"/>
    <mergeCell ref="V42:AB42"/>
    <mergeCell ref="AD42:AF42"/>
    <mergeCell ref="F32:H32"/>
    <mergeCell ref="J32:L32"/>
    <mergeCell ref="N32:P32"/>
    <mergeCell ref="R32:T32"/>
    <mergeCell ref="V36:X36"/>
    <mergeCell ref="Z36:AB36"/>
    <mergeCell ref="F14:L14"/>
    <mergeCell ref="N14:T14"/>
    <mergeCell ref="V14:AB14"/>
    <mergeCell ref="AD14:AJ14"/>
    <mergeCell ref="F29:L29"/>
    <mergeCell ref="N29:T29"/>
    <mergeCell ref="V29:X29"/>
    <mergeCell ref="F23:L23"/>
    <mergeCell ref="R20:T20"/>
    <mergeCell ref="F17:L17"/>
    <mergeCell ref="B29:D29"/>
    <mergeCell ref="F20:L20"/>
    <mergeCell ref="V20:AB20"/>
    <mergeCell ref="AH20:AJ20"/>
    <mergeCell ref="F26:L26"/>
    <mergeCell ref="N26:P26"/>
    <mergeCell ref="AD26:AF26"/>
    <mergeCell ref="AH26:AJ26"/>
    <mergeCell ref="V23:AB23"/>
    <mergeCell ref="AD23:AF23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AD10:AE10"/>
    <mergeCell ref="AH10:AI10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0866141732283472" right="0.70866141732283472" top="0.74803149606299213" bottom="0.74803149606299213" header="0.31496062992125984" footer="0.31496062992125984"/>
  <pageSetup paperSize="5" scale="2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 tint="0.79998168889431442"/>
  </sheetPr>
  <dimension ref="A1:BJ69"/>
  <sheetViews>
    <sheetView showGridLines="0" tabSelected="1" topLeftCell="N1" zoomScale="40" zoomScaleNormal="40" zoomScaleSheetLayoutView="25" workbookViewId="0">
      <pane ySplit="7" topLeftCell="A30" activePane="bottomLeft" state="frozenSplit"/>
      <selection pane="bottomLeft" activeCell="AZ50" sqref="N6:AZ50"/>
    </sheetView>
  </sheetViews>
  <sheetFormatPr baseColWidth="10" defaultColWidth="11.5" defaultRowHeight="13"/>
  <cols>
    <col min="1" max="1" width="64.1640625" style="551" customWidth="1"/>
    <col min="2" max="2" width="6.33203125" style="551" hidden="1" customWidth="1"/>
    <col min="3" max="3" width="29.33203125" style="551" hidden="1" customWidth="1"/>
    <col min="4" max="4" width="8.5" style="551" hidden="1" customWidth="1"/>
    <col min="5" max="5" width="2.83203125" style="551" customWidth="1"/>
    <col min="6" max="6" width="9.6640625" style="551" customWidth="1"/>
    <col min="7" max="7" width="37.33203125" style="551" customWidth="1"/>
    <col min="8" max="8" width="9.6640625" style="551" customWidth="1"/>
    <col min="9" max="9" width="2.83203125" style="551" customWidth="1"/>
    <col min="10" max="10" width="9.6640625" style="551" customWidth="1"/>
    <col min="11" max="11" width="37.33203125" style="551" customWidth="1"/>
    <col min="12" max="12" width="9.6640625" style="684" customWidth="1"/>
    <col min="13" max="13" width="2.83203125" style="551" customWidth="1"/>
    <col min="14" max="14" width="9.6640625" style="551" customWidth="1"/>
    <col min="15" max="15" width="37.33203125" style="685" customWidth="1"/>
    <col min="16" max="16" width="11.1640625" style="551" customWidth="1"/>
    <col min="17" max="17" width="2.83203125" style="551" customWidth="1"/>
    <col min="18" max="18" width="9.6640625" style="551" customWidth="1"/>
    <col min="19" max="19" width="37.33203125" style="685" customWidth="1"/>
    <col min="20" max="20" width="9.6640625" style="551" customWidth="1"/>
    <col min="21" max="21" width="2.83203125" style="551" customWidth="1"/>
    <col min="22" max="22" width="9.6640625" style="551" customWidth="1"/>
    <col min="23" max="23" width="37.33203125" style="551" customWidth="1"/>
    <col min="24" max="24" width="9.6640625" style="684" customWidth="1"/>
    <col min="25" max="25" width="2.83203125" style="551" customWidth="1"/>
    <col min="26" max="26" width="9.6640625" style="551" customWidth="1"/>
    <col min="27" max="27" width="37.33203125" style="551" customWidth="1"/>
    <col min="28" max="28" width="9.6640625" style="684" customWidth="1"/>
    <col min="29" max="29" width="2.83203125" style="551" customWidth="1"/>
    <col min="30" max="30" width="9.6640625" style="551" customWidth="1"/>
    <col min="31" max="31" width="37.6640625" style="551" customWidth="1"/>
    <col min="32" max="32" width="9.6640625" style="684" customWidth="1"/>
    <col min="33" max="33" width="2.83203125" style="551" customWidth="1"/>
    <col min="34" max="34" width="9.6640625" style="551" customWidth="1"/>
    <col min="35" max="35" width="37.33203125" style="551" customWidth="1"/>
    <col min="36" max="36" width="9.6640625" style="684" customWidth="1"/>
    <col min="37" max="37" width="2.6640625" style="551" customWidth="1"/>
    <col min="38" max="38" width="9.6640625" style="551" customWidth="1"/>
    <col min="39" max="39" width="38" style="551" customWidth="1"/>
    <col min="40" max="40" width="9.5" style="551" customWidth="1"/>
    <col min="41" max="41" width="2.83203125" style="551" customWidth="1"/>
    <col min="42" max="42" width="9.5" style="551" customWidth="1"/>
    <col min="43" max="43" width="38" style="551" customWidth="1"/>
    <col min="44" max="44" width="9.5" style="551" customWidth="1"/>
    <col min="45" max="45" width="2.5" style="551" customWidth="1"/>
    <col min="46" max="46" width="9.5" style="551" customWidth="1"/>
    <col min="47" max="47" width="37.83203125" style="551" customWidth="1"/>
    <col min="48" max="48" width="12.33203125" style="551" bestFit="1" customWidth="1"/>
    <col min="49" max="49" width="2.83203125" style="551" customWidth="1"/>
    <col min="50" max="50" width="9.5" style="551" customWidth="1"/>
    <col min="51" max="51" width="38" style="551" customWidth="1"/>
    <col min="52" max="52" width="9.5" style="551" customWidth="1"/>
    <col min="53" max="55" width="11.5" style="551"/>
    <col min="56" max="62" width="14.6640625" style="551" customWidth="1"/>
    <col min="63" max="16384" width="11.5" style="551"/>
  </cols>
  <sheetData>
    <row r="1" spans="1:52" ht="21.25" customHeight="1">
      <c r="A1" s="548"/>
      <c r="B1" s="548"/>
      <c r="C1" s="548"/>
      <c r="D1" s="548"/>
      <c r="E1" s="548"/>
      <c r="F1" s="548"/>
      <c r="G1" s="548"/>
      <c r="H1" s="548"/>
      <c r="I1" s="548"/>
      <c r="J1" s="548"/>
      <c r="K1" s="548"/>
      <c r="L1" s="549"/>
      <c r="M1" s="548"/>
      <c r="N1" s="548"/>
      <c r="O1" s="550"/>
      <c r="P1" s="548"/>
      <c r="Q1" s="548"/>
      <c r="R1" s="548"/>
      <c r="S1" s="550"/>
      <c r="T1" s="548"/>
      <c r="U1" s="548"/>
      <c r="V1" s="548"/>
      <c r="W1" s="548"/>
      <c r="X1" s="549"/>
      <c r="Y1" s="548"/>
      <c r="Z1" s="548"/>
      <c r="AA1" s="548"/>
      <c r="AB1" s="549"/>
      <c r="AC1" s="548"/>
      <c r="AD1" s="548"/>
      <c r="AE1" s="548"/>
      <c r="AF1" s="549"/>
      <c r="AG1" s="548"/>
      <c r="AH1" s="548"/>
      <c r="AI1" s="548"/>
      <c r="AJ1" s="549"/>
      <c r="AK1" s="548"/>
    </row>
    <row r="2" spans="1:52" s="552" customFormat="1" ht="45" customHeight="1">
      <c r="B2" s="900" t="s">
        <v>132</v>
      </c>
      <c r="C2" s="901"/>
      <c r="D2" s="901"/>
      <c r="E2" s="901"/>
      <c r="F2" s="901"/>
      <c r="G2" s="901"/>
      <c r="H2" s="901"/>
      <c r="I2" s="901"/>
      <c r="J2" s="902"/>
      <c r="K2" s="900" t="s">
        <v>10</v>
      </c>
      <c r="L2" s="901"/>
      <c r="M2" s="901"/>
      <c r="N2" s="901"/>
      <c r="O2" s="901"/>
      <c r="P2" s="902"/>
      <c r="Q2" s="903" t="s">
        <v>277</v>
      </c>
      <c r="R2" s="903"/>
      <c r="S2" s="903"/>
      <c r="T2" s="903"/>
      <c r="U2" s="903"/>
      <c r="V2" s="903"/>
      <c r="W2" s="903"/>
      <c r="X2" s="903"/>
      <c r="Y2" s="903"/>
      <c r="Z2" s="903"/>
      <c r="AA2" s="903"/>
      <c r="AB2" s="903"/>
      <c r="AC2" s="903"/>
      <c r="AD2" s="903"/>
      <c r="AE2" s="903"/>
      <c r="AF2" s="903"/>
      <c r="AG2" s="903"/>
      <c r="AH2" s="903"/>
      <c r="AI2" s="903"/>
      <c r="AJ2" s="903"/>
      <c r="AK2" s="692"/>
      <c r="AL2" s="900" t="s">
        <v>332</v>
      </c>
      <c r="AM2" s="901"/>
      <c r="AN2" s="901"/>
      <c r="AO2" s="901"/>
      <c r="AP2" s="901"/>
      <c r="AQ2" s="901"/>
      <c r="AR2" s="902"/>
      <c r="AT2" s="900" t="s">
        <v>314</v>
      </c>
      <c r="AU2" s="901"/>
      <c r="AV2" s="901"/>
      <c r="AW2" s="901"/>
      <c r="AX2" s="901"/>
      <c r="AY2" s="901"/>
      <c r="AZ2" s="901"/>
    </row>
    <row r="3" spans="1:52" s="553" customFormat="1" ht="33.75" customHeight="1">
      <c r="B3" s="921" t="s">
        <v>278</v>
      </c>
      <c r="C3" s="922"/>
      <c r="D3" s="922"/>
      <c r="E3" s="922"/>
      <c r="F3" s="922"/>
      <c r="G3" s="922"/>
      <c r="H3" s="922"/>
      <c r="I3" s="922"/>
      <c r="J3" s="922"/>
      <c r="K3" s="922"/>
      <c r="L3" s="922"/>
      <c r="M3" s="922"/>
      <c r="N3" s="922"/>
      <c r="O3" s="922"/>
      <c r="P3" s="922"/>
      <c r="Q3" s="922"/>
      <c r="R3" s="922"/>
      <c r="S3" s="922"/>
      <c r="T3" s="922"/>
      <c r="U3" s="922"/>
      <c r="V3" s="922"/>
      <c r="W3" s="922"/>
      <c r="X3" s="922"/>
      <c r="Y3" s="922"/>
      <c r="Z3" s="922"/>
      <c r="AA3" s="922"/>
      <c r="AB3" s="922"/>
      <c r="AC3" s="922"/>
      <c r="AD3" s="922"/>
      <c r="AE3" s="922"/>
      <c r="AF3" s="922"/>
      <c r="AG3" s="922"/>
      <c r="AH3" s="923"/>
      <c r="AI3" s="924"/>
      <c r="AJ3" s="924"/>
      <c r="AK3" s="925"/>
    </row>
    <row r="4" spans="1:52" ht="9.75" customHeight="1" thickBot="1">
      <c r="A4" s="548"/>
      <c r="B4" s="554"/>
      <c r="C4" s="554"/>
      <c r="D4" s="554"/>
      <c r="E4" s="554"/>
      <c r="F4" s="554"/>
      <c r="G4" s="554"/>
      <c r="H4" s="554"/>
      <c r="I4" s="554"/>
      <c r="J4" s="554"/>
      <c r="K4" s="554"/>
      <c r="L4" s="555"/>
      <c r="M4" s="554"/>
      <c r="N4" s="554"/>
      <c r="O4" s="554"/>
      <c r="P4" s="554"/>
      <c r="Q4" s="554"/>
      <c r="R4" s="554"/>
      <c r="S4" s="554"/>
      <c r="T4" s="554"/>
      <c r="U4" s="554"/>
      <c r="V4" s="554"/>
      <c r="W4" s="554"/>
      <c r="X4" s="555"/>
      <c r="Y4" s="554"/>
      <c r="Z4" s="554"/>
      <c r="AA4" s="554"/>
      <c r="AB4" s="555"/>
      <c r="AC4" s="554"/>
      <c r="AD4" s="554"/>
      <c r="AE4" s="554"/>
      <c r="AF4" s="555"/>
      <c r="AG4" s="554"/>
      <c r="AH4" s="556"/>
      <c r="AI4" s="557"/>
      <c r="AJ4" s="556"/>
      <c r="AK4" s="557"/>
    </row>
    <row r="5" spans="1:52" ht="9.75" customHeight="1">
      <c r="A5" s="548"/>
      <c r="B5" s="548"/>
      <c r="C5" s="548"/>
      <c r="D5" s="548"/>
      <c r="E5" s="558"/>
      <c r="F5" s="558"/>
      <c r="G5" s="558"/>
      <c r="H5" s="559"/>
      <c r="I5" s="558"/>
      <c r="J5" s="558"/>
      <c r="K5" s="558"/>
      <c r="L5" s="558"/>
      <c r="M5" s="558"/>
      <c r="N5" s="558"/>
      <c r="O5" s="560"/>
      <c r="P5" s="558"/>
      <c r="Q5" s="558"/>
      <c r="R5" s="558"/>
      <c r="S5" s="560"/>
      <c r="T5" s="558"/>
      <c r="U5" s="558"/>
      <c r="V5" s="558"/>
      <c r="W5" s="558"/>
      <c r="X5" s="558"/>
      <c r="Y5" s="558"/>
      <c r="Z5" s="558"/>
      <c r="AA5" s="558"/>
      <c r="AB5" s="558"/>
      <c r="AC5" s="558"/>
      <c r="AD5" s="558"/>
      <c r="AE5" s="558"/>
      <c r="AF5" s="558"/>
      <c r="AG5" s="558"/>
      <c r="AH5" s="558"/>
      <c r="AI5" s="558"/>
      <c r="AJ5" s="558"/>
      <c r="AK5" s="548"/>
    </row>
    <row r="6" spans="1:52" s="561" customFormat="1" ht="33.75" customHeight="1">
      <c r="B6" s="926" t="s">
        <v>11</v>
      </c>
      <c r="C6" s="927"/>
      <c r="D6" s="927"/>
      <c r="E6" s="912"/>
      <c r="F6" s="912"/>
      <c r="G6" s="912"/>
      <c r="H6" s="912"/>
      <c r="I6" s="912"/>
      <c r="J6" s="912"/>
      <c r="K6" s="912"/>
      <c r="L6" s="913"/>
      <c r="M6" s="562"/>
      <c r="N6" s="911" t="s">
        <v>12</v>
      </c>
      <c r="O6" s="912"/>
      <c r="P6" s="912"/>
      <c r="Q6" s="912"/>
      <c r="R6" s="912"/>
      <c r="S6" s="912"/>
      <c r="T6" s="913"/>
      <c r="U6" s="562"/>
      <c r="V6" s="911" t="s">
        <v>13</v>
      </c>
      <c r="W6" s="912"/>
      <c r="X6" s="912"/>
      <c r="Y6" s="912"/>
      <c r="Z6" s="912"/>
      <c r="AA6" s="912"/>
      <c r="AB6" s="913"/>
      <c r="AC6" s="562"/>
      <c r="AD6" s="911" t="s">
        <v>14</v>
      </c>
      <c r="AE6" s="912"/>
      <c r="AF6" s="912"/>
      <c r="AG6" s="912"/>
      <c r="AH6" s="912"/>
      <c r="AI6" s="912"/>
      <c r="AJ6" s="913"/>
      <c r="AL6" s="911" t="s">
        <v>297</v>
      </c>
      <c r="AM6" s="912"/>
      <c r="AN6" s="912"/>
      <c r="AO6" s="912"/>
      <c r="AP6" s="912"/>
      <c r="AQ6" s="912"/>
      <c r="AR6" s="913"/>
      <c r="AT6" s="911" t="s">
        <v>313</v>
      </c>
      <c r="AU6" s="912"/>
      <c r="AV6" s="912"/>
      <c r="AW6" s="912"/>
      <c r="AX6" s="912"/>
      <c r="AY6" s="912"/>
      <c r="AZ6" s="913"/>
    </row>
    <row r="7" spans="1:52" s="561" customFormat="1" ht="33.75" customHeight="1">
      <c r="B7" s="925"/>
      <c r="C7" s="925"/>
      <c r="D7" s="925"/>
      <c r="E7" s="562"/>
      <c r="F7" s="910" t="s">
        <v>16</v>
      </c>
      <c r="G7" s="910"/>
      <c r="H7" s="910"/>
      <c r="I7" s="562"/>
      <c r="J7" s="910" t="s">
        <v>17</v>
      </c>
      <c r="K7" s="910"/>
      <c r="L7" s="910"/>
      <c r="M7" s="562"/>
      <c r="N7" s="910" t="s">
        <v>18</v>
      </c>
      <c r="O7" s="910"/>
      <c r="P7" s="910"/>
      <c r="Q7" s="562"/>
      <c r="R7" s="910" t="s">
        <v>19</v>
      </c>
      <c r="S7" s="910"/>
      <c r="T7" s="910"/>
      <c r="U7" s="562"/>
      <c r="V7" s="910" t="s">
        <v>20</v>
      </c>
      <c r="W7" s="910"/>
      <c r="X7" s="910"/>
      <c r="Y7" s="562"/>
      <c r="Z7" s="910" t="s">
        <v>21</v>
      </c>
      <c r="AA7" s="910"/>
      <c r="AB7" s="910"/>
      <c r="AC7" s="562"/>
      <c r="AD7" s="910" t="s">
        <v>22</v>
      </c>
      <c r="AE7" s="910"/>
      <c r="AF7" s="910"/>
      <c r="AG7" s="562"/>
      <c r="AH7" s="910" t="s">
        <v>23</v>
      </c>
      <c r="AI7" s="910"/>
      <c r="AJ7" s="910"/>
      <c r="AL7" s="910" t="s">
        <v>298</v>
      </c>
      <c r="AM7" s="910"/>
      <c r="AN7" s="910"/>
      <c r="AO7" s="562"/>
      <c r="AP7" s="910" t="s">
        <v>299</v>
      </c>
      <c r="AQ7" s="910"/>
      <c r="AR7" s="910"/>
      <c r="AT7" s="910" t="s">
        <v>316</v>
      </c>
      <c r="AU7" s="910"/>
      <c r="AV7" s="910"/>
      <c r="AW7" s="562"/>
      <c r="AX7" s="910" t="s">
        <v>315</v>
      </c>
      <c r="AY7" s="910"/>
      <c r="AZ7" s="910"/>
    </row>
    <row r="8" spans="1:52" s="553" customFormat="1" ht="39.75" hidden="1" customHeight="1">
      <c r="B8" s="928"/>
      <c r="C8" s="928"/>
      <c r="D8" s="564"/>
      <c r="E8" s="563"/>
      <c r="F8" s="929" t="s">
        <v>81</v>
      </c>
      <c r="G8" s="930"/>
      <c r="H8" s="565">
        <v>17</v>
      </c>
      <c r="I8" s="563"/>
      <c r="J8" s="929" t="s">
        <v>81</v>
      </c>
      <c r="K8" s="930"/>
      <c r="L8" s="565">
        <v>17</v>
      </c>
      <c r="M8" s="563"/>
      <c r="N8" s="929" t="s">
        <v>81</v>
      </c>
      <c r="O8" s="930"/>
      <c r="P8" s="565">
        <v>17</v>
      </c>
      <c r="Q8" s="563"/>
      <c r="R8" s="929" t="s">
        <v>81</v>
      </c>
      <c r="S8" s="930"/>
      <c r="T8" s="565">
        <v>17</v>
      </c>
      <c r="U8" s="563"/>
      <c r="V8" s="929" t="s">
        <v>81</v>
      </c>
      <c r="W8" s="930"/>
      <c r="X8" s="565">
        <v>17</v>
      </c>
      <c r="Y8" s="563"/>
      <c r="Z8" s="929" t="s">
        <v>81</v>
      </c>
      <c r="AA8" s="930"/>
      <c r="AB8" s="565">
        <v>17</v>
      </c>
      <c r="AC8" s="563"/>
      <c r="AD8" s="929" t="s">
        <v>81</v>
      </c>
      <c r="AE8" s="930"/>
      <c r="AF8" s="565">
        <v>17</v>
      </c>
      <c r="AG8" s="563"/>
      <c r="AH8" s="929" t="s">
        <v>81</v>
      </c>
      <c r="AI8" s="930"/>
      <c r="AJ8" s="565">
        <v>17</v>
      </c>
      <c r="AL8" s="920"/>
      <c r="AM8" s="920"/>
      <c r="AN8" s="563"/>
      <c r="AO8" s="563"/>
      <c r="AP8" s="920"/>
      <c r="AQ8" s="920"/>
      <c r="AR8" s="563"/>
    </row>
    <row r="9" spans="1:52" s="553" customFormat="1" ht="39.75" hidden="1" customHeight="1">
      <c r="E9" s="563"/>
      <c r="F9" s="929" t="s">
        <v>83</v>
      </c>
      <c r="G9" s="930"/>
      <c r="H9" s="565">
        <v>2</v>
      </c>
      <c r="I9" s="563"/>
      <c r="J9" s="929" t="s">
        <v>83</v>
      </c>
      <c r="K9" s="930"/>
      <c r="L9" s="565">
        <v>2</v>
      </c>
      <c r="M9" s="563"/>
      <c r="N9" s="929" t="s">
        <v>83</v>
      </c>
      <c r="O9" s="930"/>
      <c r="P9" s="565">
        <v>2</v>
      </c>
      <c r="Q9" s="563"/>
      <c r="R9" s="929" t="s">
        <v>83</v>
      </c>
      <c r="S9" s="930"/>
      <c r="T9" s="565">
        <v>2</v>
      </c>
      <c r="U9" s="563"/>
      <c r="V9" s="929" t="s">
        <v>83</v>
      </c>
      <c r="W9" s="930"/>
      <c r="X9" s="566">
        <v>2</v>
      </c>
      <c r="Y9" s="567"/>
      <c r="Z9" s="931" t="s">
        <v>83</v>
      </c>
      <c r="AA9" s="932"/>
      <c r="AB9" s="566">
        <v>2</v>
      </c>
      <c r="AC9" s="567"/>
      <c r="AD9" s="931" t="s">
        <v>83</v>
      </c>
      <c r="AE9" s="932"/>
      <c r="AF9" s="566">
        <v>2</v>
      </c>
      <c r="AG9" s="567"/>
      <c r="AH9" s="931" t="s">
        <v>83</v>
      </c>
      <c r="AI9" s="932"/>
      <c r="AJ9" s="566">
        <v>2</v>
      </c>
      <c r="AL9" s="920"/>
      <c r="AM9" s="920"/>
      <c r="AN9" s="563"/>
      <c r="AO9" s="563"/>
      <c r="AP9" s="920"/>
      <c r="AQ9" s="920"/>
      <c r="AR9" s="563"/>
    </row>
    <row r="10" spans="1:52" s="553" customFormat="1" ht="36" hidden="1" customHeight="1">
      <c r="E10" s="563"/>
      <c r="F10" s="929" t="s">
        <v>27</v>
      </c>
      <c r="G10" s="930"/>
      <c r="H10" s="565">
        <v>1</v>
      </c>
      <c r="I10" s="563"/>
      <c r="J10" s="929" t="s">
        <v>27</v>
      </c>
      <c r="K10" s="930"/>
      <c r="L10" s="565">
        <v>1</v>
      </c>
      <c r="M10" s="563"/>
      <c r="N10" s="929" t="s">
        <v>27</v>
      </c>
      <c r="O10" s="930"/>
      <c r="P10" s="565">
        <v>1</v>
      </c>
      <c r="Q10" s="563"/>
      <c r="R10" s="929" t="s">
        <v>27</v>
      </c>
      <c r="S10" s="930"/>
      <c r="T10" s="565">
        <v>1</v>
      </c>
      <c r="U10" s="563"/>
      <c r="V10" s="929" t="s">
        <v>27</v>
      </c>
      <c r="W10" s="930"/>
      <c r="X10" s="565">
        <v>1</v>
      </c>
      <c r="Y10" s="563"/>
      <c r="Z10" s="929" t="s">
        <v>27</v>
      </c>
      <c r="AA10" s="930"/>
      <c r="AB10" s="565">
        <v>1</v>
      </c>
      <c r="AC10" s="563"/>
      <c r="AD10" s="929" t="s">
        <v>27</v>
      </c>
      <c r="AE10" s="930"/>
      <c r="AF10" s="565">
        <v>1</v>
      </c>
      <c r="AG10" s="563"/>
      <c r="AH10" s="929" t="s">
        <v>27</v>
      </c>
      <c r="AI10" s="930"/>
      <c r="AJ10" s="565">
        <v>1</v>
      </c>
      <c r="AL10" s="920"/>
      <c r="AM10" s="920"/>
      <c r="AN10" s="563"/>
      <c r="AO10" s="563"/>
      <c r="AP10" s="920"/>
      <c r="AQ10" s="920"/>
      <c r="AR10" s="563"/>
    </row>
    <row r="11" spans="1:52" s="568" customFormat="1" ht="84.75" hidden="1" customHeight="1">
      <c r="E11" s="563"/>
      <c r="F11" s="929" t="s">
        <v>232</v>
      </c>
      <c r="G11" s="930"/>
      <c r="H11" s="565">
        <v>2</v>
      </c>
      <c r="I11" s="563"/>
      <c r="J11" s="929" t="str">
        <f>+F11</f>
        <v xml:space="preserve">Sem. Act. Contribuyentes a los Modelos de Formación Naval </v>
      </c>
      <c r="K11" s="930"/>
      <c r="L11" s="565">
        <v>2</v>
      </c>
      <c r="M11" s="563"/>
      <c r="N11" s="929" t="str">
        <f>+F11</f>
        <v xml:space="preserve">Sem. Act. Contribuyentes a los Modelos de Formación Naval </v>
      </c>
      <c r="O11" s="930"/>
      <c r="P11" s="565">
        <v>2</v>
      </c>
      <c r="Q11" s="563"/>
      <c r="R11" s="929" t="str">
        <f>+J11</f>
        <v xml:space="preserve">Sem. Act. Contribuyentes a los Modelos de Formación Naval </v>
      </c>
      <c r="S11" s="930"/>
      <c r="T11" s="565">
        <v>2</v>
      </c>
      <c r="U11" s="563"/>
      <c r="V11" s="929" t="str">
        <f>+R11</f>
        <v xml:space="preserve">Sem. Act. Contribuyentes a los Modelos de Formación Naval </v>
      </c>
      <c r="W11" s="930"/>
      <c r="X11" s="565">
        <v>2</v>
      </c>
      <c r="Y11" s="563"/>
      <c r="Z11" s="929" t="str">
        <f>+V11</f>
        <v xml:space="preserve">Sem. Act. Contribuyentes a los Modelos de Formación Naval </v>
      </c>
      <c r="AA11" s="930"/>
      <c r="AB11" s="565">
        <v>2</v>
      </c>
      <c r="AC11" s="563"/>
      <c r="AD11" s="929" t="str">
        <f>+Z11</f>
        <v xml:space="preserve">Sem. Act. Contribuyentes a los Modelos de Formación Naval </v>
      </c>
      <c r="AE11" s="930"/>
      <c r="AF11" s="565">
        <v>2</v>
      </c>
      <c r="AG11" s="563"/>
      <c r="AH11" s="929" t="str">
        <f>+AD11</f>
        <v xml:space="preserve">Sem. Act. Contribuyentes a los Modelos de Formación Naval </v>
      </c>
      <c r="AI11" s="930"/>
      <c r="AJ11" s="565">
        <v>2</v>
      </c>
      <c r="AL11" s="920"/>
      <c r="AM11" s="920"/>
      <c r="AN11" s="563"/>
      <c r="AO11" s="563"/>
      <c r="AP11" s="920"/>
      <c r="AQ11" s="920"/>
      <c r="AR11" s="563"/>
    </row>
    <row r="12" spans="1:52" s="569" customFormat="1" ht="12.75" hidden="1" customHeight="1">
      <c r="E12" s="562"/>
      <c r="F12" s="933"/>
      <c r="G12" s="933"/>
      <c r="H12" s="933"/>
      <c r="I12" s="933"/>
      <c r="J12" s="933"/>
      <c r="K12" s="933"/>
      <c r="L12" s="933"/>
      <c r="M12" s="570"/>
      <c r="N12" s="933"/>
      <c r="O12" s="933"/>
      <c r="P12" s="933"/>
      <c r="Q12" s="933"/>
      <c r="R12" s="933"/>
      <c r="S12" s="933"/>
      <c r="T12" s="933"/>
      <c r="U12" s="570"/>
      <c r="V12" s="933"/>
      <c r="W12" s="933"/>
      <c r="X12" s="933"/>
      <c r="Y12" s="933"/>
      <c r="Z12" s="933"/>
      <c r="AA12" s="933"/>
      <c r="AB12" s="933"/>
      <c r="AC12" s="570"/>
      <c r="AD12" s="933"/>
      <c r="AE12" s="933"/>
      <c r="AF12" s="933"/>
      <c r="AG12" s="933"/>
      <c r="AH12" s="933"/>
      <c r="AI12" s="933"/>
      <c r="AJ12" s="933"/>
    </row>
    <row r="13" spans="1:52" s="571" customFormat="1" ht="63" hidden="1" customHeight="1">
      <c r="B13" s="572"/>
      <c r="C13" s="572"/>
      <c r="D13" s="572"/>
      <c r="E13" s="573"/>
      <c r="F13" s="914" t="s">
        <v>5</v>
      </c>
      <c r="G13" s="915"/>
      <c r="H13" s="915"/>
      <c r="I13" s="915"/>
      <c r="J13" s="915"/>
      <c r="K13" s="915"/>
      <c r="L13" s="916"/>
      <c r="M13" s="574"/>
      <c r="N13" s="914" t="s">
        <v>5</v>
      </c>
      <c r="O13" s="915"/>
      <c r="P13" s="915"/>
      <c r="Q13" s="915"/>
      <c r="R13" s="915"/>
      <c r="S13" s="915"/>
      <c r="T13" s="916"/>
      <c r="U13" s="575"/>
      <c r="V13" s="914" t="s">
        <v>5</v>
      </c>
      <c r="W13" s="915"/>
      <c r="X13" s="915"/>
      <c r="Y13" s="915"/>
      <c r="Z13" s="915"/>
      <c r="AA13" s="915"/>
      <c r="AB13" s="916"/>
      <c r="AC13" s="576"/>
      <c r="AD13" s="914" t="s">
        <v>5</v>
      </c>
      <c r="AE13" s="915"/>
      <c r="AF13" s="915"/>
      <c r="AG13" s="915"/>
      <c r="AH13" s="915"/>
      <c r="AI13" s="915"/>
      <c r="AJ13" s="916"/>
      <c r="AL13" s="914" t="s">
        <v>300</v>
      </c>
      <c r="AM13" s="915"/>
      <c r="AN13" s="915"/>
      <c r="AO13" s="915"/>
      <c r="AP13" s="915"/>
      <c r="AQ13" s="915"/>
      <c r="AR13" s="916"/>
    </row>
    <row r="14" spans="1:52" s="571" customFormat="1" ht="27" hidden="1" customHeight="1">
      <c r="B14" s="572"/>
      <c r="C14" s="572"/>
      <c r="D14" s="572"/>
      <c r="E14" s="573"/>
      <c r="F14" s="577">
        <v>0</v>
      </c>
      <c r="G14" s="578">
        <v>4</v>
      </c>
      <c r="H14" s="579">
        <f>+G14*H8</f>
        <v>68</v>
      </c>
      <c r="I14" s="579"/>
      <c r="J14" s="580">
        <v>0</v>
      </c>
      <c r="K14" s="578">
        <v>4</v>
      </c>
      <c r="L14" s="581">
        <f>+K14*L8</f>
        <v>68</v>
      </c>
      <c r="M14" s="574"/>
      <c r="N14" s="577">
        <v>0</v>
      </c>
      <c r="O14" s="578">
        <v>4</v>
      </c>
      <c r="P14" s="580">
        <f>+O14*P8</f>
        <v>68</v>
      </c>
      <c r="Q14" s="579"/>
      <c r="R14" s="580">
        <v>0</v>
      </c>
      <c r="S14" s="578">
        <v>4</v>
      </c>
      <c r="T14" s="581">
        <f>+S14*T8</f>
        <v>68</v>
      </c>
      <c r="U14" s="575"/>
      <c r="V14" s="577">
        <v>0</v>
      </c>
      <c r="W14" s="578">
        <v>4</v>
      </c>
      <c r="X14" s="580">
        <f>+W14*X8</f>
        <v>68</v>
      </c>
      <c r="Y14" s="579"/>
      <c r="Z14" s="580">
        <v>0</v>
      </c>
      <c r="AA14" s="578">
        <v>4</v>
      </c>
      <c r="AB14" s="581">
        <f>+AA14*AB8</f>
        <v>68</v>
      </c>
      <c r="AC14" s="576"/>
      <c r="AD14" s="577">
        <v>0</v>
      </c>
      <c r="AE14" s="578">
        <v>4</v>
      </c>
      <c r="AF14" s="580">
        <f>+AE14*AF8</f>
        <v>68</v>
      </c>
      <c r="AG14" s="579"/>
      <c r="AH14" s="580">
        <v>0</v>
      </c>
      <c r="AI14" s="578">
        <v>4</v>
      </c>
      <c r="AJ14" s="581">
        <f>+AI14*AJ8</f>
        <v>68</v>
      </c>
      <c r="AL14" s="917"/>
      <c r="AM14" s="918"/>
      <c r="AN14" s="918"/>
      <c r="AO14" s="918"/>
      <c r="AP14" s="918"/>
      <c r="AQ14" s="918"/>
      <c r="AR14" s="919"/>
    </row>
    <row r="15" spans="1:52" s="582" customFormat="1" ht="11.25" hidden="1" customHeight="1">
      <c r="B15" s="583"/>
      <c r="C15" s="583"/>
      <c r="D15" s="583"/>
      <c r="E15" s="573"/>
      <c r="F15" s="584"/>
      <c r="G15" s="584" t="s">
        <v>62</v>
      </c>
      <c r="H15" s="585"/>
      <c r="I15" s="574"/>
      <c r="J15" s="584"/>
      <c r="K15" s="584"/>
      <c r="L15" s="574"/>
      <c r="M15" s="574"/>
      <c r="N15" s="584"/>
      <c r="O15" s="584"/>
      <c r="P15" s="574"/>
      <c r="Q15" s="574"/>
      <c r="R15" s="584"/>
      <c r="S15" s="584"/>
      <c r="T15" s="574"/>
      <c r="U15" s="574"/>
      <c r="V15" s="584"/>
      <c r="W15" s="584"/>
      <c r="X15" s="574"/>
      <c r="Y15" s="574"/>
      <c r="Z15" s="584"/>
      <c r="AA15" s="584"/>
      <c r="AB15" s="574"/>
      <c r="AC15" s="574"/>
      <c r="AD15" s="584"/>
      <c r="AE15" s="584"/>
      <c r="AF15" s="574"/>
      <c r="AG15" s="574"/>
      <c r="AH15" s="584"/>
      <c r="AI15" s="584"/>
      <c r="AJ15" s="574"/>
      <c r="AL15" s="575"/>
      <c r="AM15" s="610"/>
      <c r="AN15" s="575"/>
      <c r="AO15" s="650"/>
      <c r="AP15" s="575"/>
      <c r="AQ15" s="610"/>
      <c r="AR15" s="575"/>
    </row>
    <row r="16" spans="1:52" s="582" customFormat="1" ht="63" hidden="1" customHeight="1">
      <c r="B16" s="583"/>
      <c r="C16" s="583"/>
      <c r="D16" s="583"/>
      <c r="E16" s="573"/>
      <c r="F16" s="914" t="s">
        <v>248</v>
      </c>
      <c r="G16" s="915"/>
      <c r="H16" s="916"/>
      <c r="I16" s="586"/>
      <c r="J16" s="914" t="s">
        <v>249</v>
      </c>
      <c r="K16" s="915"/>
      <c r="L16" s="916"/>
      <c r="M16" s="574"/>
      <c r="N16" s="914" t="s">
        <v>250</v>
      </c>
      <c r="O16" s="915"/>
      <c r="P16" s="916"/>
      <c r="Q16" s="586"/>
      <c r="R16" s="914" t="s">
        <v>251</v>
      </c>
      <c r="S16" s="915"/>
      <c r="T16" s="916"/>
      <c r="U16" s="575"/>
      <c r="V16" s="914" t="s">
        <v>252</v>
      </c>
      <c r="W16" s="915"/>
      <c r="X16" s="916"/>
      <c r="Y16" s="586"/>
      <c r="Z16" s="914" t="s">
        <v>253</v>
      </c>
      <c r="AA16" s="915"/>
      <c r="AB16" s="916"/>
      <c r="AC16" s="576"/>
      <c r="AD16" s="914" t="s">
        <v>254</v>
      </c>
      <c r="AE16" s="915"/>
      <c r="AF16" s="916"/>
      <c r="AG16" s="586"/>
      <c r="AH16" s="914" t="s">
        <v>255</v>
      </c>
      <c r="AI16" s="915"/>
      <c r="AJ16" s="916"/>
      <c r="AL16" s="914" t="s">
        <v>301</v>
      </c>
      <c r="AM16" s="915"/>
      <c r="AN16" s="915"/>
      <c r="AO16" s="915"/>
      <c r="AP16" s="915"/>
      <c r="AQ16" s="915"/>
      <c r="AR16" s="916"/>
    </row>
    <row r="17" spans="2:62" s="582" customFormat="1" ht="24.75" hidden="1" customHeight="1">
      <c r="B17" s="583"/>
      <c r="C17" s="583"/>
      <c r="D17" s="583"/>
      <c r="E17" s="587"/>
      <c r="F17" s="577">
        <v>0</v>
      </c>
      <c r="G17" s="578">
        <v>4</v>
      </c>
      <c r="H17" s="581">
        <f>G17*H8</f>
        <v>68</v>
      </c>
      <c r="I17" s="586"/>
      <c r="J17" s="577">
        <v>0</v>
      </c>
      <c r="K17" s="578">
        <v>4</v>
      </c>
      <c r="L17" s="581">
        <f>K17*L8</f>
        <v>68</v>
      </c>
      <c r="M17" s="588"/>
      <c r="N17" s="577">
        <v>0</v>
      </c>
      <c r="O17" s="578">
        <v>4</v>
      </c>
      <c r="P17" s="581">
        <f>O17*P8</f>
        <v>68</v>
      </c>
      <c r="Q17" s="586"/>
      <c r="R17" s="577">
        <v>0</v>
      </c>
      <c r="S17" s="578">
        <v>4</v>
      </c>
      <c r="T17" s="581">
        <f>S17*T8</f>
        <v>68</v>
      </c>
      <c r="U17" s="589"/>
      <c r="V17" s="577">
        <v>0</v>
      </c>
      <c r="W17" s="578">
        <v>4</v>
      </c>
      <c r="X17" s="581">
        <f>W17*X8</f>
        <v>68</v>
      </c>
      <c r="Y17" s="586"/>
      <c r="Z17" s="577">
        <v>0</v>
      </c>
      <c r="AA17" s="578">
        <v>4</v>
      </c>
      <c r="AB17" s="581">
        <f>AA17*AB8</f>
        <v>68</v>
      </c>
      <c r="AC17" s="590"/>
      <c r="AD17" s="577">
        <v>0</v>
      </c>
      <c r="AE17" s="578">
        <v>4</v>
      </c>
      <c r="AF17" s="581">
        <f>AE17*AF8</f>
        <v>68</v>
      </c>
      <c r="AG17" s="586"/>
      <c r="AH17" s="577">
        <v>0</v>
      </c>
      <c r="AI17" s="578">
        <v>4</v>
      </c>
      <c r="AJ17" s="581">
        <f>AI17*AJ8</f>
        <v>68</v>
      </c>
      <c r="AL17" s="917"/>
      <c r="AM17" s="918"/>
      <c r="AN17" s="918"/>
      <c r="AO17" s="918"/>
      <c r="AP17" s="918"/>
      <c r="AQ17" s="918"/>
      <c r="AR17" s="919"/>
    </row>
    <row r="18" spans="2:62" s="582" customFormat="1" ht="11.25" hidden="1" customHeight="1">
      <c r="B18" s="583"/>
      <c r="C18" s="583"/>
      <c r="D18" s="583"/>
      <c r="E18" s="573"/>
      <c r="F18" s="591"/>
      <c r="G18" s="591"/>
      <c r="H18" s="592"/>
      <c r="I18" s="573"/>
      <c r="J18" s="591"/>
      <c r="K18" s="591"/>
      <c r="L18" s="573"/>
      <c r="M18" s="573"/>
      <c r="N18" s="591"/>
      <c r="O18" s="591"/>
      <c r="P18" s="573"/>
      <c r="Q18" s="573"/>
      <c r="R18" s="591"/>
      <c r="S18" s="591"/>
      <c r="T18" s="573"/>
      <c r="U18" s="573"/>
      <c r="V18" s="591"/>
      <c r="W18" s="591"/>
      <c r="X18" s="573"/>
      <c r="Y18" s="573"/>
      <c r="Z18" s="591"/>
      <c r="AA18" s="591"/>
      <c r="AB18" s="573"/>
      <c r="AC18" s="573"/>
      <c r="AD18" s="591"/>
      <c r="AE18" s="591"/>
      <c r="AF18" s="573"/>
      <c r="AG18" s="573"/>
      <c r="AH18" s="591"/>
      <c r="AI18" s="591"/>
      <c r="AJ18" s="573"/>
    </row>
    <row r="19" spans="2:62" s="593" customFormat="1" ht="63" hidden="1" customHeight="1">
      <c r="B19" s="572"/>
      <c r="C19" s="572"/>
      <c r="D19" s="572"/>
      <c r="E19" s="573"/>
      <c r="F19" s="934" t="s">
        <v>256</v>
      </c>
      <c r="G19" s="935"/>
      <c r="H19" s="935"/>
      <c r="I19" s="935"/>
      <c r="J19" s="935"/>
      <c r="K19" s="935"/>
      <c r="L19" s="936"/>
      <c r="M19" s="573"/>
      <c r="N19" s="934" t="s">
        <v>139</v>
      </c>
      <c r="O19" s="935"/>
      <c r="P19" s="935"/>
      <c r="Q19" s="935"/>
      <c r="R19" s="935"/>
      <c r="S19" s="935"/>
      <c r="T19" s="936"/>
      <c r="U19" s="573"/>
      <c r="V19" s="934" t="s">
        <v>279</v>
      </c>
      <c r="W19" s="935"/>
      <c r="X19" s="936"/>
      <c r="Z19" s="934" t="s">
        <v>280</v>
      </c>
      <c r="AA19" s="935"/>
      <c r="AB19" s="936"/>
      <c r="AC19" s="573"/>
      <c r="AL19" s="887" t="s">
        <v>302</v>
      </c>
      <c r="AM19" s="888"/>
      <c r="AN19" s="889"/>
      <c r="AO19" s="688"/>
      <c r="AP19" s="887" t="s">
        <v>303</v>
      </c>
      <c r="AQ19" s="888"/>
      <c r="AR19" s="889"/>
      <c r="AS19" s="650"/>
      <c r="AT19" s="887" t="s">
        <v>321</v>
      </c>
      <c r="AU19" s="888"/>
      <c r="AV19" s="889"/>
      <c r="AX19" s="887" t="s">
        <v>328</v>
      </c>
      <c r="AY19" s="888"/>
      <c r="AZ19" s="889"/>
    </row>
    <row r="20" spans="2:62" s="582" customFormat="1" ht="26.5" hidden="1" customHeight="1">
      <c r="B20" s="572"/>
      <c r="C20" s="572"/>
      <c r="D20" s="572"/>
      <c r="E20" s="587"/>
      <c r="F20" s="594">
        <v>2</v>
      </c>
      <c r="G20" s="595">
        <v>2</v>
      </c>
      <c r="H20" s="596">
        <f>+H$8*(F20+G20)</f>
        <v>68</v>
      </c>
      <c r="I20" s="595"/>
      <c r="J20" s="595">
        <v>2</v>
      </c>
      <c r="K20" s="595">
        <v>2</v>
      </c>
      <c r="L20" s="597">
        <f>+X$8*(J20+K20)</f>
        <v>68</v>
      </c>
      <c r="M20" s="587"/>
      <c r="N20" s="594">
        <v>1</v>
      </c>
      <c r="O20" s="595">
        <v>1</v>
      </c>
      <c r="P20" s="596">
        <f>+P$8*(N20+O20)</f>
        <v>34</v>
      </c>
      <c r="Q20" s="595"/>
      <c r="R20" s="596">
        <v>1</v>
      </c>
      <c r="S20" s="595">
        <v>1</v>
      </c>
      <c r="T20" s="597">
        <f>+T$8*(R20+S20)</f>
        <v>34</v>
      </c>
      <c r="U20" s="587"/>
      <c r="V20" s="594">
        <v>3</v>
      </c>
      <c r="W20" s="595">
        <v>1</v>
      </c>
      <c r="X20" s="597">
        <f>+AJ$8*(V20+W20)</f>
        <v>68</v>
      </c>
      <c r="Z20" s="594">
        <v>1</v>
      </c>
      <c r="AA20" s="595">
        <v>1</v>
      </c>
      <c r="AB20" s="597">
        <f>+AJ$8*(Z20+AA20)</f>
        <v>34</v>
      </c>
      <c r="AC20" s="587"/>
      <c r="AL20" s="699">
        <v>2</v>
      </c>
      <c r="AM20" s="700">
        <v>0</v>
      </c>
      <c r="AN20" s="701">
        <v>20</v>
      </c>
      <c r="AO20" s="689"/>
      <c r="AP20" s="699">
        <v>2</v>
      </c>
      <c r="AQ20" s="700">
        <v>1</v>
      </c>
      <c r="AR20" s="701">
        <v>30</v>
      </c>
      <c r="AS20" s="598"/>
      <c r="AT20" s="699">
        <v>2</v>
      </c>
      <c r="AU20" s="700">
        <v>2</v>
      </c>
      <c r="AV20" s="701">
        <v>76</v>
      </c>
      <c r="AW20" s="593"/>
      <c r="AX20" s="699">
        <v>2</v>
      </c>
      <c r="AY20" s="700">
        <v>0</v>
      </c>
      <c r="AZ20" s="701">
        <v>38</v>
      </c>
    </row>
    <row r="21" spans="2:62" s="593" customFormat="1" ht="15" hidden="1" customHeight="1">
      <c r="B21" s="572"/>
      <c r="C21" s="572"/>
      <c r="D21" s="572"/>
      <c r="E21" s="573"/>
      <c r="F21" s="600"/>
      <c r="G21" s="600"/>
      <c r="H21" s="600"/>
      <c r="I21" s="600"/>
      <c r="J21" s="600"/>
      <c r="K21" s="600"/>
      <c r="L21" s="600"/>
      <c r="M21" s="573"/>
      <c r="N21" s="573"/>
      <c r="O21" s="591"/>
      <c r="P21" s="591"/>
      <c r="Q21" s="591"/>
      <c r="R21" s="591"/>
      <c r="S21" s="591"/>
      <c r="T21" s="573"/>
      <c r="U21" s="573"/>
      <c r="V21" s="573"/>
      <c r="W21" s="591"/>
      <c r="X21" s="573"/>
      <c r="Y21" s="591"/>
      <c r="Z21" s="591"/>
      <c r="AA21" s="591"/>
      <c r="AB21" s="573"/>
      <c r="AC21" s="601"/>
      <c r="AD21" s="602"/>
      <c r="AE21" s="603"/>
      <c r="AF21" s="602"/>
      <c r="AG21" s="603"/>
      <c r="AH21" s="603"/>
      <c r="AI21" s="603"/>
      <c r="AJ21" s="602"/>
      <c r="AL21" s="622"/>
      <c r="AM21" s="622"/>
      <c r="AN21" s="575"/>
      <c r="AO21" s="603"/>
      <c r="AP21" s="703"/>
      <c r="AQ21" s="704"/>
      <c r="AR21" s="704"/>
      <c r="AS21" s="604"/>
      <c r="AT21" s="687"/>
      <c r="AU21" s="687"/>
      <c r="AV21" s="687"/>
      <c r="AX21" s="687"/>
      <c r="AY21" s="687"/>
      <c r="AZ21" s="687"/>
    </row>
    <row r="22" spans="2:62" s="593" customFormat="1" ht="63" hidden="1" customHeight="1">
      <c r="B22" s="572"/>
      <c r="C22" s="572"/>
      <c r="D22" s="572"/>
      <c r="E22" s="573"/>
      <c r="F22" s="934" t="s">
        <v>275</v>
      </c>
      <c r="G22" s="935"/>
      <c r="H22" s="935"/>
      <c r="I22" s="935"/>
      <c r="J22" s="935"/>
      <c r="K22" s="935"/>
      <c r="L22" s="936"/>
      <c r="M22" s="573"/>
      <c r="N22" s="934" t="s">
        <v>281</v>
      </c>
      <c r="O22" s="935"/>
      <c r="P22" s="936"/>
      <c r="R22" s="934" t="s">
        <v>33</v>
      </c>
      <c r="S22" s="935"/>
      <c r="T22" s="936"/>
      <c r="U22" s="573"/>
      <c r="V22" s="934" t="s">
        <v>282</v>
      </c>
      <c r="W22" s="935"/>
      <c r="X22" s="935"/>
      <c r="Y22" s="935"/>
      <c r="Z22" s="935" t="s">
        <v>96</v>
      </c>
      <c r="AA22" s="935"/>
      <c r="AB22" s="936"/>
      <c r="AC22" s="573"/>
      <c r="AD22" s="934" t="s">
        <v>274</v>
      </c>
      <c r="AE22" s="935"/>
      <c r="AF22" s="935"/>
      <c r="AG22" s="935"/>
      <c r="AH22" s="935" t="s">
        <v>96</v>
      </c>
      <c r="AI22" s="935"/>
      <c r="AJ22" s="936"/>
      <c r="AL22" s="887" t="s">
        <v>304</v>
      </c>
      <c r="AM22" s="888"/>
      <c r="AN22" s="889"/>
      <c r="AO22" s="688"/>
      <c r="AP22" s="887" t="s">
        <v>305</v>
      </c>
      <c r="AQ22" s="888"/>
      <c r="AR22" s="889"/>
      <c r="AS22" s="650"/>
      <c r="AT22" s="887" t="s">
        <v>335</v>
      </c>
      <c r="AU22" s="888"/>
      <c r="AV22" s="889"/>
      <c r="BG22" s="688"/>
    </row>
    <row r="23" spans="2:62" s="582" customFormat="1" ht="26" hidden="1" customHeight="1">
      <c r="B23" s="572"/>
      <c r="C23" s="572"/>
      <c r="D23" s="572"/>
      <c r="E23" s="587"/>
      <c r="F23" s="594">
        <v>3</v>
      </c>
      <c r="G23" s="595">
        <v>3</v>
      </c>
      <c r="H23" s="596">
        <f>+T$8*(F23+G23)</f>
        <v>102</v>
      </c>
      <c r="I23" s="595"/>
      <c r="J23" s="595">
        <v>3</v>
      </c>
      <c r="K23" s="595">
        <v>3</v>
      </c>
      <c r="L23" s="597">
        <f>+X$8*(J23+K23)</f>
        <v>102</v>
      </c>
      <c r="M23" s="587"/>
      <c r="N23" s="594">
        <v>1</v>
      </c>
      <c r="O23" s="595">
        <v>1</v>
      </c>
      <c r="P23" s="597">
        <f>+P$8*(N23+O23)</f>
        <v>34</v>
      </c>
      <c r="R23" s="594">
        <v>1</v>
      </c>
      <c r="S23" s="595">
        <v>1</v>
      </c>
      <c r="T23" s="597">
        <f>+T$8*(R23+S23)</f>
        <v>34</v>
      </c>
      <c r="U23" s="587"/>
      <c r="V23" s="594">
        <v>1</v>
      </c>
      <c r="W23" s="595">
        <v>1</v>
      </c>
      <c r="X23" s="596">
        <f>+X$8*(V23+W23)</f>
        <v>34</v>
      </c>
      <c r="Y23" s="595"/>
      <c r="Z23" s="596">
        <v>1</v>
      </c>
      <c r="AA23" s="595">
        <v>1</v>
      </c>
      <c r="AB23" s="597">
        <f>+AB$8*(Z23+AA23)</f>
        <v>34</v>
      </c>
      <c r="AC23" s="587"/>
      <c r="AD23" s="594">
        <v>1</v>
      </c>
      <c r="AE23" s="595">
        <v>1</v>
      </c>
      <c r="AF23" s="596">
        <f>+AF$8*(AD23+AE23)</f>
        <v>34</v>
      </c>
      <c r="AG23" s="595"/>
      <c r="AH23" s="596">
        <v>1</v>
      </c>
      <c r="AI23" s="595">
        <v>1</v>
      </c>
      <c r="AJ23" s="597">
        <f>+AJ$8*(AH23+AI23)</f>
        <v>34</v>
      </c>
      <c r="AL23" s="699">
        <v>1</v>
      </c>
      <c r="AM23" s="700">
        <v>0</v>
      </c>
      <c r="AN23" s="701">
        <v>10</v>
      </c>
      <c r="AO23" s="689"/>
      <c r="AP23" s="699">
        <v>2</v>
      </c>
      <c r="AQ23" s="700">
        <v>0</v>
      </c>
      <c r="AR23" s="701">
        <v>20</v>
      </c>
      <c r="AS23" s="598">
        <v>3</v>
      </c>
      <c r="AT23" s="699">
        <v>2</v>
      </c>
      <c r="AU23" s="700">
        <v>0</v>
      </c>
      <c r="AV23" s="701">
        <v>38</v>
      </c>
      <c r="BG23" s="689"/>
    </row>
    <row r="24" spans="2:62" s="593" customFormat="1" ht="15" hidden="1" customHeight="1">
      <c r="B24" s="572"/>
      <c r="C24" s="572"/>
      <c r="D24" s="572"/>
      <c r="E24" s="573"/>
      <c r="F24" s="602"/>
      <c r="G24" s="602"/>
      <c r="H24" s="602"/>
      <c r="I24" s="602"/>
      <c r="J24" s="602"/>
      <c r="K24" s="602"/>
      <c r="L24" s="603"/>
      <c r="M24" s="573"/>
      <c r="U24" s="573"/>
      <c r="V24" s="573"/>
      <c r="W24" s="573"/>
      <c r="X24" s="573"/>
      <c r="Y24" s="573"/>
      <c r="Z24" s="573"/>
      <c r="AA24" s="573"/>
      <c r="AB24" s="573"/>
      <c r="AC24" s="573"/>
      <c r="AD24" s="602"/>
      <c r="AE24" s="602"/>
      <c r="AF24" s="602"/>
      <c r="AG24" s="602"/>
      <c r="AH24" s="602"/>
      <c r="AI24" s="602"/>
      <c r="AJ24" s="602"/>
      <c r="AL24" s="702"/>
      <c r="AM24" s="702"/>
      <c r="AN24" s="702"/>
      <c r="AO24" s="687"/>
      <c r="AP24" s="687"/>
      <c r="AQ24" s="574"/>
      <c r="AR24" s="604"/>
      <c r="AS24" s="604"/>
      <c r="BD24" s="622"/>
      <c r="BE24" s="622"/>
      <c r="BF24" s="575"/>
      <c r="BG24" s="603"/>
      <c r="BH24" s="602"/>
      <c r="BI24" s="574"/>
      <c r="BJ24" s="574"/>
    </row>
    <row r="25" spans="2:62" s="593" customFormat="1" ht="63" hidden="1" customHeight="1">
      <c r="B25" s="937"/>
      <c r="C25" s="937"/>
      <c r="D25" s="937"/>
      <c r="E25" s="572"/>
      <c r="F25" s="934" t="s">
        <v>272</v>
      </c>
      <c r="G25" s="935"/>
      <c r="H25" s="936"/>
      <c r="I25" s="605"/>
      <c r="J25" s="934" t="s">
        <v>273</v>
      </c>
      <c r="K25" s="935"/>
      <c r="L25" s="936"/>
      <c r="M25" s="573"/>
      <c r="N25" s="934" t="s">
        <v>135</v>
      </c>
      <c r="O25" s="935"/>
      <c r="P25" s="935"/>
      <c r="Q25" s="935"/>
      <c r="R25" s="935"/>
      <c r="S25" s="935"/>
      <c r="T25" s="936"/>
      <c r="U25" s="573"/>
      <c r="V25" s="934" t="s">
        <v>136</v>
      </c>
      <c r="W25" s="935"/>
      <c r="X25" s="935" t="s">
        <v>62</v>
      </c>
      <c r="Y25" s="935"/>
      <c r="Z25" s="935" t="s">
        <v>137</v>
      </c>
      <c r="AA25" s="935"/>
      <c r="AB25" s="936" t="s">
        <v>62</v>
      </c>
      <c r="AC25" s="601"/>
      <c r="AD25" s="934" t="s">
        <v>138</v>
      </c>
      <c r="AE25" s="935"/>
      <c r="AF25" s="936"/>
      <c r="AK25" s="606"/>
      <c r="AL25" s="887" t="s">
        <v>306</v>
      </c>
      <c r="AM25" s="888"/>
      <c r="AN25" s="889"/>
      <c r="AO25" s="688"/>
      <c r="AP25" s="887" t="s">
        <v>307</v>
      </c>
      <c r="AQ25" s="888"/>
      <c r="AR25" s="889"/>
      <c r="AS25" s="650"/>
      <c r="BG25" s="688"/>
    </row>
    <row r="26" spans="2:62" s="582" customFormat="1" ht="26.5" hidden="1" customHeight="1">
      <c r="B26" s="607"/>
      <c r="C26" s="608"/>
      <c r="D26" s="607"/>
      <c r="E26" s="572"/>
      <c r="F26" s="594">
        <v>1</v>
      </c>
      <c r="G26" s="595">
        <v>1</v>
      </c>
      <c r="H26" s="597">
        <f>+T$8*(F26+G26)</f>
        <v>34</v>
      </c>
      <c r="I26" s="600"/>
      <c r="J26" s="594">
        <v>1</v>
      </c>
      <c r="K26" s="595">
        <v>1</v>
      </c>
      <c r="L26" s="597">
        <f>+X$8*(J26+K26)</f>
        <v>34</v>
      </c>
      <c r="M26" s="587"/>
      <c r="N26" s="594">
        <v>1</v>
      </c>
      <c r="O26" s="595">
        <v>1</v>
      </c>
      <c r="P26" s="596">
        <f>+P$8*(N26+O26)</f>
        <v>34</v>
      </c>
      <c r="Q26" s="595"/>
      <c r="R26" s="596">
        <v>1</v>
      </c>
      <c r="S26" s="595">
        <v>1</v>
      </c>
      <c r="T26" s="597">
        <f>+T$8*(R26+S26)</f>
        <v>34</v>
      </c>
      <c r="U26" s="587"/>
      <c r="V26" s="594">
        <v>1</v>
      </c>
      <c r="W26" s="595">
        <v>1</v>
      </c>
      <c r="X26" s="596">
        <f>+X$8*(V26+W26)</f>
        <v>34</v>
      </c>
      <c r="Y26" s="595"/>
      <c r="Z26" s="596">
        <v>3</v>
      </c>
      <c r="AA26" s="595">
        <v>1</v>
      </c>
      <c r="AB26" s="597">
        <f>+AB$8*(Z26+AA26)</f>
        <v>68</v>
      </c>
      <c r="AC26" s="583"/>
      <c r="AD26" s="594">
        <v>1</v>
      </c>
      <c r="AE26" s="595">
        <v>1</v>
      </c>
      <c r="AF26" s="597">
        <f>+AF$8*(AD26+AE26)</f>
        <v>34</v>
      </c>
      <c r="AL26" s="699">
        <v>2</v>
      </c>
      <c r="AM26" s="700">
        <v>2</v>
      </c>
      <c r="AN26" s="701">
        <v>40</v>
      </c>
      <c r="AO26" s="689"/>
      <c r="AP26" s="699">
        <v>3</v>
      </c>
      <c r="AQ26" s="700">
        <v>1</v>
      </c>
      <c r="AR26" s="701">
        <v>40</v>
      </c>
      <c r="AS26" s="598"/>
      <c r="BG26" s="689"/>
    </row>
    <row r="27" spans="2:62" s="593" customFormat="1" ht="15" hidden="1" customHeight="1">
      <c r="B27" s="572"/>
      <c r="C27" s="602"/>
      <c r="D27" s="603"/>
      <c r="E27" s="602"/>
      <c r="F27" s="603"/>
      <c r="G27" s="603"/>
      <c r="H27" s="602"/>
      <c r="I27" s="602"/>
      <c r="J27" s="603"/>
      <c r="K27" s="603"/>
      <c r="L27" s="602"/>
      <c r="M27" s="573"/>
      <c r="U27" s="573"/>
      <c r="V27" s="573"/>
      <c r="W27" s="573"/>
      <c r="X27" s="573"/>
      <c r="Y27" s="573"/>
      <c r="Z27" s="573"/>
      <c r="AA27" s="573"/>
      <c r="AB27" s="573"/>
      <c r="AC27" s="573"/>
      <c r="AL27" s="687"/>
      <c r="AM27" s="687"/>
      <c r="AN27" s="687"/>
      <c r="AO27" s="687"/>
      <c r="AP27" s="687"/>
      <c r="AQ27" s="574"/>
      <c r="AR27" s="574"/>
      <c r="AS27" s="584"/>
      <c r="BD27" s="687"/>
      <c r="BE27" s="687"/>
      <c r="BF27" s="687"/>
      <c r="BG27" s="687"/>
      <c r="BH27" s="687"/>
      <c r="BI27" s="574"/>
      <c r="BJ27" s="604"/>
    </row>
    <row r="28" spans="2:62" s="593" customFormat="1" ht="63" hidden="1" customHeight="1">
      <c r="B28" s="572"/>
      <c r="C28" s="572"/>
      <c r="D28" s="603"/>
      <c r="E28" s="602"/>
      <c r="M28" s="601"/>
      <c r="U28" s="601"/>
      <c r="Z28" s="934" t="s">
        <v>283</v>
      </c>
      <c r="AA28" s="935"/>
      <c r="AB28" s="936"/>
      <c r="AC28" s="601"/>
      <c r="AL28" s="904" t="s">
        <v>310</v>
      </c>
      <c r="AM28" s="905"/>
      <c r="AN28" s="906"/>
      <c r="AO28" s="688"/>
      <c r="AP28" s="897" t="s">
        <v>75</v>
      </c>
      <c r="AQ28" s="898"/>
      <c r="AR28" s="899"/>
      <c r="AS28" s="688"/>
      <c r="BG28" s="688"/>
    </row>
    <row r="29" spans="2:62" s="582" customFormat="1" ht="26.5" hidden="1" customHeight="1">
      <c r="B29" s="572"/>
      <c r="C29" s="572"/>
      <c r="D29" s="608"/>
      <c r="E29" s="607"/>
      <c r="M29" s="583"/>
      <c r="U29" s="583"/>
      <c r="Z29" s="594">
        <v>1</v>
      </c>
      <c r="AA29" s="595">
        <v>1</v>
      </c>
      <c r="AB29" s="597">
        <f>+AJ$8*(Z29+AA29)</f>
        <v>34</v>
      </c>
      <c r="AC29" s="583"/>
      <c r="AL29" s="699">
        <v>6</v>
      </c>
      <c r="AM29" s="700">
        <v>0</v>
      </c>
      <c r="AN29" s="701">
        <v>18</v>
      </c>
      <c r="AO29" s="687"/>
      <c r="AP29" s="699">
        <v>8</v>
      </c>
      <c r="AQ29" s="700">
        <v>0</v>
      </c>
      <c r="AR29" s="701">
        <v>24</v>
      </c>
      <c r="AS29" s="689"/>
      <c r="BG29" s="689"/>
    </row>
    <row r="30" spans="2:62" s="593" customFormat="1" ht="15" customHeight="1">
      <c r="B30" s="572"/>
      <c r="C30" s="602"/>
      <c r="D30" s="603"/>
      <c r="E30" s="602"/>
      <c r="F30" s="575"/>
      <c r="G30" s="610"/>
      <c r="H30" s="575"/>
      <c r="I30" s="610"/>
      <c r="J30" s="610"/>
      <c r="K30" s="610"/>
      <c r="L30" s="575"/>
      <c r="M30" s="573"/>
      <c r="U30" s="573"/>
      <c r="V30" s="573"/>
      <c r="W30" s="573"/>
      <c r="X30" s="573"/>
      <c r="Y30" s="573"/>
      <c r="Z30" s="573"/>
      <c r="AA30" s="573"/>
      <c r="AB30" s="573"/>
      <c r="AC30" s="573"/>
      <c r="AD30" s="573"/>
      <c r="AE30" s="573"/>
      <c r="AF30" s="573"/>
      <c r="AG30" s="573"/>
      <c r="AH30" s="573"/>
      <c r="AI30" s="573"/>
      <c r="AJ30" s="573"/>
      <c r="AL30" s="687"/>
      <c r="AM30" s="687"/>
      <c r="AN30" s="687"/>
      <c r="AO30" s="687"/>
      <c r="AP30" s="687"/>
      <c r="AQ30" s="687"/>
      <c r="AR30" s="687"/>
      <c r="AS30" s="687"/>
      <c r="AT30" s="687"/>
      <c r="AU30" s="687"/>
      <c r="AV30" s="687"/>
      <c r="BD30" s="687"/>
      <c r="BE30" s="687"/>
      <c r="BF30" s="687"/>
      <c r="BG30" s="687"/>
    </row>
    <row r="31" spans="2:62" s="593" customFormat="1" ht="66" customHeight="1">
      <c r="B31" s="572"/>
      <c r="C31" s="602"/>
      <c r="D31" s="603"/>
      <c r="E31" s="602"/>
      <c r="F31" s="575"/>
      <c r="G31" s="610"/>
      <c r="H31" s="575"/>
      <c r="I31" s="610"/>
      <c r="J31" s="610"/>
      <c r="K31" s="610"/>
      <c r="L31" s="575"/>
      <c r="M31" s="573"/>
      <c r="U31" s="573"/>
      <c r="V31" s="573"/>
      <c r="W31" s="573"/>
      <c r="X31" s="573"/>
      <c r="Y31" s="573"/>
      <c r="Z31" s="914" t="s">
        <v>284</v>
      </c>
      <c r="AA31" s="915"/>
      <c r="AB31" s="916"/>
      <c r="AC31" s="601"/>
      <c r="AD31" s="914" t="s">
        <v>285</v>
      </c>
      <c r="AE31" s="915"/>
      <c r="AF31" s="916"/>
      <c r="AG31" s="602"/>
      <c r="AH31" s="914" t="s">
        <v>286</v>
      </c>
      <c r="AI31" s="915"/>
      <c r="AJ31" s="916"/>
      <c r="AS31" s="690"/>
      <c r="AX31" s="884" t="s">
        <v>336</v>
      </c>
      <c r="AY31" s="885"/>
      <c r="AZ31" s="886"/>
      <c r="BG31" s="688"/>
    </row>
    <row r="32" spans="2:62" s="593" customFormat="1" ht="30" customHeight="1">
      <c r="B32" s="572"/>
      <c r="C32" s="602"/>
      <c r="D32" s="603"/>
      <c r="E32" s="602"/>
      <c r="F32" s="575"/>
      <c r="G32" s="610"/>
      <c r="H32" s="575"/>
      <c r="I32" s="610"/>
      <c r="J32" s="610"/>
      <c r="K32" s="610"/>
      <c r="L32" s="575"/>
      <c r="M32" s="573"/>
      <c r="U32" s="573"/>
      <c r="V32" s="573"/>
      <c r="W32" s="573"/>
      <c r="X32" s="573"/>
      <c r="Y32" s="573"/>
      <c r="Z32" s="577">
        <v>1</v>
      </c>
      <c r="AA32" s="578">
        <v>1</v>
      </c>
      <c r="AB32" s="581">
        <f>AA32*AB23</f>
        <v>34</v>
      </c>
      <c r="AC32" s="583"/>
      <c r="AD32" s="577">
        <v>2</v>
      </c>
      <c r="AE32" s="578">
        <v>2</v>
      </c>
      <c r="AF32" s="581">
        <f>+AF$8*(AD32+AE32)</f>
        <v>68</v>
      </c>
      <c r="AG32" s="589"/>
      <c r="AH32" s="577">
        <v>2</v>
      </c>
      <c r="AI32" s="578">
        <v>2</v>
      </c>
      <c r="AJ32" s="581">
        <f>+AJ$8*(AH32+AI32)</f>
        <v>68</v>
      </c>
      <c r="AS32" s="689"/>
      <c r="AX32" s="693">
        <v>3</v>
      </c>
      <c r="AY32" s="694">
        <v>1</v>
      </c>
      <c r="AZ32" s="695">
        <v>76</v>
      </c>
      <c r="BG32" s="687"/>
    </row>
    <row r="33" spans="1:62" s="593" customFormat="1" ht="15" customHeight="1">
      <c r="B33" s="572"/>
      <c r="C33" s="602"/>
      <c r="D33" s="603"/>
      <c r="E33" s="602"/>
      <c r="F33" s="575"/>
      <c r="G33" s="610"/>
      <c r="H33" s="575"/>
      <c r="I33" s="610"/>
      <c r="J33" s="610"/>
      <c r="K33" s="610"/>
      <c r="L33" s="575"/>
      <c r="M33" s="573"/>
      <c r="U33" s="573"/>
      <c r="V33" s="573"/>
      <c r="W33" s="573"/>
      <c r="X33" s="573"/>
      <c r="Y33" s="573"/>
      <c r="Z33" s="573"/>
      <c r="AA33" s="573"/>
      <c r="AB33" s="573"/>
      <c r="AC33" s="573"/>
      <c r="AD33" s="573"/>
      <c r="AE33" s="573"/>
      <c r="AF33" s="573"/>
      <c r="AG33" s="573"/>
      <c r="AH33" s="573"/>
      <c r="AI33" s="573"/>
      <c r="AJ33" s="573"/>
      <c r="AO33" s="687"/>
      <c r="AS33" s="687"/>
      <c r="BD33" s="604"/>
      <c r="BH33" s="604"/>
    </row>
    <row r="34" spans="1:62" s="593" customFormat="1" ht="63" customHeight="1">
      <c r="B34" s="611"/>
      <c r="C34" s="611"/>
      <c r="D34" s="611"/>
      <c r="E34" s="575"/>
      <c r="M34" s="573"/>
      <c r="N34" s="938" t="s">
        <v>287</v>
      </c>
      <c r="O34" s="939"/>
      <c r="P34" s="939"/>
      <c r="Q34" s="939"/>
      <c r="R34" s="939" t="s">
        <v>141</v>
      </c>
      <c r="S34" s="939"/>
      <c r="T34" s="940"/>
      <c r="V34" s="938" t="s">
        <v>220</v>
      </c>
      <c r="W34" s="939"/>
      <c r="X34" s="939"/>
      <c r="Y34" s="939"/>
      <c r="Z34" s="939" t="s">
        <v>143</v>
      </c>
      <c r="AA34" s="939"/>
      <c r="AB34" s="940"/>
      <c r="AD34" s="941" t="s">
        <v>144</v>
      </c>
      <c r="AE34" s="942"/>
      <c r="AF34" s="943"/>
      <c r="AG34" s="602"/>
      <c r="AH34" s="941" t="s">
        <v>333</v>
      </c>
      <c r="AI34" s="942"/>
      <c r="AJ34" s="943"/>
      <c r="AS34" s="688"/>
      <c r="AT34" s="884" t="s">
        <v>334</v>
      </c>
      <c r="AU34" s="885"/>
      <c r="AV34" s="886"/>
      <c r="AX34" s="884" t="s">
        <v>327</v>
      </c>
      <c r="AY34" s="885"/>
      <c r="AZ34" s="886"/>
    </row>
    <row r="35" spans="1:62" s="582" customFormat="1" ht="26.5" customHeight="1">
      <c r="B35" s="611"/>
      <c r="C35" s="611"/>
      <c r="D35" s="611"/>
      <c r="E35" s="589"/>
      <c r="M35" s="587"/>
      <c r="N35" s="612">
        <v>4</v>
      </c>
      <c r="O35" s="613">
        <v>2</v>
      </c>
      <c r="P35" s="614">
        <f>+P$8*(N35+O35)</f>
        <v>102</v>
      </c>
      <c r="Q35" s="614"/>
      <c r="R35" s="614">
        <v>4</v>
      </c>
      <c r="S35" s="613">
        <v>2</v>
      </c>
      <c r="T35" s="615">
        <f>+T$8*(R35+S35)</f>
        <v>102</v>
      </c>
      <c r="U35" s="593"/>
      <c r="V35" s="612">
        <v>4</v>
      </c>
      <c r="W35" s="613">
        <v>2</v>
      </c>
      <c r="X35" s="614">
        <f>+X$8*(V35+W35)</f>
        <v>102</v>
      </c>
      <c r="Y35" s="614"/>
      <c r="Z35" s="614">
        <v>2</v>
      </c>
      <c r="AA35" s="613">
        <v>2</v>
      </c>
      <c r="AB35" s="615">
        <f>+AB$8*(Z35+AA35)</f>
        <v>68</v>
      </c>
      <c r="AD35" s="616">
        <v>2</v>
      </c>
      <c r="AE35" s="617">
        <v>1</v>
      </c>
      <c r="AF35" s="618">
        <f>+AF$8*(AD35+AE35)</f>
        <v>51</v>
      </c>
      <c r="AG35" s="607"/>
      <c r="AH35" s="619">
        <v>2</v>
      </c>
      <c r="AI35" s="620">
        <v>2</v>
      </c>
      <c r="AJ35" s="621">
        <f>+AJ$8*(AH35+AI35)</f>
        <v>68</v>
      </c>
      <c r="AL35" s="593"/>
      <c r="AM35" s="593"/>
      <c r="AN35" s="593"/>
      <c r="AS35" s="689"/>
      <c r="AT35" s="693">
        <v>2</v>
      </c>
      <c r="AU35" s="694">
        <v>2</v>
      </c>
      <c r="AV35" s="695">
        <v>76</v>
      </c>
      <c r="AX35" s="693">
        <v>2</v>
      </c>
      <c r="AY35" s="694">
        <v>4</v>
      </c>
      <c r="AZ35" s="695">
        <v>114</v>
      </c>
    </row>
    <row r="36" spans="1:62" s="593" customFormat="1" ht="15" customHeight="1">
      <c r="B36" s="611"/>
      <c r="C36" s="611"/>
      <c r="D36" s="611"/>
      <c r="E36" s="575"/>
      <c r="F36" s="622"/>
      <c r="G36" s="622"/>
      <c r="H36" s="623"/>
      <c r="I36" s="622"/>
      <c r="J36" s="622"/>
      <c r="K36" s="622"/>
      <c r="L36" s="622"/>
      <c r="M36" s="573"/>
      <c r="AD36" s="573"/>
      <c r="AE36" s="573"/>
      <c r="AF36" s="573"/>
      <c r="AG36" s="573"/>
      <c r="AH36" s="573"/>
      <c r="AI36" s="573"/>
      <c r="AJ36" s="573"/>
      <c r="AL36" s="687"/>
      <c r="AM36" s="687"/>
      <c r="AN36" s="687"/>
      <c r="AO36" s="687"/>
      <c r="AP36" s="687"/>
      <c r="AQ36" s="687"/>
      <c r="AR36" s="687"/>
      <c r="AS36" s="687"/>
      <c r="BD36" s="622"/>
      <c r="BE36" s="622"/>
      <c r="BF36" s="575"/>
      <c r="BH36" s="622"/>
      <c r="BI36" s="622"/>
      <c r="BJ36" s="575"/>
    </row>
    <row r="37" spans="1:62" s="593" customFormat="1" ht="63" customHeight="1">
      <c r="B37" s="611"/>
      <c r="C37" s="611"/>
      <c r="D37" s="611"/>
      <c r="E37" s="575"/>
      <c r="F37" s="938" t="s">
        <v>271</v>
      </c>
      <c r="G37" s="939"/>
      <c r="H37" s="939"/>
      <c r="I37" s="939"/>
      <c r="J37" s="939"/>
      <c r="K37" s="939"/>
      <c r="L37" s="940"/>
      <c r="M37" s="573"/>
      <c r="N37" s="941" t="s">
        <v>153</v>
      </c>
      <c r="O37" s="942"/>
      <c r="P37" s="942"/>
      <c r="Q37" s="942"/>
      <c r="R37" s="942" t="s">
        <v>154</v>
      </c>
      <c r="S37" s="942"/>
      <c r="T37" s="943"/>
      <c r="V37" s="941" t="s">
        <v>288</v>
      </c>
      <c r="W37" s="942"/>
      <c r="X37" s="943"/>
      <c r="Z37" s="941" t="s">
        <v>156</v>
      </c>
      <c r="AA37" s="942"/>
      <c r="AB37" s="943"/>
      <c r="AD37" s="941" t="s">
        <v>161</v>
      </c>
      <c r="AE37" s="942"/>
      <c r="AF37" s="943"/>
      <c r="AG37" s="624"/>
      <c r="AH37" s="941" t="s">
        <v>162</v>
      </c>
      <c r="AI37" s="942"/>
      <c r="AJ37" s="943"/>
      <c r="AL37" s="884" t="s">
        <v>309</v>
      </c>
      <c r="AM37" s="885"/>
      <c r="AN37" s="886"/>
      <c r="AO37" s="688"/>
      <c r="AP37" s="907" t="s">
        <v>331</v>
      </c>
      <c r="AQ37" s="908"/>
      <c r="AR37" s="909"/>
      <c r="AS37" s="688"/>
      <c r="AT37" s="884" t="s">
        <v>318</v>
      </c>
      <c r="AU37" s="885"/>
      <c r="AV37" s="886"/>
      <c r="AX37" s="884" t="s">
        <v>322</v>
      </c>
      <c r="AY37" s="885"/>
      <c r="AZ37" s="886"/>
    </row>
    <row r="38" spans="1:62" s="593" customFormat="1" ht="26.5" customHeight="1">
      <c r="B38" s="611"/>
      <c r="C38" s="611"/>
      <c r="D38" s="611"/>
      <c r="E38" s="575"/>
      <c r="F38" s="612">
        <v>3</v>
      </c>
      <c r="G38" s="613">
        <v>3</v>
      </c>
      <c r="H38" s="614">
        <f>+H$8*(F38+G38)</f>
        <v>102</v>
      </c>
      <c r="I38" s="614"/>
      <c r="J38" s="612">
        <v>3</v>
      </c>
      <c r="K38" s="613">
        <v>3</v>
      </c>
      <c r="L38" s="615">
        <f>+L$8*(J38+K38)</f>
        <v>102</v>
      </c>
      <c r="M38" s="587"/>
      <c r="N38" s="616">
        <v>4</v>
      </c>
      <c r="O38" s="617">
        <v>2</v>
      </c>
      <c r="P38" s="625">
        <f>+$P$8*(N38+O38)</f>
        <v>102</v>
      </c>
      <c r="Q38" s="626"/>
      <c r="R38" s="626">
        <v>4</v>
      </c>
      <c r="S38" s="617">
        <v>2</v>
      </c>
      <c r="T38" s="627">
        <f>+T$8*(R38+S38)</f>
        <v>102</v>
      </c>
      <c r="V38" s="616">
        <v>2</v>
      </c>
      <c r="W38" s="617">
        <v>0</v>
      </c>
      <c r="X38" s="618">
        <f>+AF$8*(V38+W38)</f>
        <v>34</v>
      </c>
      <c r="Z38" s="616">
        <v>3</v>
      </c>
      <c r="AA38" s="617">
        <v>1</v>
      </c>
      <c r="AB38" s="618">
        <f>+X$8*(Z38+AA38)</f>
        <v>68</v>
      </c>
      <c r="AD38" s="616">
        <v>2</v>
      </c>
      <c r="AE38" s="617">
        <v>2</v>
      </c>
      <c r="AF38" s="618">
        <f>+AF$8*(AD38+AE38)</f>
        <v>68</v>
      </c>
      <c r="AG38" s="628"/>
      <c r="AH38" s="616">
        <v>2</v>
      </c>
      <c r="AI38" s="617">
        <v>2</v>
      </c>
      <c r="AJ38" s="618">
        <f>+AJ$8*(AH38+AI38)</f>
        <v>68</v>
      </c>
      <c r="AL38" s="693">
        <v>6</v>
      </c>
      <c r="AM38" s="694">
        <v>6</v>
      </c>
      <c r="AN38" s="695">
        <v>36</v>
      </c>
      <c r="AO38" s="689"/>
      <c r="AP38" s="693">
        <v>8</v>
      </c>
      <c r="AQ38" s="694">
        <v>0</v>
      </c>
      <c r="AR38" s="695">
        <v>24</v>
      </c>
      <c r="AS38" s="689"/>
      <c r="AT38" s="693">
        <v>4</v>
      </c>
      <c r="AU38" s="694">
        <v>2</v>
      </c>
      <c r="AV38" s="695">
        <v>114</v>
      </c>
      <c r="AX38" s="693">
        <v>3</v>
      </c>
      <c r="AY38" s="694">
        <v>1</v>
      </c>
      <c r="AZ38" s="695">
        <v>76</v>
      </c>
      <c r="BG38" s="582"/>
    </row>
    <row r="39" spans="1:62" s="593" customFormat="1" ht="15" customHeight="1">
      <c r="B39" s="611"/>
      <c r="C39" s="611"/>
      <c r="D39" s="611"/>
      <c r="E39" s="575"/>
      <c r="F39" s="611"/>
      <c r="G39" s="611"/>
      <c r="H39" s="611"/>
      <c r="I39" s="611"/>
      <c r="J39" s="611"/>
      <c r="K39" s="611"/>
      <c r="L39" s="611"/>
      <c r="M39" s="573"/>
      <c r="N39" s="573"/>
      <c r="O39" s="591"/>
      <c r="P39" s="573"/>
      <c r="Q39" s="573"/>
      <c r="R39" s="573"/>
      <c r="S39" s="591"/>
      <c r="T39" s="573"/>
      <c r="U39" s="573"/>
      <c r="V39" s="573"/>
      <c r="W39" s="573"/>
      <c r="X39" s="573"/>
      <c r="Y39" s="573"/>
      <c r="Z39" s="573"/>
      <c r="AA39" s="573"/>
      <c r="AB39" s="573"/>
      <c r="AC39" s="573"/>
      <c r="AD39" s="573"/>
      <c r="AE39" s="573"/>
      <c r="AF39" s="573"/>
      <c r="AG39" s="573"/>
      <c r="AH39" s="573"/>
      <c r="AI39" s="573"/>
      <c r="AJ39" s="573"/>
      <c r="AL39" s="622"/>
      <c r="AM39" s="622"/>
      <c r="AN39" s="622"/>
      <c r="AO39" s="687"/>
      <c r="AP39" s="687"/>
      <c r="AQ39" s="687"/>
      <c r="AR39" s="687"/>
      <c r="AS39" s="687"/>
    </row>
    <row r="40" spans="1:62" s="629" customFormat="1" ht="64.5" customHeight="1">
      <c r="B40" s="611"/>
      <c r="C40" s="611"/>
      <c r="D40" s="611"/>
      <c r="E40" s="611"/>
      <c r="F40" s="947" t="s">
        <v>276</v>
      </c>
      <c r="G40" s="948"/>
      <c r="H40" s="949"/>
      <c r="I40" s="593"/>
      <c r="J40" s="938" t="s">
        <v>266</v>
      </c>
      <c r="K40" s="939"/>
      <c r="L40" s="940"/>
      <c r="N40" s="941" t="s">
        <v>289</v>
      </c>
      <c r="O40" s="942"/>
      <c r="P40" s="943"/>
      <c r="Q40" s="624"/>
      <c r="R40" s="941" t="s">
        <v>290</v>
      </c>
      <c r="S40" s="942"/>
      <c r="T40" s="943"/>
      <c r="U40" s="593"/>
      <c r="V40" s="941" t="s">
        <v>291</v>
      </c>
      <c r="W40" s="942"/>
      <c r="X40" s="943"/>
      <c r="Y40" s="624"/>
      <c r="Z40" s="941" t="s">
        <v>160</v>
      </c>
      <c r="AA40" s="942"/>
      <c r="AB40" s="943"/>
      <c r="AC40" s="601"/>
      <c r="AD40" s="941" t="s">
        <v>148</v>
      </c>
      <c r="AE40" s="942"/>
      <c r="AF40" s="942"/>
      <c r="AG40" s="942"/>
      <c r="AH40" s="942" t="s">
        <v>148</v>
      </c>
      <c r="AI40" s="942"/>
      <c r="AJ40" s="943"/>
      <c r="AL40" s="884" t="s">
        <v>308</v>
      </c>
      <c r="AM40" s="885"/>
      <c r="AN40" s="886"/>
      <c r="AO40" s="688"/>
      <c r="AP40" s="891" t="s">
        <v>330</v>
      </c>
      <c r="AQ40" s="892"/>
      <c r="AR40" s="893"/>
      <c r="AS40" s="687"/>
      <c r="AT40" s="884" t="s">
        <v>337</v>
      </c>
      <c r="AU40" s="885"/>
      <c r="AV40" s="886"/>
      <c r="AX40" s="884" t="s">
        <v>325</v>
      </c>
      <c r="AY40" s="885"/>
      <c r="AZ40" s="886"/>
    </row>
    <row r="41" spans="1:62" s="629" customFormat="1" ht="26.5" customHeight="1">
      <c r="B41" s="611"/>
      <c r="C41" s="611"/>
      <c r="D41" s="611"/>
      <c r="E41" s="611"/>
      <c r="F41" s="612">
        <v>1</v>
      </c>
      <c r="G41" s="613">
        <v>1</v>
      </c>
      <c r="H41" s="615">
        <f>+H$8*(F41+G41)</f>
        <v>34</v>
      </c>
      <c r="I41" s="582"/>
      <c r="J41" s="612">
        <v>2</v>
      </c>
      <c r="K41" s="613">
        <v>2</v>
      </c>
      <c r="L41" s="615">
        <f>+L$8*(J41+K41)</f>
        <v>68</v>
      </c>
      <c r="N41" s="619">
        <v>3</v>
      </c>
      <c r="O41" s="620">
        <v>1</v>
      </c>
      <c r="P41" s="621">
        <f>+T$8*(N41+O41)</f>
        <v>68</v>
      </c>
      <c r="Q41" s="624"/>
      <c r="R41" s="619">
        <v>3</v>
      </c>
      <c r="S41" s="620">
        <v>1</v>
      </c>
      <c r="T41" s="621">
        <f>+X$8*(R41+S41)</f>
        <v>68</v>
      </c>
      <c r="U41" s="582"/>
      <c r="V41" s="619">
        <v>3</v>
      </c>
      <c r="W41" s="620">
        <v>1</v>
      </c>
      <c r="X41" s="621">
        <f>+AB$8*(V41+W41)</f>
        <v>68</v>
      </c>
      <c r="Y41" s="624"/>
      <c r="Z41" s="619">
        <v>3</v>
      </c>
      <c r="AA41" s="620">
        <v>1</v>
      </c>
      <c r="AB41" s="621">
        <f>+AF$8*(Z41+AA41)</f>
        <v>68</v>
      </c>
      <c r="AC41" s="583"/>
      <c r="AD41" s="616">
        <v>2</v>
      </c>
      <c r="AE41" s="617">
        <v>1</v>
      </c>
      <c r="AF41" s="630">
        <f>+AF$8*(AD41+AE41)</f>
        <v>51</v>
      </c>
      <c r="AG41" s="626"/>
      <c r="AH41" s="626">
        <v>2</v>
      </c>
      <c r="AI41" s="617">
        <v>2</v>
      </c>
      <c r="AJ41" s="627">
        <f>+AJ$8*(AH41+AI41)</f>
        <v>68</v>
      </c>
      <c r="AL41" s="693">
        <v>7</v>
      </c>
      <c r="AM41" s="694">
        <v>0</v>
      </c>
      <c r="AN41" s="695">
        <v>21</v>
      </c>
      <c r="AO41" s="689"/>
      <c r="AP41" s="693">
        <v>6</v>
      </c>
      <c r="AQ41" s="694">
        <v>6</v>
      </c>
      <c r="AR41" s="695">
        <v>36</v>
      </c>
      <c r="AS41" s="687"/>
      <c r="AT41" s="693">
        <v>3</v>
      </c>
      <c r="AU41" s="694">
        <v>1</v>
      </c>
      <c r="AV41" s="695">
        <v>76</v>
      </c>
      <c r="AX41" s="693">
        <v>2</v>
      </c>
      <c r="AY41" s="694">
        <v>2</v>
      </c>
      <c r="AZ41" s="695">
        <v>76</v>
      </c>
    </row>
    <row r="42" spans="1:62" s="593" customFormat="1" ht="15" customHeight="1">
      <c r="B42" s="583"/>
      <c r="C42" s="583"/>
      <c r="D42" s="583"/>
      <c r="E42" s="573"/>
      <c r="F42" s="629"/>
      <c r="G42" s="629"/>
      <c r="H42" s="629"/>
      <c r="I42" s="629"/>
      <c r="J42" s="629"/>
      <c r="K42" s="629"/>
      <c r="L42" s="629"/>
      <c r="M42" s="573"/>
      <c r="N42" s="587"/>
      <c r="O42" s="631"/>
      <c r="P42" s="587"/>
      <c r="Q42" s="587"/>
      <c r="R42" s="587"/>
      <c r="S42" s="631"/>
      <c r="T42" s="587"/>
      <c r="U42" s="587"/>
      <c r="V42" s="587"/>
      <c r="W42" s="587"/>
      <c r="X42" s="587"/>
      <c r="Y42" s="587"/>
      <c r="Z42" s="587"/>
      <c r="AA42" s="587"/>
      <c r="AB42" s="587"/>
      <c r="AC42" s="587"/>
      <c r="AD42" s="587"/>
      <c r="AE42" s="587"/>
      <c r="AF42" s="587"/>
      <c r="AG42" s="587"/>
      <c r="AH42" s="583"/>
      <c r="AI42" s="583"/>
      <c r="AJ42" s="632"/>
      <c r="AO42" s="622"/>
      <c r="AP42" s="622"/>
      <c r="AQ42" s="622"/>
      <c r="AR42" s="622"/>
      <c r="AS42" s="622"/>
    </row>
    <row r="43" spans="1:62" s="633" customFormat="1" ht="63" customHeight="1">
      <c r="B43" s="622"/>
      <c r="C43" s="622"/>
      <c r="D43" s="622"/>
      <c r="E43" s="602"/>
      <c r="F43" s="629"/>
      <c r="G43" s="629"/>
      <c r="H43" s="629"/>
      <c r="I43" s="629"/>
      <c r="J43" s="629"/>
      <c r="K43" s="629"/>
      <c r="L43" s="629"/>
      <c r="N43" s="941" t="s">
        <v>1</v>
      </c>
      <c r="O43" s="942"/>
      <c r="P43" s="943"/>
      <c r="V43" s="941" t="s">
        <v>269</v>
      </c>
      <c r="W43" s="942"/>
      <c r="X43" s="943"/>
      <c r="Z43" s="941" t="s">
        <v>292</v>
      </c>
      <c r="AA43" s="942"/>
      <c r="AB43" s="943"/>
      <c r="AC43" s="573"/>
      <c r="AD43" s="941" t="s">
        <v>149</v>
      </c>
      <c r="AE43" s="942"/>
      <c r="AF43" s="943"/>
      <c r="AG43" s="624"/>
      <c r="AH43" s="941" t="s">
        <v>150</v>
      </c>
      <c r="AI43" s="942"/>
      <c r="AJ43" s="943"/>
      <c r="AS43" s="622"/>
      <c r="AT43" s="884" t="s">
        <v>320</v>
      </c>
      <c r="AU43" s="885"/>
      <c r="AV43" s="886"/>
      <c r="AX43" s="884" t="s">
        <v>326</v>
      </c>
      <c r="AY43" s="885"/>
      <c r="AZ43" s="886"/>
    </row>
    <row r="44" spans="1:62" s="633" customFormat="1" ht="26.5" customHeight="1">
      <c r="B44" s="622"/>
      <c r="C44" s="622"/>
      <c r="D44" s="622"/>
      <c r="E44" s="602"/>
      <c r="F44" s="629"/>
      <c r="G44" s="629"/>
      <c r="H44" s="629"/>
      <c r="I44" s="629"/>
      <c r="J44" s="629"/>
      <c r="K44" s="629"/>
      <c r="L44" s="629"/>
      <c r="N44" s="619">
        <v>1</v>
      </c>
      <c r="O44" s="620">
        <v>1</v>
      </c>
      <c r="P44" s="621">
        <f>+T$8*(N44+O44)</f>
        <v>34</v>
      </c>
      <c r="V44" s="616">
        <v>1</v>
      </c>
      <c r="W44" s="617">
        <v>1</v>
      </c>
      <c r="X44" s="618">
        <f>+AJ$8*(V44+W44)</f>
        <v>34</v>
      </c>
      <c r="Z44" s="619">
        <v>2</v>
      </c>
      <c r="AA44" s="620">
        <v>0</v>
      </c>
      <c r="AB44" s="621">
        <f>+X$8*(Z44+AA44)</f>
        <v>34</v>
      </c>
      <c r="AC44" s="573"/>
      <c r="AD44" s="619">
        <v>3</v>
      </c>
      <c r="AE44" s="620">
        <v>1</v>
      </c>
      <c r="AF44" s="621">
        <f>+AB$8*(AD44+AE44)</f>
        <v>68</v>
      </c>
      <c r="AG44" s="624"/>
      <c r="AH44" s="619">
        <v>3</v>
      </c>
      <c r="AI44" s="620">
        <v>1</v>
      </c>
      <c r="AJ44" s="621">
        <f>+AF$8*(AH44+AI44)</f>
        <v>68</v>
      </c>
      <c r="AS44" s="622"/>
      <c r="AT44" s="693">
        <v>2</v>
      </c>
      <c r="AU44" s="694">
        <v>1</v>
      </c>
      <c r="AV44" s="695">
        <v>57</v>
      </c>
      <c r="AX44" s="693">
        <v>4</v>
      </c>
      <c r="AY44" s="694">
        <v>2</v>
      </c>
      <c r="AZ44" s="695">
        <v>114</v>
      </c>
    </row>
    <row r="45" spans="1:62" s="593" customFormat="1" ht="15" customHeight="1">
      <c r="E45" s="634"/>
      <c r="F45" s="633"/>
      <c r="G45" s="633"/>
      <c r="H45" s="633"/>
      <c r="I45" s="633"/>
      <c r="J45" s="633"/>
      <c r="K45" s="633"/>
      <c r="L45" s="633"/>
      <c r="M45" s="634"/>
      <c r="U45" s="634"/>
      <c r="V45" s="634"/>
      <c r="W45" s="634"/>
      <c r="X45" s="634"/>
      <c r="Y45" s="634"/>
      <c r="Z45" s="634"/>
      <c r="AA45" s="634"/>
      <c r="AB45" s="634"/>
      <c r="AC45" s="634"/>
      <c r="AD45" s="634"/>
      <c r="AE45" s="634"/>
      <c r="AF45" s="634"/>
      <c r="AG45" s="634"/>
      <c r="AH45" s="634"/>
      <c r="AI45" s="634"/>
      <c r="AJ45" s="634"/>
      <c r="AL45" s="633"/>
      <c r="AM45" s="633"/>
      <c r="AN45" s="633"/>
      <c r="AO45" s="633"/>
      <c r="AP45" s="633"/>
      <c r="AQ45" s="633"/>
      <c r="AR45" s="633"/>
      <c r="AS45" s="622"/>
    </row>
    <row r="46" spans="1:62" ht="75.25" customHeight="1">
      <c r="A46" s="548"/>
      <c r="B46" s="548"/>
      <c r="C46" s="548"/>
      <c r="D46" s="548"/>
      <c r="E46" s="558"/>
      <c r="F46" s="941" t="s">
        <v>293</v>
      </c>
      <c r="G46" s="942"/>
      <c r="H46" s="942"/>
      <c r="I46" s="942"/>
      <c r="J46" s="942"/>
      <c r="K46" s="942"/>
      <c r="L46" s="943"/>
      <c r="M46" s="573"/>
      <c r="N46" s="941" t="s">
        <v>294</v>
      </c>
      <c r="O46" s="942"/>
      <c r="P46" s="942"/>
      <c r="Q46" s="942"/>
      <c r="R46" s="942" t="s">
        <v>160</v>
      </c>
      <c r="S46" s="942"/>
      <c r="T46" s="943"/>
      <c r="U46" s="573"/>
      <c r="V46" s="941" t="s">
        <v>155</v>
      </c>
      <c r="W46" s="942"/>
      <c r="X46" s="943"/>
      <c r="Y46" s="592"/>
      <c r="AB46" s="551"/>
      <c r="AF46" s="551"/>
      <c r="AJ46" s="551"/>
      <c r="AK46" s="548"/>
      <c r="AL46" s="633"/>
      <c r="AM46" s="633"/>
      <c r="AN46" s="633"/>
      <c r="AO46" s="633"/>
      <c r="AP46" s="633"/>
      <c r="AQ46" s="633"/>
      <c r="AR46" s="633"/>
      <c r="AS46" s="611"/>
      <c r="AT46" s="884" t="s">
        <v>317</v>
      </c>
      <c r="AU46" s="885"/>
      <c r="AV46" s="886"/>
      <c r="AX46" s="884" t="s">
        <v>323</v>
      </c>
      <c r="AY46" s="885"/>
      <c r="AZ46" s="886"/>
    </row>
    <row r="47" spans="1:62" ht="22.5" customHeight="1">
      <c r="A47" s="548"/>
      <c r="B47" s="548"/>
      <c r="C47" s="548"/>
      <c r="D47" s="548"/>
      <c r="E47" s="558"/>
      <c r="F47" s="635">
        <v>1</v>
      </c>
      <c r="G47" s="636">
        <v>1</v>
      </c>
      <c r="H47" s="637">
        <f>+H$8*(F47+G47)</f>
        <v>34</v>
      </c>
      <c r="I47" s="636"/>
      <c r="J47" s="638">
        <v>1</v>
      </c>
      <c r="K47" s="636">
        <v>1</v>
      </c>
      <c r="L47" s="639">
        <f>+$L$8*(J47+K47)</f>
        <v>34</v>
      </c>
      <c r="M47" s="587"/>
      <c r="N47" s="619">
        <v>1</v>
      </c>
      <c r="O47" s="620">
        <v>1</v>
      </c>
      <c r="P47" s="1002">
        <f>+T$8*(N47+O47)</f>
        <v>34</v>
      </c>
      <c r="Q47" s="1003"/>
      <c r="R47" s="1003">
        <v>1</v>
      </c>
      <c r="S47" s="620">
        <v>1</v>
      </c>
      <c r="T47" s="1004">
        <f>+$P$8*(R47+S47)</f>
        <v>34</v>
      </c>
      <c r="U47" s="587"/>
      <c r="V47" s="616">
        <v>1</v>
      </c>
      <c r="W47" s="617">
        <v>1</v>
      </c>
      <c r="X47" s="618">
        <f>+X$8*(V47+W47)</f>
        <v>34</v>
      </c>
      <c r="Y47" s="572"/>
      <c r="AB47" s="551"/>
      <c r="AF47" s="551"/>
      <c r="AJ47" s="551"/>
      <c r="AK47" s="548"/>
      <c r="AL47" s="633"/>
      <c r="AM47" s="633"/>
      <c r="AN47" s="633"/>
      <c r="AO47" s="633"/>
      <c r="AP47" s="633"/>
      <c r="AQ47" s="633"/>
      <c r="AR47" s="633"/>
      <c r="AS47" s="611"/>
      <c r="AT47" s="693">
        <v>4</v>
      </c>
      <c r="AU47" s="694">
        <v>2</v>
      </c>
      <c r="AV47" s="695">
        <v>114</v>
      </c>
      <c r="AX47" s="693">
        <v>3</v>
      </c>
      <c r="AY47" s="694">
        <v>1</v>
      </c>
      <c r="AZ47" s="695">
        <v>76</v>
      </c>
    </row>
    <row r="48" spans="1:62" s="649" customFormat="1" ht="22.5" customHeight="1">
      <c r="A48" s="640"/>
      <c r="B48" s="640"/>
      <c r="C48" s="640"/>
      <c r="D48" s="640"/>
      <c r="E48" s="641"/>
      <c r="F48" s="642"/>
      <c r="G48" s="643"/>
      <c r="H48" s="644"/>
      <c r="I48" s="643"/>
      <c r="J48" s="642"/>
      <c r="K48" s="643"/>
      <c r="L48" s="642"/>
      <c r="M48" s="588"/>
      <c r="N48" s="589"/>
      <c r="O48" s="598"/>
      <c r="P48" s="599"/>
      <c r="Q48" s="589"/>
      <c r="R48" s="598"/>
      <c r="S48" s="599"/>
      <c r="T48" s="589"/>
      <c r="U48" s="598"/>
      <c r="V48" s="599"/>
      <c r="W48" s="589"/>
      <c r="X48" s="598"/>
      <c r="Y48" s="645"/>
      <c r="Z48" s="589"/>
      <c r="AA48" s="598"/>
      <c r="AB48" s="589"/>
      <c r="AC48" s="609"/>
      <c r="AD48" s="646"/>
      <c r="AE48" s="647"/>
      <c r="AF48" s="646"/>
      <c r="AG48" s="648"/>
      <c r="AH48" s="646"/>
      <c r="AI48" s="647"/>
      <c r="AJ48" s="646"/>
      <c r="AK48" s="640"/>
      <c r="AL48" s="890"/>
      <c r="AM48" s="890"/>
      <c r="AN48" s="890"/>
      <c r="AO48" s="890"/>
      <c r="AP48" s="890"/>
      <c r="AQ48" s="687"/>
      <c r="AR48" s="890"/>
      <c r="AS48" s="890"/>
      <c r="AT48" s="890"/>
      <c r="AU48" s="890"/>
      <c r="AV48" s="890"/>
    </row>
    <row r="49" spans="1:52" ht="67.5" customHeight="1">
      <c r="A49" s="548"/>
      <c r="B49" s="548"/>
      <c r="C49" s="548"/>
      <c r="D49" s="548"/>
      <c r="E49" s="558"/>
      <c r="F49" s="944" t="s">
        <v>0</v>
      </c>
      <c r="G49" s="945"/>
      <c r="H49" s="945"/>
      <c r="I49" s="945"/>
      <c r="J49" s="945"/>
      <c r="K49" s="945"/>
      <c r="L49" s="946"/>
      <c r="M49" s="622"/>
      <c r="N49" s="589"/>
      <c r="O49" s="598"/>
      <c r="P49" s="599"/>
      <c r="Q49" s="589"/>
      <c r="R49" s="598"/>
      <c r="S49" s="599"/>
      <c r="T49" s="589"/>
      <c r="U49" s="598"/>
      <c r="V49" s="599"/>
      <c r="W49" s="589"/>
      <c r="X49" s="598"/>
      <c r="Y49" s="650"/>
      <c r="Z49" s="650"/>
      <c r="AA49" s="650"/>
      <c r="AB49" s="650"/>
      <c r="AC49" s="573"/>
      <c r="AD49" s="941" t="s">
        <v>200</v>
      </c>
      <c r="AE49" s="942"/>
      <c r="AF49" s="942"/>
      <c r="AG49" s="942"/>
      <c r="AH49" s="942"/>
      <c r="AI49" s="942"/>
      <c r="AJ49" s="943"/>
      <c r="AK49" s="548"/>
      <c r="AL49" s="894" t="s">
        <v>311</v>
      </c>
      <c r="AM49" s="895"/>
      <c r="AN49" s="896"/>
      <c r="AO49" s="689"/>
      <c r="AP49" s="884" t="s">
        <v>312</v>
      </c>
      <c r="AQ49" s="885"/>
      <c r="AR49" s="886"/>
      <c r="AS49" s="689"/>
      <c r="AT49" s="884" t="s">
        <v>319</v>
      </c>
      <c r="AU49" s="885"/>
      <c r="AV49" s="886"/>
      <c r="AX49" s="884" t="s">
        <v>324</v>
      </c>
      <c r="AY49" s="885"/>
      <c r="AZ49" s="886"/>
    </row>
    <row r="50" spans="1:52" ht="30" customHeight="1">
      <c r="A50" s="548"/>
      <c r="B50" s="548"/>
      <c r="C50" s="548"/>
      <c r="D50" s="548"/>
      <c r="E50" s="558"/>
      <c r="F50" s="616">
        <v>1</v>
      </c>
      <c r="G50" s="617">
        <v>1</v>
      </c>
      <c r="H50" s="651">
        <f>+H$8*(F50+G50)</f>
        <v>34</v>
      </c>
      <c r="I50" s="617"/>
      <c r="J50" s="626">
        <v>1</v>
      </c>
      <c r="K50" s="617">
        <v>1</v>
      </c>
      <c r="L50" s="618">
        <f>+$L$8*(J50+K50)</f>
        <v>34</v>
      </c>
      <c r="M50" s="622"/>
      <c r="N50" s="589"/>
      <c r="O50" s="598"/>
      <c r="P50" s="599"/>
      <c r="Q50" s="589"/>
      <c r="R50" s="598"/>
      <c r="S50" s="599"/>
      <c r="T50" s="589"/>
      <c r="U50" s="598"/>
      <c r="V50" s="599"/>
      <c r="W50" s="589"/>
      <c r="X50" s="598"/>
      <c r="Y50" s="589"/>
      <c r="Z50" s="589"/>
      <c r="AA50" s="598"/>
      <c r="AB50" s="652"/>
      <c r="AC50" s="587"/>
      <c r="AD50" s="616">
        <v>1</v>
      </c>
      <c r="AE50" s="617">
        <v>1</v>
      </c>
      <c r="AF50" s="630">
        <f>+X$8*(AD50+AE50)</f>
        <v>34</v>
      </c>
      <c r="AG50" s="626"/>
      <c r="AH50" s="626">
        <v>1</v>
      </c>
      <c r="AI50" s="617">
        <v>1</v>
      </c>
      <c r="AJ50" s="627">
        <f>+$L$8*(AH50+AI50)</f>
        <v>34</v>
      </c>
      <c r="AK50" s="548"/>
      <c r="AL50" s="693">
        <v>0</v>
      </c>
      <c r="AM50" s="694">
        <v>45</v>
      </c>
      <c r="AN50" s="695">
        <v>135</v>
      </c>
      <c r="AO50" s="691"/>
      <c r="AP50" s="693">
        <v>0</v>
      </c>
      <c r="AQ50" s="694">
        <v>45</v>
      </c>
      <c r="AR50" s="695">
        <v>135</v>
      </c>
      <c r="AS50" s="691"/>
      <c r="AT50" s="693">
        <v>3</v>
      </c>
      <c r="AU50" s="694">
        <v>1</v>
      </c>
      <c r="AV50" s="695">
        <v>76</v>
      </c>
      <c r="AX50" s="693">
        <v>3</v>
      </c>
      <c r="AY50" s="694">
        <v>1</v>
      </c>
      <c r="AZ50" s="695">
        <v>76</v>
      </c>
    </row>
    <row r="51" spans="1:52" s="649" customFormat="1" ht="15" customHeight="1" thickBot="1">
      <c r="A51" s="640"/>
      <c r="B51" s="640"/>
      <c r="C51" s="640"/>
      <c r="D51" s="640"/>
      <c r="E51" s="641"/>
      <c r="F51" s="589"/>
      <c r="G51" s="598"/>
      <c r="H51" s="599"/>
      <c r="I51" s="598"/>
      <c r="J51" s="589"/>
      <c r="K51" s="598"/>
      <c r="L51" s="589"/>
      <c r="M51" s="576"/>
      <c r="N51" s="589"/>
      <c r="O51" s="598"/>
      <c r="P51" s="599"/>
      <c r="Q51" s="598"/>
      <c r="R51" s="589"/>
      <c r="S51" s="598"/>
      <c r="T51" s="589"/>
      <c r="U51" s="588"/>
      <c r="V51" s="589"/>
      <c r="W51" s="598"/>
      <c r="X51" s="652"/>
      <c r="Y51" s="589"/>
      <c r="Z51" s="589"/>
      <c r="AA51" s="598"/>
      <c r="AB51" s="652"/>
      <c r="AC51" s="588"/>
      <c r="AD51" s="589"/>
      <c r="AE51" s="598"/>
      <c r="AF51" s="652"/>
      <c r="AG51" s="589"/>
      <c r="AH51" s="589"/>
      <c r="AI51" s="598"/>
      <c r="AJ51" s="652"/>
      <c r="AK51" s="640"/>
      <c r="AL51" s="593"/>
      <c r="AM51" s="593"/>
      <c r="AN51" s="593"/>
      <c r="AO51" s="593"/>
      <c r="AP51" s="593"/>
      <c r="AQ51" s="593"/>
    </row>
    <row r="52" spans="1:52" s="564" customFormat="1" ht="38.25" customHeight="1" thickBot="1">
      <c r="A52" s="653" t="s">
        <v>6</v>
      </c>
      <c r="B52" s="925"/>
      <c r="C52" s="925"/>
      <c r="D52" s="925"/>
      <c r="E52" s="654"/>
      <c r="F52" s="881" t="s">
        <v>7</v>
      </c>
      <c r="G52" s="882"/>
      <c r="H52" s="883"/>
      <c r="I52" s="563"/>
      <c r="J52" s="881" t="s">
        <v>7</v>
      </c>
      <c r="K52" s="882"/>
      <c r="L52" s="883"/>
      <c r="M52" s="563"/>
      <c r="N52" s="881" t="s">
        <v>7</v>
      </c>
      <c r="O52" s="882"/>
      <c r="P52" s="883"/>
      <c r="Q52" s="563"/>
      <c r="R52" s="881" t="s">
        <v>7</v>
      </c>
      <c r="S52" s="882"/>
      <c r="T52" s="883"/>
      <c r="U52" s="563"/>
      <c r="V52" s="881" t="s">
        <v>7</v>
      </c>
      <c r="W52" s="882"/>
      <c r="X52" s="883"/>
      <c r="Y52" s="563"/>
      <c r="Z52" s="881" t="s">
        <v>7</v>
      </c>
      <c r="AA52" s="882"/>
      <c r="AB52" s="883"/>
      <c r="AC52" s="563"/>
      <c r="AD52" s="881" t="s">
        <v>7</v>
      </c>
      <c r="AE52" s="882"/>
      <c r="AF52" s="883"/>
      <c r="AG52" s="563"/>
      <c r="AH52" s="881" t="s">
        <v>7</v>
      </c>
      <c r="AI52" s="882"/>
      <c r="AJ52" s="883"/>
      <c r="AL52" s="881" t="s">
        <v>7</v>
      </c>
      <c r="AM52" s="882"/>
      <c r="AN52" s="883"/>
      <c r="AO52" s="593"/>
      <c r="AP52" s="881" t="s">
        <v>7</v>
      </c>
      <c r="AQ52" s="882"/>
      <c r="AR52" s="883"/>
      <c r="AT52" s="881" t="s">
        <v>7</v>
      </c>
      <c r="AU52" s="882"/>
      <c r="AV52" s="883"/>
      <c r="AW52" s="593"/>
      <c r="AX52" s="881" t="s">
        <v>7</v>
      </c>
      <c r="AY52" s="882"/>
      <c r="AZ52" s="883"/>
    </row>
    <row r="53" spans="1:52" s="553" customFormat="1" ht="36" customHeight="1">
      <c r="A53" s="655" t="s">
        <v>295</v>
      </c>
      <c r="B53" s="656"/>
      <c r="C53" s="657"/>
      <c r="D53" s="656"/>
      <c r="E53" s="658"/>
      <c r="F53" s="659">
        <f>F20+F23+F26</f>
        <v>6</v>
      </c>
      <c r="G53" s="659">
        <f>G20+G23+G26</f>
        <v>6</v>
      </c>
      <c r="H53" s="660">
        <f>H20+H23+H26</f>
        <v>204</v>
      </c>
      <c r="I53" s="656"/>
      <c r="J53" s="659">
        <f>J20+J23+J26</f>
        <v>6</v>
      </c>
      <c r="K53" s="659">
        <f>K20+K23+K26</f>
        <v>6</v>
      </c>
      <c r="L53" s="660">
        <f>L20+L23+L26</f>
        <v>204</v>
      </c>
      <c r="M53" s="656"/>
      <c r="N53" s="659">
        <f>N20+N23+N26</f>
        <v>3</v>
      </c>
      <c r="O53" s="659">
        <f>O20+O23+O26</f>
        <v>3</v>
      </c>
      <c r="P53" s="660">
        <f>P20+P23+P26</f>
        <v>102</v>
      </c>
      <c r="Q53" s="656"/>
      <c r="R53" s="659">
        <f>R20+R23+R26</f>
        <v>3</v>
      </c>
      <c r="S53" s="659">
        <f>S20+S23+S26</f>
        <v>3</v>
      </c>
      <c r="T53" s="660">
        <f>T20+T23+T26</f>
        <v>102</v>
      </c>
      <c r="U53" s="656"/>
      <c r="V53" s="659">
        <f>V20+V23+V26</f>
        <v>5</v>
      </c>
      <c r="W53" s="659">
        <f>W20+W23+W26</f>
        <v>3</v>
      </c>
      <c r="X53" s="660">
        <f>X20+X23+X26</f>
        <v>136</v>
      </c>
      <c r="Y53" s="656"/>
      <c r="Z53" s="659">
        <f>Z20+Z23+Z26+Z29</f>
        <v>6</v>
      </c>
      <c r="AA53" s="659">
        <f>AA20+AA23+AA26+AA29</f>
        <v>4</v>
      </c>
      <c r="AB53" s="660">
        <f>AB20+AB23+AB26+AB29</f>
        <v>170</v>
      </c>
      <c r="AC53" s="656"/>
      <c r="AD53" s="659">
        <f>AD23+AD26</f>
        <v>2</v>
      </c>
      <c r="AE53" s="659">
        <f>AE23+AE26</f>
        <v>2</v>
      </c>
      <c r="AF53" s="660">
        <f>AF23+AF26</f>
        <v>68</v>
      </c>
      <c r="AG53" s="656"/>
      <c r="AH53" s="659">
        <f>AH23+AH26</f>
        <v>1</v>
      </c>
      <c r="AI53" s="659">
        <f>AI23+AI26</f>
        <v>1</v>
      </c>
      <c r="AJ53" s="660">
        <f>AJ23+AJ26</f>
        <v>34</v>
      </c>
      <c r="AK53" s="564"/>
      <c r="AL53" s="659"/>
      <c r="AM53" s="659"/>
      <c r="AN53" s="660"/>
      <c r="AO53" s="593"/>
      <c r="AP53" s="659"/>
      <c r="AQ53" s="659"/>
      <c r="AR53" s="660"/>
      <c r="AT53" s="659"/>
      <c r="AU53" s="659"/>
      <c r="AV53" s="660"/>
      <c r="AW53" s="593"/>
      <c r="AX53" s="659"/>
      <c r="AY53" s="659"/>
      <c r="AZ53" s="660"/>
    </row>
    <row r="54" spans="1:52" s="553" customFormat="1" ht="36" customHeight="1">
      <c r="A54" s="661" t="s">
        <v>296</v>
      </c>
      <c r="B54" s="656"/>
      <c r="C54" s="657"/>
      <c r="D54" s="656"/>
      <c r="E54" s="658"/>
      <c r="F54" s="662">
        <f>F38+F41</f>
        <v>4</v>
      </c>
      <c r="G54" s="662">
        <f>G38+G41</f>
        <v>4</v>
      </c>
      <c r="H54" s="663">
        <f>H38+H41</f>
        <v>136</v>
      </c>
      <c r="I54" s="656"/>
      <c r="J54" s="662">
        <f>J38+J41</f>
        <v>5</v>
      </c>
      <c r="K54" s="662">
        <f>K38+K41</f>
        <v>5</v>
      </c>
      <c r="L54" s="663">
        <f>L38+L41</f>
        <v>170</v>
      </c>
      <c r="M54" s="656"/>
      <c r="N54" s="662">
        <f>N35</f>
        <v>4</v>
      </c>
      <c r="O54" s="662">
        <f>O35</f>
        <v>2</v>
      </c>
      <c r="P54" s="663">
        <f>P35</f>
        <v>102</v>
      </c>
      <c r="Q54" s="656"/>
      <c r="R54" s="662">
        <f>R35</f>
        <v>4</v>
      </c>
      <c r="S54" s="662">
        <f>S35</f>
        <v>2</v>
      </c>
      <c r="T54" s="663">
        <f>T35</f>
        <v>102</v>
      </c>
      <c r="U54" s="656"/>
      <c r="V54" s="662">
        <f>V35</f>
        <v>4</v>
      </c>
      <c r="W54" s="662">
        <f>W35</f>
        <v>2</v>
      </c>
      <c r="X54" s="663">
        <f>X35</f>
        <v>102</v>
      </c>
      <c r="Y54" s="656"/>
      <c r="Z54" s="662">
        <f>Z35</f>
        <v>2</v>
      </c>
      <c r="AA54" s="662">
        <f>AA35</f>
        <v>2</v>
      </c>
      <c r="AB54" s="663">
        <f>AB35</f>
        <v>68</v>
      </c>
      <c r="AC54" s="656"/>
      <c r="AD54" s="662"/>
      <c r="AE54" s="662"/>
      <c r="AF54" s="663"/>
      <c r="AG54" s="656"/>
      <c r="AH54" s="662"/>
      <c r="AI54" s="662"/>
      <c r="AJ54" s="663"/>
      <c r="AK54" s="564"/>
      <c r="AL54" s="662"/>
      <c r="AM54" s="662"/>
      <c r="AN54" s="663"/>
      <c r="AO54" s="593"/>
      <c r="AP54" s="662"/>
      <c r="AQ54" s="662"/>
      <c r="AR54" s="663"/>
      <c r="AT54" s="662"/>
      <c r="AU54" s="662"/>
      <c r="AV54" s="663"/>
      <c r="AW54" s="593"/>
      <c r="AX54" s="662"/>
      <c r="AY54" s="662"/>
      <c r="AZ54" s="663"/>
    </row>
    <row r="55" spans="1:52" s="553" customFormat="1" ht="36" customHeight="1">
      <c r="A55" s="664" t="s">
        <v>68</v>
      </c>
      <c r="B55" s="656"/>
      <c r="C55" s="657"/>
      <c r="D55" s="656"/>
      <c r="E55" s="658"/>
      <c r="F55" s="662">
        <f>F47+F50</f>
        <v>2</v>
      </c>
      <c r="G55" s="662">
        <f>G47+G50</f>
        <v>2</v>
      </c>
      <c r="H55" s="663">
        <f>H47+H50</f>
        <v>68</v>
      </c>
      <c r="I55" s="656"/>
      <c r="J55" s="662">
        <f>J47+J50</f>
        <v>2</v>
      </c>
      <c r="K55" s="662">
        <f>K47+K50</f>
        <v>2</v>
      </c>
      <c r="L55" s="663">
        <f>L47+L50</f>
        <v>68</v>
      </c>
      <c r="M55" s="656"/>
      <c r="N55" s="662">
        <f>N38+N41+N44+N47+N50</f>
        <v>9</v>
      </c>
      <c r="O55" s="662">
        <f>O38+O41+O44+O47+O50</f>
        <v>5</v>
      </c>
      <c r="P55" s="663">
        <f>P38+P41+P44+P47+P50</f>
        <v>238</v>
      </c>
      <c r="Q55" s="656"/>
      <c r="R55" s="662">
        <f>R47+R44+R38+R50+R41</f>
        <v>8</v>
      </c>
      <c r="S55" s="662">
        <f>S47+K44+S38+S50+S41+S44</f>
        <v>4</v>
      </c>
      <c r="T55" s="663">
        <f>T47+L44+T38+T50</f>
        <v>136</v>
      </c>
      <c r="U55" s="656"/>
      <c r="V55" s="662">
        <f>V38+V41+V44+V47+V50</f>
        <v>7</v>
      </c>
      <c r="W55" s="662">
        <f>W38+W41+W44+W47+W50</f>
        <v>3</v>
      </c>
      <c r="X55" s="663">
        <f>X47+P44+X38+X50</f>
        <v>102</v>
      </c>
      <c r="Y55" s="656"/>
      <c r="Z55" s="662">
        <f>Z38+Z41+Z44+Z50</f>
        <v>8</v>
      </c>
      <c r="AA55" s="662">
        <f>AA38+AA41+AA44+AA50</f>
        <v>2</v>
      </c>
      <c r="AB55" s="663">
        <f>AB38+AB41+AB44+AB50</f>
        <v>170</v>
      </c>
      <c r="AC55" s="656"/>
      <c r="AD55" s="662">
        <f>AD35+AD38+AD41+AD44+AD50</f>
        <v>10</v>
      </c>
      <c r="AE55" s="662">
        <f>AE35+AE38+AE41+AE44+AE50</f>
        <v>6</v>
      </c>
      <c r="AF55" s="663">
        <f>AF35+AF38+AF41+AF44</f>
        <v>238</v>
      </c>
      <c r="AG55" s="656"/>
      <c r="AH55" s="662">
        <f>AH35+AH38+AH41+AH44+AH50</f>
        <v>10</v>
      </c>
      <c r="AI55" s="662">
        <f>AI35+AI38+AI41+AI44+AI50</f>
        <v>8</v>
      </c>
      <c r="AJ55" s="663">
        <f>AJ35+AJ38+AJ41+AJ44</f>
        <v>272</v>
      </c>
      <c r="AK55" s="564"/>
      <c r="AL55" s="662">
        <f>+AL35+AL47+AL38+AL41+AL50</f>
        <v>13</v>
      </c>
      <c r="AM55" s="662">
        <f>+AM35+AM47+AM38+AM41+AM50</f>
        <v>51</v>
      </c>
      <c r="AN55" s="663">
        <f>+AN35+AN47+AN38+AN41+AN50</f>
        <v>192</v>
      </c>
      <c r="AO55" s="593"/>
      <c r="AP55" s="662">
        <f>+AP38+AP47+AP41+AP50</f>
        <v>14</v>
      </c>
      <c r="AQ55" s="662">
        <f>+AQ38+AQ47+AQ41+AQ50</f>
        <v>51</v>
      </c>
      <c r="AR55" s="663">
        <f>+AR38+AR47+AR41+AR50</f>
        <v>195</v>
      </c>
      <c r="AT55" s="662">
        <f>+AT35+AT47+AT38+AT50+AT41+AT44+AT20+AT32</f>
        <v>20</v>
      </c>
      <c r="AU55" s="662">
        <f>+AU35+AU47+AU38+AU50+AU41+AU44</f>
        <v>9</v>
      </c>
      <c r="AV55" s="663">
        <f>+AV35+AV47+AV38+AV50+AV41+AV44</f>
        <v>513</v>
      </c>
      <c r="AW55" s="593"/>
      <c r="AX55" s="662">
        <f>+AX35+AX38+AX47+AX50+AX41+AX44+AX32</f>
        <v>20</v>
      </c>
      <c r="AY55" s="662">
        <f>+AY35+AY38+AY47+AY50+AY41+AY44+AY32</f>
        <v>12</v>
      </c>
      <c r="AZ55" s="663">
        <f>+AZ35+AZ38+AZ47+AZ50+AZ41+AZ44+AZ32</f>
        <v>608</v>
      </c>
    </row>
    <row r="56" spans="1:52" s="553" customFormat="1" ht="36" customHeight="1">
      <c r="A56" s="698" t="s">
        <v>329</v>
      </c>
      <c r="B56" s="656"/>
      <c r="C56" s="657"/>
      <c r="D56" s="656"/>
      <c r="E56" s="658"/>
      <c r="F56" s="696"/>
      <c r="G56" s="696"/>
      <c r="H56" s="697"/>
      <c r="I56" s="656"/>
      <c r="J56" s="696"/>
      <c r="K56" s="696"/>
      <c r="L56" s="697"/>
      <c r="M56" s="656"/>
      <c r="N56" s="696"/>
      <c r="O56" s="696"/>
      <c r="P56" s="697"/>
      <c r="Q56" s="656"/>
      <c r="R56" s="696"/>
      <c r="S56" s="696"/>
      <c r="T56" s="697"/>
      <c r="U56" s="656"/>
      <c r="V56" s="696"/>
      <c r="W56" s="696"/>
      <c r="X56" s="697"/>
      <c r="Y56" s="656"/>
      <c r="Z56" s="696"/>
      <c r="AA56" s="696"/>
      <c r="AB56" s="697"/>
      <c r="AC56" s="656"/>
      <c r="AD56" s="696"/>
      <c r="AE56" s="696"/>
      <c r="AF56" s="697"/>
      <c r="AG56" s="656"/>
      <c r="AH56" s="696"/>
      <c r="AI56" s="696"/>
      <c r="AJ56" s="697"/>
      <c r="AK56" s="564"/>
      <c r="AL56" s="696">
        <f>+AL20+AL23+AL26+AL29</f>
        <v>11</v>
      </c>
      <c r="AM56" s="696">
        <f>+AM20+AM23+AM26+AM29</f>
        <v>2</v>
      </c>
      <c r="AN56" s="697">
        <f>+AN20+AN23+AN26+AN29</f>
        <v>88</v>
      </c>
      <c r="AO56" s="593"/>
      <c r="AP56" s="696">
        <f>+AP20+AP23+AP26+AP29+AP32</f>
        <v>15</v>
      </c>
      <c r="AQ56" s="696">
        <f>+AQ20+AQ23+AQ26+AQ29</f>
        <v>2</v>
      </c>
      <c r="AR56" s="697">
        <f>+AR20+AR23+AR26+AR29+AR32</f>
        <v>114</v>
      </c>
      <c r="AT56" s="696" t="e">
        <f>+AT20+#REF!</f>
        <v>#REF!</v>
      </c>
      <c r="AU56" s="696" t="e">
        <f>+AU20+#REF!</f>
        <v>#REF!</v>
      </c>
      <c r="AV56" s="697" t="e">
        <f>+AV20+#REF!</f>
        <v>#REF!</v>
      </c>
      <c r="AW56" s="593"/>
      <c r="AX56" s="696">
        <f>+AX20</f>
        <v>2</v>
      </c>
      <c r="AY56" s="696">
        <f>+AY20</f>
        <v>0</v>
      </c>
      <c r="AZ56" s="697">
        <f>+AZ20</f>
        <v>38</v>
      </c>
    </row>
    <row r="57" spans="1:52" s="671" customFormat="1" ht="36" customHeight="1">
      <c r="A57" s="665" t="s">
        <v>270</v>
      </c>
      <c r="B57" s="666"/>
      <c r="C57" s="667"/>
      <c r="D57" s="666"/>
      <c r="E57" s="668"/>
      <c r="F57" s="669"/>
      <c r="G57" s="669"/>
      <c r="H57" s="670"/>
      <c r="I57" s="666"/>
      <c r="J57" s="669"/>
      <c r="K57" s="669"/>
      <c r="L57" s="670"/>
      <c r="M57" s="666"/>
      <c r="N57" s="669"/>
      <c r="O57" s="669"/>
      <c r="P57" s="670"/>
      <c r="Q57" s="666"/>
      <c r="R57" s="669"/>
      <c r="S57" s="669"/>
      <c r="T57" s="670"/>
      <c r="U57" s="666"/>
      <c r="V57" s="669"/>
      <c r="W57" s="669"/>
      <c r="X57" s="670"/>
      <c r="Y57" s="666"/>
      <c r="Z57" s="669">
        <f>Z32</f>
        <v>1</v>
      </c>
      <c r="AA57" s="669">
        <f>AA32</f>
        <v>1</v>
      </c>
      <c r="AB57" s="670">
        <f>AB32</f>
        <v>34</v>
      </c>
      <c r="AC57" s="666"/>
      <c r="AD57" s="669">
        <f>AD32</f>
        <v>2</v>
      </c>
      <c r="AE57" s="669">
        <f>AE32</f>
        <v>2</v>
      </c>
      <c r="AF57" s="670">
        <f>AF32</f>
        <v>68</v>
      </c>
      <c r="AG57" s="666"/>
      <c r="AH57" s="669">
        <f>AH32</f>
        <v>2</v>
      </c>
      <c r="AI57" s="669">
        <f>AI32</f>
        <v>2</v>
      </c>
      <c r="AJ57" s="670">
        <f>AJ32</f>
        <v>68</v>
      </c>
      <c r="AK57" s="564"/>
      <c r="AL57" s="669"/>
      <c r="AM57" s="669"/>
      <c r="AN57" s="670"/>
      <c r="AO57" s="593"/>
      <c r="AP57" s="669"/>
      <c r="AQ57" s="669"/>
      <c r="AR57" s="670"/>
      <c r="AT57" s="669"/>
      <c r="AU57" s="669"/>
      <c r="AV57" s="670"/>
      <c r="AW57" s="593"/>
      <c r="AX57" s="669"/>
      <c r="AY57" s="669"/>
      <c r="AZ57" s="670"/>
    </row>
    <row r="58" spans="1:52" s="671" customFormat="1" ht="36" customHeight="1">
      <c r="A58" s="665" t="s">
        <v>268</v>
      </c>
      <c r="B58" s="666"/>
      <c r="C58" s="667"/>
      <c r="D58" s="666"/>
      <c r="E58" s="668"/>
      <c r="F58" s="669">
        <f>F14+F17</f>
        <v>0</v>
      </c>
      <c r="G58" s="669">
        <f>G14+G17</f>
        <v>8</v>
      </c>
      <c r="H58" s="670">
        <f>H14+H17</f>
        <v>136</v>
      </c>
      <c r="I58" s="666"/>
      <c r="J58" s="669">
        <f>J14+J17</f>
        <v>0</v>
      </c>
      <c r="K58" s="669">
        <f>K14+K17</f>
        <v>8</v>
      </c>
      <c r="L58" s="670">
        <f>L14+L17</f>
        <v>136</v>
      </c>
      <c r="M58" s="666"/>
      <c r="N58" s="669">
        <f>N14+N17</f>
        <v>0</v>
      </c>
      <c r="O58" s="669">
        <f>O14+O17</f>
        <v>8</v>
      </c>
      <c r="P58" s="670">
        <f>P14+P17</f>
        <v>136</v>
      </c>
      <c r="Q58" s="666"/>
      <c r="R58" s="669">
        <f>R14+R17</f>
        <v>0</v>
      </c>
      <c r="S58" s="669">
        <f>S14+S17</f>
        <v>8</v>
      </c>
      <c r="T58" s="670">
        <f>T14+T17</f>
        <v>136</v>
      </c>
      <c r="U58" s="666"/>
      <c r="V58" s="669">
        <f>V14+V17</f>
        <v>0</v>
      </c>
      <c r="W58" s="669">
        <f>W14+W17</f>
        <v>8</v>
      </c>
      <c r="X58" s="670">
        <f>X14+X17</f>
        <v>136</v>
      </c>
      <c r="Y58" s="666"/>
      <c r="Z58" s="669">
        <f>Z14+Z17</f>
        <v>0</v>
      </c>
      <c r="AA58" s="669">
        <f>AA14+AA17</f>
        <v>8</v>
      </c>
      <c r="AB58" s="670">
        <f>AB14+AB17</f>
        <v>136</v>
      </c>
      <c r="AC58" s="666"/>
      <c r="AD58" s="669">
        <f>AD14+AD17</f>
        <v>0</v>
      </c>
      <c r="AE58" s="669">
        <f>AE14+AE17</f>
        <v>8</v>
      </c>
      <c r="AF58" s="670">
        <f>AF17+AF14</f>
        <v>136</v>
      </c>
      <c r="AG58" s="666"/>
      <c r="AH58" s="669">
        <f>AH14+AH17</f>
        <v>0</v>
      </c>
      <c r="AI58" s="669">
        <f>AI14+AI17</f>
        <v>8</v>
      </c>
      <c r="AJ58" s="670">
        <f>AJ17+AJ14</f>
        <v>136</v>
      </c>
      <c r="AK58" s="564"/>
      <c r="AL58" s="669"/>
      <c r="AM58" s="669"/>
      <c r="AN58" s="670"/>
      <c r="AO58" s="593"/>
      <c r="AP58" s="669"/>
      <c r="AQ58" s="669"/>
      <c r="AR58" s="670"/>
      <c r="AT58" s="669"/>
      <c r="AU58" s="669"/>
      <c r="AV58" s="670"/>
      <c r="AW58" s="593"/>
      <c r="AX58" s="669"/>
      <c r="AY58" s="669"/>
      <c r="AZ58" s="670"/>
    </row>
    <row r="59" spans="1:52" s="553" customFormat="1" ht="36" customHeight="1" thickBot="1">
      <c r="A59" s="672" t="s">
        <v>8</v>
      </c>
      <c r="B59" s="656"/>
      <c r="C59" s="657"/>
      <c r="D59" s="656"/>
      <c r="E59" s="658"/>
      <c r="F59" s="673">
        <f>SUM(F53:F58)</f>
        <v>12</v>
      </c>
      <c r="G59" s="673">
        <f>SUM(G53:G58)</f>
        <v>20</v>
      </c>
      <c r="H59" s="674">
        <f>SUM(H53:H58)</f>
        <v>544</v>
      </c>
      <c r="I59" s="656"/>
      <c r="J59" s="673">
        <f>SUM(J53:J58)</f>
        <v>13</v>
      </c>
      <c r="K59" s="673">
        <f>SUM(K53:K58)</f>
        <v>21</v>
      </c>
      <c r="L59" s="674">
        <f>SUM(L53:L58)</f>
        <v>578</v>
      </c>
      <c r="M59" s="656"/>
      <c r="N59" s="673">
        <f>SUM(N53:N58)</f>
        <v>16</v>
      </c>
      <c r="O59" s="673">
        <f>SUM(O53:O58)</f>
        <v>18</v>
      </c>
      <c r="P59" s="674">
        <f>SUM(P53:P58)</f>
        <v>578</v>
      </c>
      <c r="Q59" s="656"/>
      <c r="R59" s="673">
        <f>SUM(R53:R58)</f>
        <v>15</v>
      </c>
      <c r="S59" s="673">
        <f>SUM(S53:S58)</f>
        <v>17</v>
      </c>
      <c r="T59" s="674">
        <f>SUM(T53:T58)</f>
        <v>476</v>
      </c>
      <c r="U59" s="656"/>
      <c r="V59" s="673">
        <f>SUM(V53:V58)</f>
        <v>16</v>
      </c>
      <c r="W59" s="673">
        <f>SUM(W53:W58)</f>
        <v>16</v>
      </c>
      <c r="X59" s="674">
        <f>SUM(X53:X58)</f>
        <v>476</v>
      </c>
      <c r="Y59" s="656"/>
      <c r="Z59" s="673">
        <f>SUM(Z53:Z58)</f>
        <v>17</v>
      </c>
      <c r="AA59" s="673">
        <f>SUM(AA53:AA58)</f>
        <v>17</v>
      </c>
      <c r="AB59" s="674">
        <f>SUM(AB53:AB58)</f>
        <v>578</v>
      </c>
      <c r="AC59" s="656"/>
      <c r="AD59" s="673">
        <f>SUM(AD53:AD58)</f>
        <v>14</v>
      </c>
      <c r="AE59" s="673">
        <f>SUM(AE53:AE58)</f>
        <v>18</v>
      </c>
      <c r="AF59" s="674">
        <f>SUM(AF53:AF58)</f>
        <v>510</v>
      </c>
      <c r="AG59" s="656"/>
      <c r="AH59" s="673">
        <f>SUM(AH53:AH58)</f>
        <v>13</v>
      </c>
      <c r="AI59" s="673">
        <f>SUM(AI53:AI58)</f>
        <v>19</v>
      </c>
      <c r="AJ59" s="674">
        <f>SUM(AJ53:AJ58)</f>
        <v>510</v>
      </c>
      <c r="AK59" s="564"/>
      <c r="AL59" s="673">
        <f>SUM(AL53:AL58)</f>
        <v>24</v>
      </c>
      <c r="AM59" s="673">
        <f>SUM(AM53:AM58)</f>
        <v>53</v>
      </c>
      <c r="AN59" s="674">
        <f>SUM(AN53:AN58)</f>
        <v>280</v>
      </c>
      <c r="AO59" s="593"/>
      <c r="AP59" s="673">
        <f>SUM(AP53:AP58)</f>
        <v>29</v>
      </c>
      <c r="AQ59" s="673">
        <f>SUM(AQ53:AQ58)</f>
        <v>53</v>
      </c>
      <c r="AR59" s="674">
        <f>SUM(AR53:AR58)</f>
        <v>309</v>
      </c>
      <c r="AT59" s="673" t="e">
        <f>SUM(AT53:AT58)</f>
        <v>#REF!</v>
      </c>
      <c r="AU59" s="673" t="e">
        <f>SUM(AU53:AU58)</f>
        <v>#REF!</v>
      </c>
      <c r="AV59" s="674" t="e">
        <f>SUM(AV53:AV58)</f>
        <v>#REF!</v>
      </c>
      <c r="AW59" s="593"/>
      <c r="AX59" s="673">
        <f>SUM(AX53:AX58)</f>
        <v>22</v>
      </c>
      <c r="AY59" s="673">
        <f>SUM(AY53:AY58)</f>
        <v>12</v>
      </c>
      <c r="AZ59" s="674">
        <f>SUM(AZ53:AZ58)</f>
        <v>646</v>
      </c>
    </row>
    <row r="60" spans="1:52" s="953" customFormat="1" ht="8.25" customHeight="1"/>
    <row r="61" spans="1:52" s="675" customFormat="1" ht="28.5" hidden="1" customHeight="1">
      <c r="D61" s="951"/>
      <c r="E61" s="951"/>
      <c r="F61" s="951"/>
      <c r="G61" s="951"/>
      <c r="H61" s="951"/>
      <c r="I61" s="951"/>
      <c r="J61" s="951"/>
      <c r="K61" s="951"/>
      <c r="L61" s="951"/>
      <c r="M61" s="951"/>
      <c r="N61" s="951"/>
      <c r="O61" s="677"/>
      <c r="P61" s="678"/>
      <c r="Q61" s="951"/>
      <c r="R61" s="951"/>
      <c r="S61" s="951"/>
      <c r="T61" s="951"/>
      <c r="U61" s="951"/>
      <c r="V61" s="951"/>
      <c r="W61" s="951"/>
      <c r="X61" s="951"/>
      <c r="Y61" s="951"/>
      <c r="Z61" s="678"/>
      <c r="AA61" s="952" t="s">
        <v>129</v>
      </c>
      <c r="AB61" s="952"/>
      <c r="AC61" s="952"/>
      <c r="AD61" s="952"/>
      <c r="AE61" s="952"/>
      <c r="AF61" s="952"/>
      <c r="AG61" s="679"/>
      <c r="AH61" s="679"/>
      <c r="AI61" s="679"/>
      <c r="AJ61" s="676"/>
    </row>
    <row r="62" spans="1:52" s="675" customFormat="1" ht="28.5" hidden="1" customHeight="1">
      <c r="D62" s="678"/>
      <c r="E62" s="678"/>
      <c r="F62" s="951"/>
      <c r="G62" s="951"/>
      <c r="H62" s="951"/>
      <c r="I62" s="951"/>
      <c r="J62" s="951"/>
      <c r="K62" s="951"/>
      <c r="L62" s="951"/>
      <c r="M62" s="678"/>
      <c r="N62" s="678"/>
      <c r="O62" s="677"/>
      <c r="P62" s="678"/>
      <c r="Q62" s="679"/>
      <c r="R62" s="951"/>
      <c r="S62" s="951"/>
      <c r="T62" s="951"/>
      <c r="U62" s="951"/>
      <c r="V62" s="951"/>
      <c r="W62" s="951"/>
      <c r="X62" s="951"/>
      <c r="Y62" s="679"/>
      <c r="Z62" s="678"/>
      <c r="AA62" s="952" t="s">
        <v>163</v>
      </c>
      <c r="AB62" s="952"/>
      <c r="AC62" s="952"/>
      <c r="AD62" s="952"/>
      <c r="AE62" s="952"/>
      <c r="AF62" s="952"/>
      <c r="AG62" s="679"/>
      <c r="AH62" s="679"/>
      <c r="AI62" s="679"/>
      <c r="AJ62" s="676"/>
    </row>
    <row r="63" spans="1:52" s="675" customFormat="1" ht="28.5" hidden="1" customHeight="1">
      <c r="D63" s="678"/>
      <c r="E63" s="678"/>
      <c r="F63" s="951"/>
      <c r="G63" s="951"/>
      <c r="H63" s="951"/>
      <c r="I63" s="951"/>
      <c r="J63" s="951"/>
      <c r="K63" s="951"/>
      <c r="L63" s="951"/>
      <c r="M63" s="678"/>
      <c r="N63" s="678"/>
      <c r="O63" s="677"/>
      <c r="P63" s="678"/>
      <c r="Q63" s="679"/>
      <c r="R63" s="951"/>
      <c r="S63" s="951"/>
      <c r="T63" s="951"/>
      <c r="U63" s="951"/>
      <c r="V63" s="951"/>
      <c r="W63" s="951"/>
      <c r="X63" s="951"/>
      <c r="Y63" s="679"/>
      <c r="Z63" s="952" t="s">
        <v>131</v>
      </c>
      <c r="AA63" s="952"/>
      <c r="AB63" s="952"/>
      <c r="AC63" s="952"/>
      <c r="AD63" s="952"/>
      <c r="AE63" s="952"/>
      <c r="AF63" s="952"/>
      <c r="AG63" s="952"/>
      <c r="AH63" s="952"/>
      <c r="AI63" s="679"/>
      <c r="AJ63" s="676"/>
    </row>
    <row r="64" spans="1:52" s="548" customFormat="1" ht="10.5" hidden="1" customHeight="1">
      <c r="A64" s="680"/>
      <c r="B64" s="680"/>
      <c r="C64" s="680"/>
      <c r="D64" s="681"/>
      <c r="E64" s="681"/>
      <c r="F64" s="681"/>
      <c r="G64" s="681"/>
      <c r="H64" s="681"/>
      <c r="I64" s="681"/>
      <c r="J64" s="681"/>
      <c r="K64" s="681"/>
      <c r="L64" s="682"/>
      <c r="M64" s="681"/>
      <c r="N64" s="681"/>
      <c r="O64" s="683"/>
      <c r="P64" s="681"/>
      <c r="Q64" s="681"/>
      <c r="R64" s="681"/>
      <c r="S64" s="683"/>
      <c r="T64" s="681"/>
      <c r="U64" s="681"/>
      <c r="V64" s="681"/>
      <c r="W64" s="681"/>
      <c r="X64" s="682"/>
      <c r="Y64" s="681"/>
      <c r="Z64" s="681"/>
      <c r="AA64" s="681"/>
      <c r="AB64" s="682"/>
      <c r="AC64" s="681"/>
      <c r="AD64" s="681"/>
      <c r="AE64" s="681"/>
      <c r="AF64" s="682"/>
      <c r="AG64" s="681"/>
      <c r="AH64" s="681"/>
      <c r="AI64" s="681"/>
      <c r="AJ64" s="682"/>
      <c r="AK64" s="680"/>
    </row>
    <row r="65" spans="6:51" hidden="1"/>
    <row r="66" spans="6:51" ht="72.75" customHeight="1">
      <c r="G66" s="686">
        <f>SUM(F59:G59)-4</f>
        <v>28</v>
      </c>
      <c r="H66" s="686">
        <f t="shared" ref="H66:AJ66" si="0">SUM(G59:H59)-4</f>
        <v>560</v>
      </c>
      <c r="I66" s="686">
        <f t="shared" si="0"/>
        <v>540</v>
      </c>
      <c r="J66" s="686">
        <f t="shared" si="0"/>
        <v>9</v>
      </c>
      <c r="K66" s="686">
        <f t="shared" si="0"/>
        <v>30</v>
      </c>
      <c r="L66" s="686">
        <f t="shared" si="0"/>
        <v>595</v>
      </c>
      <c r="M66" s="686">
        <f t="shared" si="0"/>
        <v>574</v>
      </c>
      <c r="N66" s="686">
        <f t="shared" si="0"/>
        <v>12</v>
      </c>
      <c r="O66" s="686">
        <f t="shared" si="0"/>
        <v>30</v>
      </c>
      <c r="P66" s="686">
        <f t="shared" si="0"/>
        <v>592</v>
      </c>
      <c r="Q66" s="686">
        <f t="shared" si="0"/>
        <v>574</v>
      </c>
      <c r="R66" s="686">
        <f t="shared" si="0"/>
        <v>11</v>
      </c>
      <c r="S66" s="686">
        <f t="shared" si="0"/>
        <v>28</v>
      </c>
      <c r="T66" s="686">
        <f t="shared" si="0"/>
        <v>489</v>
      </c>
      <c r="U66" s="686">
        <f t="shared" si="0"/>
        <v>472</v>
      </c>
      <c r="V66" s="686">
        <f t="shared" si="0"/>
        <v>12</v>
      </c>
      <c r="W66" s="686">
        <f t="shared" si="0"/>
        <v>28</v>
      </c>
      <c r="X66" s="686">
        <f t="shared" si="0"/>
        <v>488</v>
      </c>
      <c r="Y66" s="686">
        <f t="shared" si="0"/>
        <v>472</v>
      </c>
      <c r="Z66" s="686">
        <f t="shared" si="0"/>
        <v>13</v>
      </c>
      <c r="AA66" s="686">
        <f t="shared" si="0"/>
        <v>30</v>
      </c>
      <c r="AB66" s="686">
        <f t="shared" si="0"/>
        <v>591</v>
      </c>
      <c r="AC66" s="686">
        <f t="shared" si="0"/>
        <v>574</v>
      </c>
      <c r="AD66" s="686">
        <f t="shared" si="0"/>
        <v>10</v>
      </c>
      <c r="AE66" s="686">
        <f t="shared" si="0"/>
        <v>28</v>
      </c>
      <c r="AF66" s="686">
        <f t="shared" si="0"/>
        <v>524</v>
      </c>
      <c r="AG66" s="686">
        <f t="shared" si="0"/>
        <v>506</v>
      </c>
      <c r="AH66" s="686">
        <f t="shared" si="0"/>
        <v>9</v>
      </c>
      <c r="AI66" s="686">
        <f>SUM(AH59:AI59)-4</f>
        <v>28</v>
      </c>
      <c r="AJ66" s="686">
        <f t="shared" si="0"/>
        <v>525</v>
      </c>
      <c r="AM66" s="686">
        <f>SUM(AL59:AM59)-4</f>
        <v>73</v>
      </c>
      <c r="AQ66" s="686">
        <f>SUM(AP59:AQ59)-4</f>
        <v>78</v>
      </c>
      <c r="AU66" s="686" t="e">
        <f>SUM(AT59:AU59)-4</f>
        <v>#REF!</v>
      </c>
      <c r="AY66" s="686">
        <f>SUM(AX59:AY59)-4</f>
        <v>30</v>
      </c>
    </row>
    <row r="67" spans="6:51" ht="16">
      <c r="F67" s="950"/>
      <c r="G67" s="950"/>
      <c r="H67" s="950"/>
      <c r="I67" s="950"/>
      <c r="J67" s="950"/>
      <c r="K67" s="950"/>
      <c r="L67" s="950"/>
    </row>
    <row r="68" spans="6:51" ht="16">
      <c r="F68" s="950"/>
      <c r="G68" s="950"/>
      <c r="H68" s="950"/>
      <c r="I68" s="950"/>
      <c r="J68" s="950"/>
      <c r="K68" s="950"/>
      <c r="L68" s="950"/>
      <c r="AC68" s="950"/>
      <c r="AD68" s="950"/>
      <c r="AE68" s="950"/>
      <c r="AF68" s="950"/>
      <c r="AG68" s="950"/>
      <c r="AH68" s="950"/>
      <c r="AI68" s="950"/>
      <c r="AJ68" s="950"/>
    </row>
    <row r="69" spans="6:51" ht="16">
      <c r="AC69" s="950"/>
      <c r="AD69" s="950"/>
      <c r="AE69" s="950"/>
      <c r="AF69" s="950"/>
      <c r="AG69" s="950"/>
      <c r="AH69" s="950"/>
      <c r="AI69" s="950"/>
      <c r="AJ69" s="950"/>
    </row>
  </sheetData>
  <mergeCells count="190">
    <mergeCell ref="AX31:AZ31"/>
    <mergeCell ref="AT22:AV22"/>
    <mergeCell ref="F67:L67"/>
    <mergeCell ref="F68:L68"/>
    <mergeCell ref="AC68:AJ68"/>
    <mergeCell ref="AC69:AJ69"/>
    <mergeCell ref="F62:L62"/>
    <mergeCell ref="R62:X62"/>
    <mergeCell ref="AA62:AF62"/>
    <mergeCell ref="F63:L63"/>
    <mergeCell ref="R63:X63"/>
    <mergeCell ref="Z63:AH63"/>
    <mergeCell ref="Z52:AB52"/>
    <mergeCell ref="AD52:AF52"/>
    <mergeCell ref="AH52:AJ52"/>
    <mergeCell ref="A60:XFD60"/>
    <mergeCell ref="D61:N61"/>
    <mergeCell ref="Q61:Y61"/>
    <mergeCell ref="AA61:AF61"/>
    <mergeCell ref="B52:D52"/>
    <mergeCell ref="F52:H52"/>
    <mergeCell ref="J52:L52"/>
    <mergeCell ref="N52:P52"/>
    <mergeCell ref="R52:T52"/>
    <mergeCell ref="V52:X52"/>
    <mergeCell ref="F46:L46"/>
    <mergeCell ref="N46:T46"/>
    <mergeCell ref="V46:X46"/>
    <mergeCell ref="F49:L49"/>
    <mergeCell ref="AD49:AJ49"/>
    <mergeCell ref="AD40:AJ40"/>
    <mergeCell ref="N43:P43"/>
    <mergeCell ref="V43:X43"/>
    <mergeCell ref="Z43:AB43"/>
    <mergeCell ref="AD43:AF43"/>
    <mergeCell ref="AH43:AJ43"/>
    <mergeCell ref="F40:H40"/>
    <mergeCell ref="J40:L40"/>
    <mergeCell ref="N40:P40"/>
    <mergeCell ref="R40:T40"/>
    <mergeCell ref="V40:X40"/>
    <mergeCell ref="Z40:AB40"/>
    <mergeCell ref="F37:L37"/>
    <mergeCell ref="N37:T37"/>
    <mergeCell ref="V37:X37"/>
    <mergeCell ref="Z37:AB37"/>
    <mergeCell ref="AD37:AF37"/>
    <mergeCell ref="AH37:AJ37"/>
    <mergeCell ref="AD25:AF25"/>
    <mergeCell ref="Z28:AB28"/>
    <mergeCell ref="Z31:AB31"/>
    <mergeCell ref="AD31:AF31"/>
    <mergeCell ref="AH31:AJ31"/>
    <mergeCell ref="N34:T34"/>
    <mergeCell ref="V34:AB34"/>
    <mergeCell ref="AD34:AF34"/>
    <mergeCell ref="AH34:AJ34"/>
    <mergeCell ref="F22:L22"/>
    <mergeCell ref="N22:P22"/>
    <mergeCell ref="R22:T22"/>
    <mergeCell ref="V22:AB22"/>
    <mergeCell ref="AD22:AJ22"/>
    <mergeCell ref="B25:D25"/>
    <mergeCell ref="F25:H25"/>
    <mergeCell ref="J25:L25"/>
    <mergeCell ref="N25:T25"/>
    <mergeCell ref="V25:AB25"/>
    <mergeCell ref="AD16:AF16"/>
    <mergeCell ref="AH16:AJ16"/>
    <mergeCell ref="F19:L19"/>
    <mergeCell ref="N19:T19"/>
    <mergeCell ref="V19:X19"/>
    <mergeCell ref="Z19:AB19"/>
    <mergeCell ref="F16:H16"/>
    <mergeCell ref="J16:L16"/>
    <mergeCell ref="N16:P16"/>
    <mergeCell ref="R16:T16"/>
    <mergeCell ref="V16:X16"/>
    <mergeCell ref="Z16:AB16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AP7:AR7"/>
    <mergeCell ref="AL8:AM8"/>
    <mergeCell ref="AP8:AQ8"/>
    <mergeCell ref="AL9:AM9"/>
    <mergeCell ref="AP9:AQ9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R8:S8"/>
    <mergeCell ref="V8:W8"/>
    <mergeCell ref="Z8:AA8"/>
    <mergeCell ref="B2:J2"/>
    <mergeCell ref="K2:P2"/>
    <mergeCell ref="B3:AG3"/>
    <mergeCell ref="AH3:AK3"/>
    <mergeCell ref="B6:L6"/>
    <mergeCell ref="N6:T6"/>
    <mergeCell ref="V6:AB6"/>
    <mergeCell ref="AD6:AJ6"/>
    <mergeCell ref="AP10:AQ10"/>
    <mergeCell ref="Z7:AB7"/>
    <mergeCell ref="AD7:AF7"/>
    <mergeCell ref="AH7:AJ7"/>
    <mergeCell ref="B8:C8"/>
    <mergeCell ref="F8:G8"/>
    <mergeCell ref="J8:K8"/>
    <mergeCell ref="N8:O8"/>
    <mergeCell ref="B7:D7"/>
    <mergeCell ref="F7:H7"/>
    <mergeCell ref="J7:L7"/>
    <mergeCell ref="N7:P7"/>
    <mergeCell ref="R7:T7"/>
    <mergeCell ref="V7:X7"/>
    <mergeCell ref="AL6:AR6"/>
    <mergeCell ref="AL7:AN7"/>
    <mergeCell ref="AL40:AN40"/>
    <mergeCell ref="AL37:AN37"/>
    <mergeCell ref="AL2:AR2"/>
    <mergeCell ref="AT2:AZ2"/>
    <mergeCell ref="Q2:AJ2"/>
    <mergeCell ref="AX46:AZ46"/>
    <mergeCell ref="AT37:AV37"/>
    <mergeCell ref="AL28:AN28"/>
    <mergeCell ref="AP37:AR37"/>
    <mergeCell ref="AX7:AZ7"/>
    <mergeCell ref="AT46:AV46"/>
    <mergeCell ref="AX19:AZ19"/>
    <mergeCell ref="AT6:AZ6"/>
    <mergeCell ref="AT7:AV7"/>
    <mergeCell ref="AP19:AR19"/>
    <mergeCell ref="AL22:AN22"/>
    <mergeCell ref="AP22:AR22"/>
    <mergeCell ref="AL25:AN25"/>
    <mergeCell ref="AP25:AR25"/>
    <mergeCell ref="AL13:AR14"/>
    <mergeCell ref="AL16:AR17"/>
    <mergeCell ref="AL10:AM10"/>
    <mergeCell ref="AL11:AM11"/>
    <mergeCell ref="AP11:AQ11"/>
    <mergeCell ref="AL52:AN52"/>
    <mergeCell ref="AP52:AR52"/>
    <mergeCell ref="AX49:AZ49"/>
    <mergeCell ref="AT49:AV49"/>
    <mergeCell ref="AT40:AV40"/>
    <mergeCell ref="AL19:AN19"/>
    <mergeCell ref="AL48:AP48"/>
    <mergeCell ref="AR48:AV48"/>
    <mergeCell ref="AX43:AZ43"/>
    <mergeCell ref="AX40:AZ40"/>
    <mergeCell ref="AX34:AZ34"/>
    <mergeCell ref="AP40:AR40"/>
    <mergeCell ref="AL49:AN49"/>
    <mergeCell ref="AP49:AR49"/>
    <mergeCell ref="AT52:AV52"/>
    <mergeCell ref="AX52:AZ52"/>
    <mergeCell ref="AT43:AV43"/>
    <mergeCell ref="AT19:AV19"/>
    <mergeCell ref="AT34:AV34"/>
    <mergeCell ref="AX37:AZ37"/>
    <mergeCell ref="AP28:AR28"/>
  </mergeCells>
  <pageMargins left="1.1811023622047245" right="0.70866141732283472" top="0.74803149606299213" bottom="0.74803149606299213" header="0.31496062992125984" footer="0.31496062992125984"/>
  <pageSetup scale="15" orientation="landscape" r:id="rId1"/>
  <colBreaks count="1" manualBreakCount="1">
    <brk id="52" max="68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0.39997558519241921"/>
  </sheetPr>
  <dimension ref="B1:AR61"/>
  <sheetViews>
    <sheetView showGridLines="0" topLeftCell="A13" zoomScale="29" zoomScaleNormal="29" workbookViewId="0">
      <selection activeCell="H56" sqref="H56"/>
    </sheetView>
  </sheetViews>
  <sheetFormatPr baseColWidth="10" defaultColWidth="11.5" defaultRowHeight="13"/>
  <cols>
    <col min="1" max="1" width="17.83203125" style="187" customWidth="1"/>
    <col min="2" max="2" width="60.83203125" style="187" customWidth="1"/>
    <col min="3" max="3" width="6.5" style="187" customWidth="1"/>
    <col min="4" max="4" width="27.1640625" style="187" customWidth="1"/>
    <col min="5" max="5" width="8.5" style="187" customWidth="1"/>
    <col min="6" max="6" width="2.83203125" style="187" customWidth="1"/>
    <col min="7" max="7" width="9" style="187" customWidth="1"/>
    <col min="8" max="8" width="40.33203125" style="187" customWidth="1"/>
    <col min="9" max="9" width="13.1640625" style="96" customWidth="1"/>
    <col min="10" max="10" width="2.83203125" style="187" customWidth="1"/>
    <col min="11" max="11" width="7.6640625" style="187" customWidth="1"/>
    <col min="12" max="12" width="43.5" style="187" customWidth="1"/>
    <col min="13" max="13" width="12.6640625" style="187" customWidth="1"/>
    <col min="14" max="14" width="2.83203125" style="187" customWidth="1"/>
    <col min="15" max="15" width="12.33203125" style="187" customWidth="1"/>
    <col min="16" max="16" width="39.5" style="189" customWidth="1"/>
    <col min="17" max="17" width="12.6640625" style="96" customWidth="1"/>
    <col min="18" max="18" width="2.83203125" style="187" customWidth="1"/>
    <col min="19" max="19" width="9.5" style="187" customWidth="1"/>
    <col min="20" max="20" width="44.6640625" style="189" customWidth="1"/>
    <col min="21" max="21" width="11.6640625" style="96" customWidth="1"/>
    <col min="22" max="22" width="2.83203125" style="187" customWidth="1"/>
    <col min="23" max="23" width="9" style="187" customWidth="1"/>
    <col min="24" max="24" width="41.83203125" style="187" customWidth="1"/>
    <col min="25" max="25" width="12.1640625" style="187" customWidth="1"/>
    <col min="26" max="26" width="2.83203125" style="187" customWidth="1"/>
    <col min="27" max="27" width="6.5" style="187" customWidth="1"/>
    <col min="28" max="28" width="44.6640625" style="187" customWidth="1"/>
    <col min="29" max="29" width="12.6640625" style="96" customWidth="1"/>
    <col min="30" max="30" width="2.83203125" style="187" customWidth="1"/>
    <col min="31" max="31" width="6.5" style="187" customWidth="1"/>
    <col min="32" max="32" width="44.6640625" style="187" customWidth="1"/>
    <col min="33" max="33" width="12.6640625" style="96" customWidth="1"/>
    <col min="34" max="34" width="2.83203125" style="187" customWidth="1"/>
    <col min="35" max="35" width="8.5" style="187" customWidth="1"/>
    <col min="36" max="36" width="41" style="187" customWidth="1"/>
    <col min="37" max="37" width="13.1640625" style="187" customWidth="1"/>
    <col min="38" max="38" width="26.5" style="187" customWidth="1"/>
    <col min="39" max="39" width="8.5" style="187" customWidth="1"/>
    <col min="40" max="40" width="19.5" style="187" customWidth="1"/>
    <col min="41" max="41" width="44" style="187" customWidth="1"/>
    <col min="42" max="42" width="40.5" style="187" customWidth="1"/>
    <col min="43" max="16384" width="11.5" style="187"/>
  </cols>
  <sheetData>
    <row r="1" spans="3:42" ht="20.25" customHeight="1"/>
    <row r="2" spans="3:42" s="177" customFormat="1" ht="75.75" customHeight="1">
      <c r="C2" s="954" t="s">
        <v>9</v>
      </c>
      <c r="D2" s="955"/>
      <c r="E2" s="955"/>
      <c r="F2" s="955"/>
      <c r="G2" s="955"/>
      <c r="H2" s="955"/>
      <c r="I2" s="955"/>
      <c r="J2" s="955"/>
      <c r="K2" s="956"/>
      <c r="L2" s="954" t="s">
        <v>10</v>
      </c>
      <c r="M2" s="955"/>
      <c r="N2" s="955"/>
      <c r="O2" s="955"/>
      <c r="P2" s="955"/>
      <c r="Q2" s="956"/>
      <c r="R2" s="954" t="s">
        <v>258</v>
      </c>
      <c r="S2" s="955"/>
      <c r="T2" s="955"/>
      <c r="U2" s="955"/>
      <c r="V2" s="955"/>
      <c r="W2" s="955"/>
      <c r="X2" s="955"/>
      <c r="Y2" s="955"/>
      <c r="Z2" s="955"/>
      <c r="AA2" s="955"/>
      <c r="AB2" s="955"/>
      <c r="AC2" s="955"/>
      <c r="AD2" s="955"/>
      <c r="AE2" s="955"/>
      <c r="AF2" s="955"/>
      <c r="AG2" s="955"/>
      <c r="AH2" s="955"/>
      <c r="AI2" s="955"/>
      <c r="AJ2" s="955"/>
      <c r="AK2" s="955"/>
      <c r="AL2" s="956"/>
    </row>
    <row r="3" spans="3:42" s="48" customFormat="1" ht="34.5" customHeight="1">
      <c r="C3" s="708"/>
      <c r="D3" s="708"/>
      <c r="E3" s="708"/>
      <c r="F3" s="708"/>
      <c r="G3" s="708"/>
      <c r="H3" s="708"/>
      <c r="I3" s="708"/>
      <c r="J3" s="708"/>
      <c r="K3" s="708"/>
      <c r="L3" s="708"/>
      <c r="M3" s="708"/>
      <c r="N3" s="708"/>
      <c r="O3" s="708"/>
      <c r="P3" s="708"/>
      <c r="Q3" s="708"/>
      <c r="R3" s="708"/>
      <c r="S3" s="708"/>
      <c r="T3" s="708"/>
      <c r="U3" s="708"/>
      <c r="V3" s="708"/>
      <c r="W3" s="708"/>
      <c r="X3" s="708"/>
      <c r="Y3" s="708"/>
      <c r="Z3" s="708"/>
      <c r="AA3" s="708"/>
      <c r="AB3" s="708"/>
      <c r="AC3" s="708"/>
      <c r="AD3" s="708"/>
      <c r="AE3" s="708"/>
      <c r="AF3" s="708"/>
      <c r="AG3" s="708"/>
      <c r="AH3" s="708"/>
      <c r="AI3" s="709"/>
      <c r="AJ3" s="710"/>
      <c r="AK3" s="710"/>
      <c r="AL3" s="710"/>
    </row>
    <row r="4" spans="3:42" s="178" customFormat="1" ht="9.75" customHeight="1" thickBot="1">
      <c r="C4" s="179"/>
      <c r="D4" s="179"/>
      <c r="E4" s="179"/>
      <c r="F4" s="44"/>
      <c r="G4" s="44"/>
      <c r="H4" s="44"/>
      <c r="I4" s="44"/>
      <c r="J4" s="44"/>
      <c r="K4" s="44"/>
      <c r="L4" s="44"/>
      <c r="M4" s="44"/>
      <c r="N4" s="44"/>
      <c r="O4" s="44"/>
      <c r="P4" s="45"/>
      <c r="Q4" s="44"/>
      <c r="R4" s="44"/>
      <c r="S4" s="44"/>
      <c r="T4" s="45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179"/>
    </row>
    <row r="5" spans="3:42" s="178" customFormat="1" ht="9.75" customHeight="1">
      <c r="F5" s="7"/>
      <c r="G5" s="7"/>
      <c r="H5" s="7"/>
      <c r="I5" s="7"/>
      <c r="J5" s="7"/>
      <c r="K5" s="7"/>
      <c r="L5" s="7"/>
      <c r="M5" s="7"/>
      <c r="N5" s="7"/>
      <c r="O5" s="7"/>
      <c r="P5" s="46"/>
      <c r="Q5" s="7"/>
      <c r="R5" s="7"/>
      <c r="S5" s="7"/>
      <c r="T5" s="46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3:42" s="178" customFormat="1" ht="30" customHeight="1">
      <c r="C6" s="712" t="s">
        <v>11</v>
      </c>
      <c r="D6" s="713"/>
      <c r="E6" s="713"/>
      <c r="F6" s="713"/>
      <c r="G6" s="713"/>
      <c r="H6" s="713"/>
      <c r="I6" s="713"/>
      <c r="J6" s="713"/>
      <c r="K6" s="713"/>
      <c r="L6" s="713"/>
      <c r="M6" s="714"/>
      <c r="N6" s="47"/>
      <c r="O6" s="712" t="s">
        <v>12</v>
      </c>
      <c r="P6" s="713"/>
      <c r="Q6" s="713"/>
      <c r="R6" s="713"/>
      <c r="S6" s="713"/>
      <c r="T6" s="713"/>
      <c r="U6" s="714"/>
      <c r="V6" s="7"/>
      <c r="W6" s="712" t="s">
        <v>13</v>
      </c>
      <c r="X6" s="713"/>
      <c r="Y6" s="713"/>
      <c r="Z6" s="713"/>
      <c r="AA6" s="713"/>
      <c r="AB6" s="713"/>
      <c r="AC6" s="714"/>
      <c r="AD6" s="7"/>
      <c r="AE6" s="712" t="s">
        <v>14</v>
      </c>
      <c r="AF6" s="713"/>
      <c r="AG6" s="713"/>
      <c r="AH6" s="713"/>
      <c r="AI6" s="713"/>
      <c r="AJ6" s="713"/>
      <c r="AK6" s="714"/>
    </row>
    <row r="7" spans="3:42" s="178" customFormat="1" ht="30" customHeight="1">
      <c r="C7" s="711" t="s">
        <v>15</v>
      </c>
      <c r="D7" s="711"/>
      <c r="E7" s="711"/>
      <c r="F7" s="7"/>
      <c r="G7" s="715" t="s">
        <v>16</v>
      </c>
      <c r="H7" s="715"/>
      <c r="I7" s="715"/>
      <c r="J7" s="7"/>
      <c r="K7" s="715" t="s">
        <v>17</v>
      </c>
      <c r="L7" s="715"/>
      <c r="M7" s="715"/>
      <c r="N7" s="47"/>
      <c r="O7" s="711" t="s">
        <v>18</v>
      </c>
      <c r="P7" s="711"/>
      <c r="Q7" s="711"/>
      <c r="R7" s="7"/>
      <c r="S7" s="711" t="s">
        <v>19</v>
      </c>
      <c r="T7" s="711"/>
      <c r="U7" s="711"/>
      <c r="V7" s="7"/>
      <c r="W7" s="711" t="s">
        <v>20</v>
      </c>
      <c r="X7" s="711"/>
      <c r="Y7" s="711"/>
      <c r="Z7" s="7"/>
      <c r="AA7" s="711" t="s">
        <v>21</v>
      </c>
      <c r="AB7" s="711"/>
      <c r="AC7" s="711"/>
      <c r="AD7" s="7"/>
      <c r="AE7" s="711" t="s">
        <v>22</v>
      </c>
      <c r="AF7" s="711"/>
      <c r="AG7" s="711"/>
      <c r="AH7" s="7"/>
      <c r="AI7" s="711" t="s">
        <v>23</v>
      </c>
      <c r="AJ7" s="711"/>
      <c r="AK7" s="711"/>
    </row>
    <row r="8" spans="3:42" s="26" customFormat="1" ht="51" customHeight="1">
      <c r="C8" s="716" t="s">
        <v>24</v>
      </c>
      <c r="D8" s="716"/>
      <c r="E8" s="50">
        <v>2</v>
      </c>
      <c r="F8" s="11"/>
      <c r="G8" s="717" t="s">
        <v>25</v>
      </c>
      <c r="H8" s="718"/>
      <c r="I8" s="51">
        <v>17</v>
      </c>
      <c r="J8" s="11"/>
      <c r="K8" s="717" t="s">
        <v>25</v>
      </c>
      <c r="L8" s="718"/>
      <c r="M8" s="51">
        <v>17</v>
      </c>
      <c r="N8" s="11"/>
      <c r="O8" s="717" t="s">
        <v>25</v>
      </c>
      <c r="P8" s="718"/>
      <c r="Q8" s="51">
        <v>17</v>
      </c>
      <c r="R8" s="11"/>
      <c r="S8" s="717" t="s">
        <v>25</v>
      </c>
      <c r="T8" s="718"/>
      <c r="U8" s="51">
        <v>17</v>
      </c>
      <c r="V8" s="11"/>
      <c r="W8" s="717" t="s">
        <v>25</v>
      </c>
      <c r="X8" s="718"/>
      <c r="Y8" s="51">
        <v>17</v>
      </c>
      <c r="Z8" s="11"/>
      <c r="AA8" s="717" t="s">
        <v>25</v>
      </c>
      <c r="AB8" s="718"/>
      <c r="AC8" s="51">
        <v>17</v>
      </c>
      <c r="AD8" s="11"/>
      <c r="AE8" s="717" t="s">
        <v>25</v>
      </c>
      <c r="AF8" s="718"/>
      <c r="AG8" s="51">
        <v>17</v>
      </c>
      <c r="AH8" s="11"/>
      <c r="AI8" s="717" t="s">
        <v>25</v>
      </c>
      <c r="AJ8" s="718"/>
      <c r="AK8" s="51">
        <v>17</v>
      </c>
    </row>
    <row r="9" spans="3:42" s="180" customFormat="1" ht="51" customHeight="1">
      <c r="F9" s="39"/>
      <c r="G9" s="719" t="s">
        <v>26</v>
      </c>
      <c r="H9" s="720"/>
      <c r="I9" s="52">
        <v>2</v>
      </c>
      <c r="J9" s="39"/>
      <c r="K9" s="719" t="s">
        <v>26</v>
      </c>
      <c r="L9" s="720"/>
      <c r="M9" s="52">
        <v>2</v>
      </c>
      <c r="N9" s="39"/>
      <c r="O9" s="719" t="s">
        <v>26</v>
      </c>
      <c r="P9" s="720"/>
      <c r="Q9" s="52">
        <v>2</v>
      </c>
      <c r="R9" s="39"/>
      <c r="S9" s="719" t="s">
        <v>26</v>
      </c>
      <c r="T9" s="720"/>
      <c r="U9" s="52">
        <v>2</v>
      </c>
      <c r="V9" s="39"/>
      <c r="W9" s="719" t="s">
        <v>26</v>
      </c>
      <c r="X9" s="720"/>
      <c r="Y9" s="52">
        <v>2</v>
      </c>
      <c r="Z9" s="39"/>
      <c r="AA9" s="719" t="s">
        <v>26</v>
      </c>
      <c r="AB9" s="720"/>
      <c r="AC9" s="52">
        <v>2</v>
      </c>
      <c r="AD9" s="39"/>
      <c r="AE9" s="719" t="s">
        <v>26</v>
      </c>
      <c r="AF9" s="720"/>
      <c r="AG9" s="52">
        <v>2</v>
      </c>
      <c r="AH9" s="39"/>
      <c r="AI9" s="719" t="s">
        <v>26</v>
      </c>
      <c r="AJ9" s="720"/>
      <c r="AK9" s="52">
        <v>2</v>
      </c>
      <c r="AO9" s="26"/>
      <c r="AP9" s="26"/>
    </row>
    <row r="10" spans="3:42" s="26" customFormat="1" ht="44" customHeight="1">
      <c r="F10" s="11"/>
      <c r="G10" s="717" t="s">
        <v>27</v>
      </c>
      <c r="H10" s="718"/>
      <c r="I10" s="51">
        <v>1</v>
      </c>
      <c r="J10" s="11"/>
      <c r="K10" s="717" t="s">
        <v>27</v>
      </c>
      <c r="L10" s="718"/>
      <c r="M10" s="51">
        <v>1</v>
      </c>
      <c r="N10" s="11"/>
      <c r="O10" s="717" t="s">
        <v>27</v>
      </c>
      <c r="P10" s="718"/>
      <c r="Q10" s="51">
        <v>1</v>
      </c>
      <c r="R10" s="11"/>
      <c r="S10" s="717" t="s">
        <v>27</v>
      </c>
      <c r="T10" s="718"/>
      <c r="U10" s="51">
        <v>1</v>
      </c>
      <c r="V10" s="11"/>
      <c r="W10" s="717" t="s">
        <v>27</v>
      </c>
      <c r="X10" s="718"/>
      <c r="Y10" s="51">
        <v>1</v>
      </c>
      <c r="Z10" s="11"/>
      <c r="AA10" s="717" t="s">
        <v>27</v>
      </c>
      <c r="AB10" s="718"/>
      <c r="AC10" s="51">
        <v>1</v>
      </c>
      <c r="AD10" s="11"/>
      <c r="AE10" s="717" t="s">
        <v>27</v>
      </c>
      <c r="AF10" s="718"/>
      <c r="AG10" s="51">
        <v>1</v>
      </c>
      <c r="AH10" s="11"/>
      <c r="AI10" s="717" t="s">
        <v>27</v>
      </c>
      <c r="AJ10" s="718"/>
      <c r="AK10" s="51">
        <v>1</v>
      </c>
    </row>
    <row r="11" spans="3:42" s="13" customFormat="1" ht="94.5" customHeight="1">
      <c r="F11" s="11"/>
      <c r="G11" s="717" t="s">
        <v>187</v>
      </c>
      <c r="H11" s="718"/>
      <c r="I11" s="51">
        <v>2</v>
      </c>
      <c r="J11" s="11"/>
      <c r="K11" s="717" t="str">
        <f>+G11</f>
        <v>Sem. Act. Contribuyentes a los Modelos de Formación Naval</v>
      </c>
      <c r="L11" s="718"/>
      <c r="M11" s="51">
        <v>2</v>
      </c>
      <c r="N11" s="11"/>
      <c r="O11" s="717" t="str">
        <f>+K11</f>
        <v>Sem. Act. Contribuyentes a los Modelos de Formación Naval</v>
      </c>
      <c r="P11" s="718"/>
      <c r="Q11" s="51">
        <v>2</v>
      </c>
      <c r="R11" s="11"/>
      <c r="S11" s="717" t="str">
        <f>+O11</f>
        <v>Sem. Act. Contribuyentes a los Modelos de Formación Naval</v>
      </c>
      <c r="T11" s="718"/>
      <c r="U11" s="51">
        <v>2</v>
      </c>
      <c r="V11" s="11"/>
      <c r="W11" s="717" t="str">
        <f>+S11</f>
        <v>Sem. Act. Contribuyentes a los Modelos de Formación Naval</v>
      </c>
      <c r="X11" s="718"/>
      <c r="Y11" s="51">
        <v>2</v>
      </c>
      <c r="Z11" s="11"/>
      <c r="AA11" s="717" t="str">
        <f>+W11</f>
        <v>Sem. Act. Contribuyentes a los Modelos de Formación Naval</v>
      </c>
      <c r="AB11" s="718"/>
      <c r="AC11" s="51">
        <v>2</v>
      </c>
      <c r="AD11" s="11"/>
      <c r="AE11" s="717" t="str">
        <f>+AA11</f>
        <v>Sem. Act. Contribuyentes a los Modelos de Formación Naval</v>
      </c>
      <c r="AF11" s="718"/>
      <c r="AG11" s="51">
        <v>2</v>
      </c>
      <c r="AH11" s="11"/>
      <c r="AI11" s="717" t="str">
        <f>+AE11</f>
        <v>Sem. Act. Contribuyentes a los Modelos de Formación Naval</v>
      </c>
      <c r="AJ11" s="718"/>
      <c r="AK11" s="51">
        <v>2</v>
      </c>
    </row>
    <row r="12" spans="3:42" s="13" customFormat="1" ht="35.25" customHeight="1">
      <c r="F12" s="11"/>
      <c r="G12" s="12"/>
      <c r="H12" s="12"/>
      <c r="I12" s="11"/>
      <c r="J12" s="11"/>
      <c r="K12" s="12"/>
      <c r="L12" s="12"/>
      <c r="M12" s="11"/>
      <c r="N12" s="11"/>
      <c r="O12" s="12"/>
      <c r="P12" s="12"/>
      <c r="Q12" s="11"/>
      <c r="R12" s="11"/>
      <c r="S12" s="12"/>
      <c r="T12" s="12"/>
      <c r="U12" s="11"/>
      <c r="V12" s="11"/>
      <c r="W12" s="12"/>
      <c r="X12" s="12"/>
      <c r="Y12" s="11"/>
      <c r="Z12" s="11"/>
      <c r="AA12" s="12"/>
      <c r="AB12" s="12"/>
      <c r="AC12" s="11"/>
      <c r="AD12" s="11"/>
      <c r="AE12" s="12"/>
      <c r="AF12" s="12"/>
      <c r="AG12" s="11"/>
      <c r="AH12" s="11"/>
      <c r="AI12" s="12"/>
      <c r="AJ12" s="12"/>
      <c r="AK12" s="11"/>
    </row>
    <row r="13" spans="3:42" s="511" customFormat="1" ht="66.75" customHeight="1">
      <c r="F13" s="535"/>
      <c r="G13" s="957" t="s">
        <v>259</v>
      </c>
      <c r="H13" s="957"/>
      <c r="I13" s="957"/>
      <c r="J13" s="957"/>
      <c r="K13" s="957"/>
      <c r="L13" s="957"/>
      <c r="M13" s="957"/>
      <c r="N13" s="535"/>
      <c r="O13" s="957" t="s">
        <v>260</v>
      </c>
      <c r="P13" s="957"/>
      <c r="Q13" s="957"/>
      <c r="R13" s="957"/>
      <c r="S13" s="957"/>
      <c r="T13" s="957"/>
      <c r="U13" s="957"/>
      <c r="V13" s="535"/>
      <c r="W13" s="957" t="s">
        <v>261</v>
      </c>
      <c r="X13" s="957"/>
      <c r="Y13" s="957"/>
      <c r="Z13" s="957"/>
      <c r="AA13" s="957"/>
      <c r="AB13" s="957"/>
      <c r="AC13" s="957"/>
      <c r="AD13" s="535"/>
      <c r="AE13" s="957" t="s">
        <v>262</v>
      </c>
      <c r="AF13" s="957"/>
      <c r="AG13" s="957"/>
      <c r="AH13" s="957"/>
      <c r="AI13" s="957"/>
      <c r="AJ13" s="957"/>
      <c r="AK13" s="957"/>
    </row>
    <row r="14" spans="3:42" s="181" customFormat="1" ht="37.5" customHeight="1">
      <c r="C14" s="172"/>
      <c r="D14" s="172"/>
      <c r="E14" s="172"/>
      <c r="F14" s="169"/>
      <c r="G14" s="958" t="s">
        <v>5</v>
      </c>
      <c r="H14" s="959"/>
      <c r="I14" s="959"/>
      <c r="J14" s="959"/>
      <c r="K14" s="959"/>
      <c r="L14" s="959"/>
      <c r="M14" s="960"/>
      <c r="N14" s="237"/>
      <c r="O14" s="958" t="s">
        <v>5</v>
      </c>
      <c r="P14" s="959"/>
      <c r="Q14" s="959"/>
      <c r="R14" s="959"/>
      <c r="S14" s="959"/>
      <c r="T14" s="959"/>
      <c r="U14" s="960"/>
      <c r="V14" s="237"/>
      <c r="W14" s="958" t="s">
        <v>5</v>
      </c>
      <c r="X14" s="959"/>
      <c r="Y14" s="959"/>
      <c r="Z14" s="959"/>
      <c r="AA14" s="959"/>
      <c r="AB14" s="959"/>
      <c r="AC14" s="960"/>
      <c r="AD14" s="234"/>
      <c r="AE14" s="958" t="s">
        <v>5</v>
      </c>
      <c r="AF14" s="959"/>
      <c r="AG14" s="959"/>
      <c r="AH14" s="959"/>
      <c r="AI14" s="959"/>
      <c r="AJ14" s="959"/>
      <c r="AK14" s="960"/>
    </row>
    <row r="15" spans="3:42" s="162" customFormat="1" ht="37.5" customHeight="1">
      <c r="C15" s="183"/>
      <c r="D15" s="183"/>
      <c r="E15" s="183"/>
      <c r="F15" s="60"/>
      <c r="G15" s="536">
        <v>0</v>
      </c>
      <c r="H15" s="453">
        <v>4</v>
      </c>
      <c r="I15" s="537">
        <f>+H15*I8</f>
        <v>68</v>
      </c>
      <c r="J15" s="538"/>
      <c r="K15" s="537">
        <v>0</v>
      </c>
      <c r="L15" s="453">
        <v>4</v>
      </c>
      <c r="M15" s="539">
        <f>+L15*M8</f>
        <v>68</v>
      </c>
      <c r="N15" s="237"/>
      <c r="O15" s="536">
        <v>0</v>
      </c>
      <c r="P15" s="453">
        <v>4</v>
      </c>
      <c r="Q15" s="537">
        <f>+P15*Q8</f>
        <v>68</v>
      </c>
      <c r="R15" s="538"/>
      <c r="S15" s="537">
        <v>0</v>
      </c>
      <c r="T15" s="453">
        <v>4</v>
      </c>
      <c r="U15" s="539">
        <f>+T15*U8</f>
        <v>68</v>
      </c>
      <c r="V15" s="237"/>
      <c r="W15" s="536">
        <v>0</v>
      </c>
      <c r="X15" s="453">
        <v>4</v>
      </c>
      <c r="Y15" s="538">
        <f>+X15*Y8</f>
        <v>68</v>
      </c>
      <c r="Z15" s="538"/>
      <c r="AA15" s="537">
        <v>0</v>
      </c>
      <c r="AB15" s="453">
        <v>4</v>
      </c>
      <c r="AC15" s="539">
        <f>+AB15*AC8</f>
        <v>68</v>
      </c>
      <c r="AD15" s="234"/>
      <c r="AE15" s="536">
        <v>0</v>
      </c>
      <c r="AF15" s="453">
        <v>4</v>
      </c>
      <c r="AG15" s="537">
        <f>+AF15*AG8</f>
        <v>68</v>
      </c>
      <c r="AH15" s="538"/>
      <c r="AI15" s="537">
        <v>0</v>
      </c>
      <c r="AJ15" s="453">
        <v>4</v>
      </c>
      <c r="AK15" s="539">
        <f>+AJ15*AK8</f>
        <v>68</v>
      </c>
    </row>
    <row r="16" spans="3:42" s="162" customFormat="1" ht="14.25" customHeight="1">
      <c r="C16" s="183"/>
      <c r="D16" s="183"/>
      <c r="E16" s="183"/>
      <c r="F16" s="60"/>
      <c r="G16" s="237"/>
      <c r="H16" s="270"/>
      <c r="I16" s="237"/>
      <c r="J16" s="236"/>
      <c r="K16" s="237"/>
      <c r="L16" s="270"/>
      <c r="M16" s="237"/>
      <c r="N16" s="237"/>
      <c r="O16" s="237"/>
      <c r="P16" s="270"/>
      <c r="Q16" s="237"/>
      <c r="R16" s="236"/>
      <c r="S16" s="237"/>
      <c r="T16" s="270"/>
      <c r="U16" s="237"/>
      <c r="V16" s="237"/>
      <c r="W16" s="237"/>
      <c r="X16" s="270"/>
      <c r="Y16" s="237"/>
      <c r="Z16" s="236"/>
      <c r="AA16" s="237"/>
      <c r="AB16" s="270"/>
      <c r="AC16" s="237"/>
      <c r="AD16" s="234"/>
      <c r="AE16" s="237"/>
      <c r="AF16" s="270"/>
      <c r="AG16" s="237"/>
      <c r="AH16" s="236"/>
      <c r="AI16" s="237"/>
      <c r="AJ16" s="270"/>
      <c r="AK16" s="236"/>
    </row>
    <row r="17" spans="3:44" s="181" customFormat="1" ht="44.25" customHeight="1">
      <c r="C17" s="172"/>
      <c r="D17" s="172"/>
      <c r="E17" s="172"/>
      <c r="F17" s="169"/>
      <c r="G17" s="958" t="s">
        <v>248</v>
      </c>
      <c r="H17" s="959"/>
      <c r="I17" s="960"/>
      <c r="J17" s="540"/>
      <c r="K17" s="958" t="s">
        <v>249</v>
      </c>
      <c r="L17" s="959"/>
      <c r="M17" s="960"/>
      <c r="N17" s="310"/>
      <c r="O17" s="958" t="s">
        <v>250</v>
      </c>
      <c r="P17" s="959"/>
      <c r="Q17" s="960"/>
      <c r="R17" s="540"/>
      <c r="S17" s="958" t="s">
        <v>251</v>
      </c>
      <c r="T17" s="959"/>
      <c r="U17" s="960"/>
      <c r="V17" s="237"/>
      <c r="W17" s="958" t="s">
        <v>252</v>
      </c>
      <c r="X17" s="959"/>
      <c r="Y17" s="960"/>
      <c r="Z17" s="540"/>
      <c r="AA17" s="958" t="s">
        <v>253</v>
      </c>
      <c r="AB17" s="959"/>
      <c r="AC17" s="960"/>
      <c r="AD17" s="234"/>
      <c r="AE17" s="958" t="s">
        <v>254</v>
      </c>
      <c r="AF17" s="959"/>
      <c r="AG17" s="960"/>
      <c r="AH17" s="540"/>
      <c r="AI17" s="958" t="s">
        <v>255</v>
      </c>
      <c r="AJ17" s="959"/>
      <c r="AK17" s="960"/>
      <c r="AN17" s="961"/>
      <c r="AO17" s="961"/>
      <c r="AP17" s="961"/>
      <c r="AQ17" s="961"/>
      <c r="AR17" s="961"/>
    </row>
    <row r="18" spans="3:44" s="162" customFormat="1" ht="37.5" customHeight="1">
      <c r="C18" s="183"/>
      <c r="D18" s="183"/>
      <c r="E18" s="183"/>
      <c r="F18" s="60"/>
      <c r="G18" s="536">
        <v>0</v>
      </c>
      <c r="H18" s="453">
        <v>4</v>
      </c>
      <c r="I18" s="541">
        <f>+H18*I8</f>
        <v>68</v>
      </c>
      <c r="J18" s="540"/>
      <c r="K18" s="536">
        <v>0</v>
      </c>
      <c r="L18" s="453">
        <v>4</v>
      </c>
      <c r="M18" s="541">
        <f>+L18*M8</f>
        <v>68</v>
      </c>
      <c r="N18" s="339"/>
      <c r="O18" s="536">
        <v>0</v>
      </c>
      <c r="P18" s="453">
        <v>4</v>
      </c>
      <c r="Q18" s="541">
        <f>+P18*Q8</f>
        <v>68</v>
      </c>
      <c r="R18" s="540"/>
      <c r="S18" s="536">
        <v>0</v>
      </c>
      <c r="T18" s="453">
        <v>4</v>
      </c>
      <c r="U18" s="541">
        <f>+T18*U8</f>
        <v>68</v>
      </c>
      <c r="V18" s="354"/>
      <c r="W18" s="536">
        <v>0</v>
      </c>
      <c r="X18" s="453">
        <v>4</v>
      </c>
      <c r="Y18" s="541">
        <f>+X18*Y8</f>
        <v>68</v>
      </c>
      <c r="Z18" s="540"/>
      <c r="AA18" s="536">
        <v>0</v>
      </c>
      <c r="AB18" s="453">
        <v>4</v>
      </c>
      <c r="AC18" s="541">
        <f>+AB18*AC8</f>
        <v>68</v>
      </c>
      <c r="AD18" s="320"/>
      <c r="AE18" s="536">
        <v>0</v>
      </c>
      <c r="AF18" s="453">
        <v>4</v>
      </c>
      <c r="AG18" s="541">
        <f>+AF18*AG8</f>
        <v>68</v>
      </c>
      <c r="AH18" s="540"/>
      <c r="AI18" s="536">
        <v>0</v>
      </c>
      <c r="AJ18" s="453">
        <v>4</v>
      </c>
      <c r="AK18" s="541">
        <f>+AJ18*AK8</f>
        <v>68</v>
      </c>
      <c r="AN18" s="961"/>
      <c r="AO18" s="961"/>
      <c r="AP18" s="961"/>
      <c r="AQ18" s="961"/>
      <c r="AR18" s="961"/>
    </row>
    <row r="19" spans="3:44" s="162" customFormat="1" ht="14.25" customHeight="1">
      <c r="C19" s="183"/>
      <c r="D19" s="183"/>
      <c r="E19" s="183"/>
      <c r="F19" s="60"/>
      <c r="G19" s="270"/>
      <c r="H19" s="270"/>
      <c r="I19" s="237"/>
      <c r="J19" s="237"/>
      <c r="K19" s="270"/>
      <c r="L19" s="270"/>
      <c r="M19" s="237"/>
      <c r="N19" s="237"/>
      <c r="O19" s="270"/>
      <c r="P19" s="270"/>
      <c r="Q19" s="237"/>
      <c r="R19" s="237"/>
      <c r="S19" s="270"/>
      <c r="T19" s="270"/>
      <c r="U19" s="237"/>
      <c r="V19" s="237"/>
      <c r="W19" s="270"/>
      <c r="X19" s="270"/>
      <c r="Y19" s="237"/>
      <c r="Z19" s="237"/>
      <c r="AA19" s="270"/>
      <c r="AB19" s="270"/>
      <c r="AC19" s="237"/>
      <c r="AD19" s="237"/>
      <c r="AE19" s="270"/>
      <c r="AF19" s="270"/>
      <c r="AG19" s="237"/>
      <c r="AH19" s="237"/>
      <c r="AI19" s="270"/>
      <c r="AJ19" s="270"/>
      <c r="AK19" s="237"/>
      <c r="AN19" s="961"/>
      <c r="AO19" s="961"/>
      <c r="AP19" s="961"/>
      <c r="AQ19" s="961"/>
      <c r="AR19" s="961"/>
    </row>
    <row r="20" spans="3:44" s="181" customFormat="1" ht="52.5" customHeight="1">
      <c r="C20" s="809" t="s">
        <v>42</v>
      </c>
      <c r="D20" s="810"/>
      <c r="E20" s="810"/>
      <c r="F20" s="172"/>
      <c r="G20" s="809" t="s">
        <v>32</v>
      </c>
      <c r="H20" s="810"/>
      <c r="I20" s="810"/>
      <c r="J20" s="810"/>
      <c r="K20" s="810"/>
      <c r="L20" s="810"/>
      <c r="M20" s="811"/>
      <c r="N20" s="236"/>
      <c r="O20" s="788" t="s">
        <v>235</v>
      </c>
      <c r="P20" s="789"/>
      <c r="Q20" s="789"/>
      <c r="R20" s="789"/>
      <c r="S20" s="789"/>
      <c r="T20" s="789"/>
      <c r="U20" s="790"/>
      <c r="V20" s="235"/>
      <c r="W20" s="788" t="s">
        <v>33</v>
      </c>
      <c r="X20" s="789"/>
      <c r="Y20" s="789"/>
      <c r="Z20" s="789"/>
      <c r="AA20" s="789"/>
      <c r="AB20" s="789"/>
      <c r="AC20" s="790"/>
      <c r="AD20" s="236"/>
      <c r="AE20" s="236"/>
      <c r="AF20" s="236"/>
      <c r="AG20" s="237"/>
      <c r="AH20" s="237"/>
      <c r="AI20" s="788" t="s">
        <v>43</v>
      </c>
      <c r="AJ20" s="789"/>
      <c r="AK20" s="790"/>
    </row>
    <row r="21" spans="3:44" s="162" customFormat="1" ht="37.5" customHeight="1">
      <c r="C21" s="281">
        <v>2</v>
      </c>
      <c r="D21" s="282">
        <v>0</v>
      </c>
      <c r="E21" s="283">
        <f>+(C21+D21)*E8</f>
        <v>4</v>
      </c>
      <c r="F21" s="183"/>
      <c r="G21" s="281">
        <v>1</v>
      </c>
      <c r="H21" s="282">
        <v>1</v>
      </c>
      <c r="I21" s="283">
        <f>+I$8*(G21+H21)</f>
        <v>34</v>
      </c>
      <c r="J21" s="284"/>
      <c r="K21" s="284">
        <v>1</v>
      </c>
      <c r="L21" s="282">
        <v>1</v>
      </c>
      <c r="M21" s="285">
        <f>+M8*(K21+L21)</f>
        <v>34</v>
      </c>
      <c r="N21" s="236"/>
      <c r="O21" s="266">
        <v>1</v>
      </c>
      <c r="P21" s="267">
        <v>1</v>
      </c>
      <c r="Q21" s="268">
        <f>+Q$8*(O21+P21)</f>
        <v>34</v>
      </c>
      <c r="R21" s="267"/>
      <c r="S21" s="268">
        <v>1</v>
      </c>
      <c r="T21" s="267">
        <v>1</v>
      </c>
      <c r="U21" s="269">
        <f>+U$8*(S21+T21)</f>
        <v>34</v>
      </c>
      <c r="V21" s="235"/>
      <c r="W21" s="266">
        <v>2</v>
      </c>
      <c r="X21" s="267">
        <v>2</v>
      </c>
      <c r="Y21" s="223">
        <f>+Y$8*(W21+X21)</f>
        <v>68</v>
      </c>
      <c r="Z21" s="223"/>
      <c r="AA21" s="268">
        <v>2</v>
      </c>
      <c r="AB21" s="267">
        <v>2</v>
      </c>
      <c r="AC21" s="269">
        <f>+AC$8*(AA21+AB21)</f>
        <v>68</v>
      </c>
      <c r="AD21" s="236"/>
      <c r="AE21" s="236"/>
      <c r="AF21" s="236"/>
      <c r="AG21" s="237"/>
      <c r="AH21" s="237"/>
      <c r="AI21" s="266">
        <v>1</v>
      </c>
      <c r="AJ21" s="267">
        <v>1</v>
      </c>
      <c r="AK21" s="269">
        <f>+$AG$8*(AI21+AJ21)</f>
        <v>34</v>
      </c>
    </row>
    <row r="22" spans="3:44" s="162" customFormat="1" ht="14.25" customHeight="1">
      <c r="C22" s="183"/>
      <c r="D22" s="60"/>
      <c r="E22" s="61"/>
      <c r="F22" s="60"/>
      <c r="G22" s="237"/>
      <c r="H22" s="237"/>
      <c r="I22" s="237"/>
      <c r="J22" s="237"/>
      <c r="K22" s="237"/>
      <c r="L22" s="237"/>
      <c r="M22" s="270"/>
      <c r="N22" s="237"/>
      <c r="O22" s="234"/>
      <c r="P22" s="234"/>
      <c r="Q22" s="235"/>
      <c r="R22" s="234"/>
      <c r="S22" s="234"/>
      <c r="T22" s="234"/>
      <c r="U22" s="234"/>
      <c r="V22" s="235"/>
      <c r="W22" s="234"/>
      <c r="X22" s="237"/>
      <c r="Y22" s="270"/>
      <c r="Z22" s="237"/>
      <c r="AA22" s="237"/>
      <c r="AB22" s="237"/>
      <c r="AC22" s="270"/>
      <c r="AD22" s="237"/>
      <c r="AE22" s="270"/>
      <c r="AF22" s="270"/>
      <c r="AG22" s="237"/>
      <c r="AH22" s="237"/>
      <c r="AI22" s="270"/>
      <c r="AJ22" s="270"/>
      <c r="AK22" s="237"/>
    </row>
    <row r="23" spans="3:44" s="181" customFormat="1" ht="72.75" customHeight="1">
      <c r="C23" s="172"/>
      <c r="D23" s="172"/>
      <c r="E23" s="171"/>
      <c r="F23" s="169"/>
      <c r="G23" s="809" t="s">
        <v>0</v>
      </c>
      <c r="H23" s="810"/>
      <c r="I23" s="810"/>
      <c r="J23" s="810"/>
      <c r="K23" s="810"/>
      <c r="L23" s="810"/>
      <c r="M23" s="811"/>
      <c r="N23" s="236"/>
      <c r="O23" s="236"/>
      <c r="P23" s="236"/>
      <c r="Q23" s="237"/>
      <c r="R23" s="273"/>
      <c r="S23" s="234"/>
      <c r="T23" s="234"/>
      <c r="U23" s="234"/>
      <c r="V23" s="264"/>
      <c r="W23" s="788" t="s">
        <v>29</v>
      </c>
      <c r="X23" s="789"/>
      <c r="Y23" s="789"/>
      <c r="Z23" s="789"/>
      <c r="AA23" s="789"/>
      <c r="AB23" s="789"/>
      <c r="AC23" s="790"/>
      <c r="AD23" s="265"/>
      <c r="AE23" s="788" t="s">
        <v>51</v>
      </c>
      <c r="AF23" s="789"/>
      <c r="AG23" s="790"/>
      <c r="AH23" s="273"/>
      <c r="AI23" s="788" t="s">
        <v>30</v>
      </c>
      <c r="AJ23" s="789"/>
      <c r="AK23" s="790"/>
    </row>
    <row r="24" spans="3:44" s="162" customFormat="1" ht="34.5" customHeight="1">
      <c r="C24" s="183"/>
      <c r="D24" s="183"/>
      <c r="E24" s="61"/>
      <c r="F24" s="60"/>
      <c r="G24" s="281">
        <v>1</v>
      </c>
      <c r="H24" s="282">
        <v>1</v>
      </c>
      <c r="I24" s="283">
        <f>+I8*(G24+H24)</f>
        <v>34</v>
      </c>
      <c r="J24" s="284"/>
      <c r="K24" s="284">
        <v>1</v>
      </c>
      <c r="L24" s="282">
        <v>1</v>
      </c>
      <c r="M24" s="285">
        <f>+M8*(K24+L24)</f>
        <v>34</v>
      </c>
      <c r="N24" s="236"/>
      <c r="O24" s="236"/>
      <c r="P24" s="236"/>
      <c r="Q24" s="237"/>
      <c r="R24" s="273"/>
      <c r="S24" s="234"/>
      <c r="T24" s="234"/>
      <c r="U24" s="234"/>
      <c r="V24" s="264"/>
      <c r="W24" s="266">
        <v>3</v>
      </c>
      <c r="X24" s="267">
        <v>1</v>
      </c>
      <c r="Y24" s="223">
        <f>+Y$8*(W24+X24)</f>
        <v>68</v>
      </c>
      <c r="Z24" s="223"/>
      <c r="AA24" s="268">
        <v>1</v>
      </c>
      <c r="AB24" s="267">
        <v>1</v>
      </c>
      <c r="AC24" s="269">
        <f>+U$8*(AA24+AB24)</f>
        <v>34</v>
      </c>
      <c r="AD24" s="265"/>
      <c r="AE24" s="266">
        <v>1</v>
      </c>
      <c r="AF24" s="267">
        <v>1</v>
      </c>
      <c r="AG24" s="269">
        <f>+$AG$8*(AE24+AF24)</f>
        <v>34</v>
      </c>
      <c r="AH24" s="273"/>
      <c r="AI24" s="266">
        <v>3</v>
      </c>
      <c r="AJ24" s="267">
        <v>1</v>
      </c>
      <c r="AK24" s="269">
        <f>+AK$8*(AI24+AJ24)</f>
        <v>68</v>
      </c>
    </row>
    <row r="25" spans="3:44" s="162" customFormat="1" ht="14.25" customHeight="1">
      <c r="C25" s="183"/>
      <c r="D25" s="60"/>
      <c r="E25" s="61"/>
      <c r="F25" s="60"/>
      <c r="G25" s="237"/>
      <c r="H25" s="237"/>
      <c r="I25" s="237"/>
      <c r="J25" s="237"/>
      <c r="K25" s="237"/>
      <c r="L25" s="237"/>
      <c r="M25" s="270"/>
      <c r="N25" s="237"/>
      <c r="O25" s="234"/>
      <c r="P25" s="234"/>
      <c r="Q25" s="235"/>
      <c r="R25" s="234"/>
      <c r="S25" s="234"/>
      <c r="T25" s="234"/>
      <c r="U25" s="234"/>
      <c r="V25" s="235"/>
      <c r="W25" s="234"/>
      <c r="X25" s="237"/>
      <c r="Y25" s="270"/>
      <c r="Z25" s="237"/>
      <c r="AA25" s="237"/>
      <c r="AB25" s="237"/>
      <c r="AC25" s="270"/>
      <c r="AD25" s="237"/>
      <c r="AE25" s="270"/>
      <c r="AF25" s="270"/>
      <c r="AG25" s="237"/>
      <c r="AH25" s="237"/>
      <c r="AI25" s="270"/>
      <c r="AJ25" s="270"/>
      <c r="AK25" s="237"/>
    </row>
    <row r="26" spans="3:44" s="181" customFormat="1" ht="66" customHeight="1">
      <c r="C26" s="172"/>
      <c r="D26" s="169"/>
      <c r="E26" s="171"/>
      <c r="F26" s="169"/>
      <c r="G26" s="797" t="s">
        <v>257</v>
      </c>
      <c r="H26" s="798"/>
      <c r="I26" s="798"/>
      <c r="J26" s="798"/>
      <c r="K26" s="798"/>
      <c r="L26" s="798"/>
      <c r="M26" s="799"/>
      <c r="N26" s="264"/>
      <c r="O26" s="797" t="s">
        <v>47</v>
      </c>
      <c r="P26" s="798"/>
      <c r="Q26" s="799"/>
      <c r="R26" s="234"/>
      <c r="S26" s="797" t="s">
        <v>49</v>
      </c>
      <c r="T26" s="798"/>
      <c r="U26" s="799"/>
      <c r="V26" s="235"/>
      <c r="W26" s="274"/>
      <c r="X26" s="274"/>
      <c r="Y26" s="274"/>
      <c r="Z26" s="237"/>
      <c r="AA26" s="237"/>
      <c r="AB26" s="237"/>
      <c r="AC26" s="270"/>
      <c r="AD26" s="237"/>
      <c r="AH26" s="275"/>
      <c r="AI26" s="788" t="s">
        <v>44</v>
      </c>
      <c r="AJ26" s="789"/>
      <c r="AK26" s="790"/>
      <c r="AN26" s="512"/>
    </row>
    <row r="27" spans="3:44" s="162" customFormat="1" ht="37.5" customHeight="1">
      <c r="C27" s="183"/>
      <c r="D27" s="60"/>
      <c r="E27" s="61"/>
      <c r="F27" s="60"/>
      <c r="G27" s="242">
        <v>2</v>
      </c>
      <c r="H27" s="243">
        <v>4</v>
      </c>
      <c r="I27" s="276">
        <f>+I$8*(G27+H27)</f>
        <v>102</v>
      </c>
      <c r="J27" s="243"/>
      <c r="K27" s="276">
        <v>2</v>
      </c>
      <c r="L27" s="243">
        <v>4</v>
      </c>
      <c r="M27" s="244">
        <f>+M$8*(K27+L27)</f>
        <v>102</v>
      </c>
      <c r="N27" s="264"/>
      <c r="O27" s="242">
        <v>1</v>
      </c>
      <c r="P27" s="243">
        <v>1</v>
      </c>
      <c r="Q27" s="244">
        <f>+Q$8*(O27+P27)</f>
        <v>34</v>
      </c>
      <c r="R27" s="234"/>
      <c r="S27" s="242">
        <v>1</v>
      </c>
      <c r="T27" s="243">
        <v>1</v>
      </c>
      <c r="U27" s="244">
        <f>+U$8*(S27+T27)</f>
        <v>34</v>
      </c>
      <c r="V27" s="235"/>
      <c r="W27" s="274"/>
      <c r="X27" s="274"/>
      <c r="Y27" s="274"/>
      <c r="Z27" s="237"/>
      <c r="AA27" s="237"/>
      <c r="AB27" s="237"/>
      <c r="AC27" s="270"/>
      <c r="AD27" s="237"/>
      <c r="AH27" s="264"/>
      <c r="AI27" s="266">
        <v>1</v>
      </c>
      <c r="AJ27" s="267">
        <v>1</v>
      </c>
      <c r="AK27" s="269">
        <f>+$AG$8*(AI27+AJ27)</f>
        <v>34</v>
      </c>
    </row>
    <row r="28" spans="3:44" ht="14.25" customHeight="1">
      <c r="C28" s="186"/>
      <c r="D28" s="186"/>
      <c r="E28" s="186"/>
      <c r="F28" s="60"/>
      <c r="G28" s="270"/>
      <c r="H28" s="270"/>
      <c r="I28" s="237"/>
      <c r="J28" s="237"/>
      <c r="K28" s="270"/>
      <c r="L28" s="270"/>
      <c r="M28" s="237"/>
      <c r="N28" s="237"/>
      <c r="O28" s="270"/>
      <c r="P28" s="270"/>
      <c r="Q28" s="237"/>
      <c r="R28" s="237"/>
      <c r="S28" s="270"/>
      <c r="T28" s="270"/>
      <c r="U28" s="237"/>
      <c r="V28" s="237"/>
      <c r="W28" s="270"/>
      <c r="X28" s="270"/>
      <c r="Y28" s="237"/>
      <c r="Z28" s="237"/>
      <c r="AA28" s="270"/>
      <c r="AB28" s="270"/>
      <c r="AC28" s="237"/>
      <c r="AD28" s="237"/>
      <c r="AE28" s="270"/>
      <c r="AF28" s="270"/>
      <c r="AG28" s="237"/>
      <c r="AH28" s="237"/>
      <c r="AI28" s="270"/>
      <c r="AJ28" s="270"/>
      <c r="AK28" s="237"/>
      <c r="AO28" s="168"/>
      <c r="AP28" s="42"/>
    </row>
    <row r="29" spans="3:44" s="185" customFormat="1" ht="66" customHeight="1">
      <c r="C29" s="182"/>
      <c r="D29" s="182"/>
      <c r="E29" s="182"/>
      <c r="F29" s="170"/>
      <c r="G29" s="797" t="s">
        <v>31</v>
      </c>
      <c r="H29" s="798"/>
      <c r="I29" s="798"/>
      <c r="J29" s="798"/>
      <c r="K29" s="798"/>
      <c r="L29" s="798"/>
      <c r="M29" s="799"/>
      <c r="N29" s="234"/>
      <c r="O29" s="803" t="s">
        <v>70</v>
      </c>
      <c r="P29" s="804"/>
      <c r="Q29" s="804"/>
      <c r="R29" s="804"/>
      <c r="S29" s="804"/>
      <c r="T29" s="804"/>
      <c r="U29" s="805"/>
      <c r="V29" s="264"/>
      <c r="Z29" s="234"/>
      <c r="AA29" s="234"/>
      <c r="AB29" s="234"/>
      <c r="AC29" s="234"/>
      <c r="AD29" s="264"/>
      <c r="AE29" s="788" t="s">
        <v>76</v>
      </c>
      <c r="AF29" s="789"/>
      <c r="AG29" s="789"/>
      <c r="AH29" s="789"/>
      <c r="AI29" s="789"/>
      <c r="AJ29" s="789"/>
      <c r="AK29" s="790"/>
    </row>
    <row r="30" spans="3:44" s="26" customFormat="1" ht="37.5" customHeight="1">
      <c r="C30" s="184"/>
      <c r="D30" s="184"/>
      <c r="E30" s="184"/>
      <c r="F30" s="59"/>
      <c r="G30" s="242">
        <v>1</v>
      </c>
      <c r="H30" s="243">
        <v>1</v>
      </c>
      <c r="I30" s="276">
        <f>+I$8*(G30+H30)</f>
        <v>34</v>
      </c>
      <c r="J30" s="243"/>
      <c r="K30" s="276">
        <v>1</v>
      </c>
      <c r="L30" s="243">
        <v>1</v>
      </c>
      <c r="M30" s="244">
        <f>+M8*(K30+L30)</f>
        <v>34</v>
      </c>
      <c r="N30" s="234"/>
      <c r="O30" s="291">
        <v>2</v>
      </c>
      <c r="P30" s="292">
        <v>2</v>
      </c>
      <c r="Q30" s="293">
        <f>+$Q$8*(O30+P30)</f>
        <v>68</v>
      </c>
      <c r="R30" s="292"/>
      <c r="S30" s="293">
        <v>1</v>
      </c>
      <c r="T30" s="292">
        <v>1</v>
      </c>
      <c r="U30" s="294">
        <f>+$U$8*(S30+T30)</f>
        <v>34</v>
      </c>
      <c r="V30" s="264"/>
      <c r="Z30" s="234"/>
      <c r="AA30" s="234"/>
      <c r="AB30" s="234"/>
      <c r="AC30" s="234"/>
      <c r="AD30" s="264"/>
      <c r="AE30" s="266">
        <v>1</v>
      </c>
      <c r="AF30" s="267">
        <v>1</v>
      </c>
      <c r="AG30" s="268">
        <f>+AG$8*(AE30+AF30)</f>
        <v>34</v>
      </c>
      <c r="AH30" s="268"/>
      <c r="AI30" s="268">
        <v>1</v>
      </c>
      <c r="AJ30" s="267">
        <v>1</v>
      </c>
      <c r="AK30" s="269">
        <f>+AC$8*(AI30+AJ30)</f>
        <v>34</v>
      </c>
      <c r="AN30" s="185"/>
    </row>
    <row r="31" spans="3:44" s="26" customFormat="1" ht="14.25" customHeight="1">
      <c r="C31" s="184"/>
      <c r="D31" s="184"/>
      <c r="E31" s="184"/>
      <c r="F31" s="59"/>
      <c r="G31" s="264"/>
      <c r="H31" s="273"/>
      <c r="I31" s="264"/>
      <c r="J31" s="273"/>
      <c r="K31" s="273"/>
      <c r="L31" s="273"/>
      <c r="M31" s="264"/>
      <c r="N31" s="264"/>
      <c r="O31" s="264"/>
      <c r="P31" s="273"/>
      <c r="Q31" s="264"/>
      <c r="R31" s="273"/>
      <c r="S31" s="273"/>
      <c r="T31" s="273"/>
      <c r="U31" s="264"/>
      <c r="V31" s="264"/>
      <c r="W31" s="264"/>
      <c r="X31" s="273"/>
      <c r="Y31" s="273"/>
      <c r="Z31" s="273"/>
      <c r="AA31" s="273"/>
      <c r="AB31" s="273"/>
      <c r="AC31" s="264"/>
      <c r="AD31" s="265"/>
      <c r="AE31" s="264"/>
      <c r="AF31" s="273"/>
      <c r="AG31" s="264"/>
      <c r="AH31" s="273"/>
      <c r="AI31" s="273"/>
      <c r="AJ31" s="273"/>
      <c r="AK31" s="264"/>
      <c r="AO31" s="186"/>
      <c r="AP31" s="186"/>
    </row>
    <row r="32" spans="3:44" s="185" customFormat="1" ht="44.25" customHeight="1">
      <c r="C32" s="182"/>
      <c r="D32" s="182"/>
      <c r="E32" s="182"/>
      <c r="F32" s="170"/>
      <c r="G32" s="797" t="s">
        <v>256</v>
      </c>
      <c r="H32" s="798"/>
      <c r="I32" s="798"/>
      <c r="J32" s="798"/>
      <c r="K32" s="798"/>
      <c r="L32" s="798"/>
      <c r="M32" s="799"/>
      <c r="N32" s="264"/>
      <c r="O32" s="803" t="s">
        <v>37</v>
      </c>
      <c r="P32" s="804"/>
      <c r="Q32" s="804"/>
      <c r="R32" s="804"/>
      <c r="S32" s="804"/>
      <c r="T32" s="804"/>
      <c r="U32" s="805"/>
      <c r="V32" s="264"/>
      <c r="W32" s="803" t="s">
        <v>35</v>
      </c>
      <c r="X32" s="804"/>
      <c r="Y32" s="804"/>
      <c r="Z32" s="804"/>
      <c r="AA32" s="804"/>
      <c r="AB32" s="804"/>
      <c r="AC32" s="805"/>
      <c r="AD32" s="265"/>
      <c r="AE32" s="803" t="s">
        <v>36</v>
      </c>
      <c r="AF32" s="804"/>
      <c r="AG32" s="804"/>
      <c r="AH32" s="804"/>
      <c r="AI32" s="804"/>
      <c r="AJ32" s="804"/>
      <c r="AK32" s="805"/>
      <c r="AN32" s="508"/>
      <c r="AO32" s="148"/>
      <c r="AP32" s="148"/>
    </row>
    <row r="33" spans="2:42" s="26" customFormat="1" ht="37.5" customHeight="1">
      <c r="C33" s="184"/>
      <c r="D33" s="184"/>
      <c r="E33" s="184"/>
      <c r="F33" s="59"/>
      <c r="G33" s="242">
        <v>3</v>
      </c>
      <c r="H33" s="243">
        <v>1</v>
      </c>
      <c r="I33" s="276">
        <f>+I$8*(G33+H33)</f>
        <v>68</v>
      </c>
      <c r="J33" s="243"/>
      <c r="K33" s="276">
        <v>3</v>
      </c>
      <c r="L33" s="243">
        <v>1</v>
      </c>
      <c r="M33" s="244">
        <f>+$M$8*(K33+L33)</f>
        <v>68</v>
      </c>
      <c r="N33" s="264"/>
      <c r="O33" s="291">
        <v>4</v>
      </c>
      <c r="P33" s="292">
        <v>2</v>
      </c>
      <c r="Q33" s="293">
        <f>+$Q$8*(O33+P33)</f>
        <v>102</v>
      </c>
      <c r="R33" s="293"/>
      <c r="S33" s="293">
        <v>4</v>
      </c>
      <c r="T33" s="292">
        <v>2</v>
      </c>
      <c r="U33" s="294">
        <f>+U$8*(S33+T33)</f>
        <v>102</v>
      </c>
      <c r="V33" s="264"/>
      <c r="W33" s="291">
        <v>2</v>
      </c>
      <c r="X33" s="292">
        <v>2</v>
      </c>
      <c r="Y33" s="293">
        <f>+Y$8*(W33+X33)</f>
        <v>68</v>
      </c>
      <c r="Z33" s="293"/>
      <c r="AA33" s="293">
        <v>2</v>
      </c>
      <c r="AB33" s="292">
        <v>2</v>
      </c>
      <c r="AC33" s="294">
        <f>+AC$8*(AA33+AB33)</f>
        <v>68</v>
      </c>
      <c r="AD33" s="265"/>
      <c r="AE33" s="291">
        <v>1</v>
      </c>
      <c r="AF33" s="292">
        <v>1</v>
      </c>
      <c r="AG33" s="293">
        <f>+AG$8*(AE33+AF33)</f>
        <v>34</v>
      </c>
      <c r="AH33" s="293"/>
      <c r="AI33" s="293">
        <v>1</v>
      </c>
      <c r="AJ33" s="292">
        <v>1</v>
      </c>
      <c r="AK33" s="294">
        <f>+AK$8*(AI33+AJ33)</f>
        <v>34</v>
      </c>
      <c r="AN33" s="510"/>
    </row>
    <row r="34" spans="2:42" s="26" customFormat="1" ht="14.25" customHeight="1">
      <c r="C34" s="184"/>
      <c r="D34" s="184"/>
      <c r="E34" s="184"/>
      <c r="F34" s="59"/>
      <c r="G34" s="234"/>
      <c r="H34" s="234"/>
      <c r="I34" s="235"/>
      <c r="J34" s="234"/>
      <c r="K34" s="234"/>
      <c r="L34" s="234"/>
      <c r="M34" s="234"/>
      <c r="N34" s="264"/>
      <c r="O34" s="264"/>
      <c r="P34" s="273"/>
      <c r="Q34" s="264"/>
      <c r="R34" s="273"/>
      <c r="S34" s="273"/>
      <c r="T34" s="273"/>
      <c r="U34" s="264"/>
      <c r="V34" s="264"/>
      <c r="W34" s="264"/>
      <c r="X34" s="273"/>
      <c r="Y34" s="273"/>
      <c r="Z34" s="273"/>
      <c r="AA34" s="273"/>
      <c r="AB34" s="273"/>
      <c r="AC34" s="264"/>
      <c r="AD34" s="265"/>
      <c r="AE34" s="265"/>
      <c r="AF34" s="265"/>
      <c r="AG34" s="277"/>
      <c r="AH34" s="273"/>
      <c r="AI34" s="273"/>
      <c r="AJ34" s="273"/>
      <c r="AK34" s="264"/>
      <c r="AN34" s="510"/>
    </row>
    <row r="35" spans="2:42" s="185" customFormat="1" ht="67.5" customHeight="1">
      <c r="C35" s="182"/>
      <c r="D35" s="182"/>
      <c r="E35" s="182"/>
      <c r="F35" s="182"/>
      <c r="G35" s="797" t="s">
        <v>135</v>
      </c>
      <c r="H35" s="798"/>
      <c r="I35" s="798"/>
      <c r="J35" s="798"/>
      <c r="K35" s="798"/>
      <c r="L35" s="798"/>
      <c r="M35" s="799"/>
      <c r="N35" s="264"/>
      <c r="O35" s="797" t="s">
        <v>40</v>
      </c>
      <c r="P35" s="798"/>
      <c r="Q35" s="798"/>
      <c r="R35" s="798"/>
      <c r="S35" s="798"/>
      <c r="T35" s="798"/>
      <c r="U35" s="799"/>
      <c r="V35" s="265"/>
      <c r="W35" s="803" t="s">
        <v>41</v>
      </c>
      <c r="X35" s="804"/>
      <c r="Y35" s="804"/>
      <c r="Z35" s="804"/>
      <c r="AA35" s="804"/>
      <c r="AB35" s="804"/>
      <c r="AC35" s="805"/>
      <c r="AD35" s="264"/>
      <c r="AE35" s="797" t="s">
        <v>188</v>
      </c>
      <c r="AF35" s="798"/>
      <c r="AG35" s="799"/>
      <c r="AH35" s="236"/>
      <c r="AI35" s="803" t="s">
        <v>52</v>
      </c>
      <c r="AJ35" s="804"/>
      <c r="AK35" s="805"/>
      <c r="AN35" s="508"/>
      <c r="AO35" s="172"/>
      <c r="AP35" s="172"/>
    </row>
    <row r="36" spans="2:42" s="26" customFormat="1" ht="37.5" customHeight="1">
      <c r="C36" s="184"/>
      <c r="D36" s="184"/>
      <c r="E36" s="184"/>
      <c r="F36" s="184"/>
      <c r="G36" s="242">
        <v>1</v>
      </c>
      <c r="H36" s="243">
        <v>1</v>
      </c>
      <c r="I36" s="276">
        <f>+I$8*(G36+H36)</f>
        <v>34</v>
      </c>
      <c r="J36" s="243"/>
      <c r="K36" s="276">
        <v>1</v>
      </c>
      <c r="L36" s="243">
        <v>1</v>
      </c>
      <c r="M36" s="244">
        <f>M$8*(K36+L36)</f>
        <v>34</v>
      </c>
      <c r="N36" s="264"/>
      <c r="O36" s="242">
        <v>4</v>
      </c>
      <c r="P36" s="243">
        <v>2</v>
      </c>
      <c r="Q36" s="276">
        <f>+$Q$8*(O36+P36)</f>
        <v>102</v>
      </c>
      <c r="R36" s="243"/>
      <c r="S36" s="276">
        <v>4</v>
      </c>
      <c r="T36" s="243">
        <v>2</v>
      </c>
      <c r="U36" s="244">
        <f>+$U$8*(S36+T36)</f>
        <v>102</v>
      </c>
      <c r="V36" s="265"/>
      <c r="W36" s="291">
        <v>2</v>
      </c>
      <c r="X36" s="292">
        <v>2</v>
      </c>
      <c r="Y36" s="293">
        <f>+Y$8*(W36+X36)</f>
        <v>68</v>
      </c>
      <c r="Z36" s="293"/>
      <c r="AA36" s="293">
        <v>2</v>
      </c>
      <c r="AB36" s="292">
        <v>2</v>
      </c>
      <c r="AC36" s="294">
        <f>+AC$8*(AA36+AB36)</f>
        <v>68</v>
      </c>
      <c r="AD36" s="264"/>
      <c r="AE36" s="242">
        <v>2</v>
      </c>
      <c r="AF36" s="243">
        <v>2</v>
      </c>
      <c r="AG36" s="244">
        <f>+AG$8*(AE36+AF36)</f>
        <v>68</v>
      </c>
      <c r="AH36" s="237"/>
      <c r="AI36" s="291">
        <v>1</v>
      </c>
      <c r="AJ36" s="292">
        <v>1</v>
      </c>
      <c r="AK36" s="294">
        <f>+AK$8*(AI36+AJ36)</f>
        <v>34</v>
      </c>
      <c r="AN36" s="510"/>
      <c r="AO36" s="12"/>
      <c r="AP36" s="11"/>
    </row>
    <row r="37" spans="2:42" s="26" customFormat="1" ht="14.25" customHeight="1">
      <c r="C37" s="184"/>
      <c r="D37" s="184"/>
      <c r="E37" s="184"/>
      <c r="F37" s="59"/>
      <c r="G37" s="265"/>
      <c r="H37" s="265"/>
      <c r="I37" s="277"/>
      <c r="J37" s="265"/>
      <c r="K37" s="265"/>
      <c r="L37" s="265"/>
      <c r="M37" s="265"/>
      <c r="N37" s="265"/>
      <c r="O37" s="265"/>
      <c r="P37" s="265"/>
      <c r="Q37" s="277"/>
      <c r="R37" s="265"/>
      <c r="S37" s="265"/>
      <c r="T37" s="265"/>
      <c r="U37" s="277"/>
      <c r="V37" s="265"/>
      <c r="W37" s="265"/>
      <c r="X37" s="265"/>
      <c r="Y37" s="265"/>
      <c r="Z37" s="265"/>
      <c r="AA37" s="264"/>
      <c r="AB37" s="273"/>
      <c r="AC37" s="277"/>
      <c r="AD37" s="265"/>
      <c r="AE37" s="265"/>
      <c r="AF37" s="265"/>
      <c r="AG37" s="277"/>
      <c r="AH37" s="265"/>
      <c r="AI37" s="265"/>
      <c r="AJ37" s="265"/>
      <c r="AK37" s="265"/>
      <c r="AN37" s="510"/>
    </row>
    <row r="38" spans="2:42" s="185" customFormat="1" ht="66" customHeight="1">
      <c r="G38" s="968" t="s">
        <v>266</v>
      </c>
      <c r="H38" s="969"/>
      <c r="I38" s="969"/>
      <c r="J38" s="969"/>
      <c r="K38" s="969"/>
      <c r="L38" s="969"/>
      <c r="M38" s="970"/>
      <c r="N38" s="264"/>
      <c r="O38" s="809" t="s">
        <v>1</v>
      </c>
      <c r="P38" s="810"/>
      <c r="Q38" s="810"/>
      <c r="R38" s="810"/>
      <c r="S38" s="810"/>
      <c r="T38" s="810"/>
      <c r="U38" s="811"/>
      <c r="V38" s="265"/>
      <c r="W38" s="809" t="s">
        <v>45</v>
      </c>
      <c r="X38" s="810"/>
      <c r="Y38" s="810"/>
      <c r="Z38" s="810"/>
      <c r="AA38" s="810"/>
      <c r="AB38" s="810"/>
      <c r="AC38" s="811"/>
      <c r="AD38" s="265"/>
      <c r="AE38" s="962" t="s">
        <v>186</v>
      </c>
      <c r="AF38" s="963"/>
      <c r="AG38" s="963"/>
      <c r="AH38" s="963"/>
      <c r="AI38" s="963" t="s">
        <v>54</v>
      </c>
      <c r="AJ38" s="963"/>
      <c r="AK38" s="964"/>
      <c r="AN38" s="512"/>
    </row>
    <row r="39" spans="2:42" s="26" customFormat="1" ht="37.5" customHeight="1">
      <c r="C39" s="186"/>
      <c r="D39" s="186"/>
      <c r="E39" s="186"/>
      <c r="F39" s="186"/>
      <c r="G39" s="542">
        <v>2</v>
      </c>
      <c r="H39" s="543">
        <v>2</v>
      </c>
      <c r="I39" s="544">
        <f>+I$8*(G39+H39)</f>
        <v>68</v>
      </c>
      <c r="J39" s="544"/>
      <c r="K39" s="544">
        <v>2</v>
      </c>
      <c r="L39" s="543">
        <v>2</v>
      </c>
      <c r="M39" s="545">
        <f>+$M$8*(K39+L39)</f>
        <v>68</v>
      </c>
      <c r="N39" s="264"/>
      <c r="O39" s="281">
        <v>3</v>
      </c>
      <c r="P39" s="282">
        <v>1</v>
      </c>
      <c r="Q39" s="283">
        <f>+(O39+P39)*Q8</f>
        <v>68</v>
      </c>
      <c r="R39" s="284"/>
      <c r="S39" s="284">
        <v>3</v>
      </c>
      <c r="T39" s="282">
        <v>1</v>
      </c>
      <c r="U39" s="285">
        <f>+(S39+T39)*U8</f>
        <v>68</v>
      </c>
      <c r="V39" s="265"/>
      <c r="W39" s="281">
        <v>1</v>
      </c>
      <c r="X39" s="282">
        <v>1</v>
      </c>
      <c r="Y39" s="284">
        <f>+AC$8*(W39+X39)</f>
        <v>34</v>
      </c>
      <c r="Z39" s="431"/>
      <c r="AA39" s="284">
        <v>3</v>
      </c>
      <c r="AB39" s="282">
        <v>1</v>
      </c>
      <c r="AC39" s="290">
        <f>+AC$8*(AA39+AB39)</f>
        <v>68</v>
      </c>
      <c r="AD39" s="265"/>
      <c r="AE39" s="298">
        <v>1</v>
      </c>
      <c r="AF39" s="299">
        <v>1</v>
      </c>
      <c r="AG39" s="300">
        <f>+$AK$8*(AE39+AF39)</f>
        <v>34</v>
      </c>
      <c r="AH39" s="301"/>
      <c r="AI39" s="300">
        <v>2</v>
      </c>
      <c r="AJ39" s="299">
        <v>2</v>
      </c>
      <c r="AK39" s="302">
        <f>+$AK$8*(AI39+AJ39)</f>
        <v>68</v>
      </c>
      <c r="AN39" s="510"/>
    </row>
    <row r="40" spans="2:42" s="26" customFormat="1" ht="14.25" customHeight="1">
      <c r="C40" s="184"/>
      <c r="D40" s="184"/>
      <c r="E40" s="184"/>
      <c r="F40" s="59"/>
      <c r="G40" s="237"/>
      <c r="H40" s="270"/>
      <c r="I40" s="235"/>
      <c r="J40" s="237"/>
      <c r="K40" s="237"/>
      <c r="L40" s="270"/>
      <c r="M40" s="289"/>
      <c r="N40" s="237"/>
      <c r="O40" s="237"/>
      <c r="P40" s="270"/>
      <c r="Q40" s="237"/>
      <c r="R40" s="237"/>
      <c r="S40" s="237"/>
      <c r="T40" s="270"/>
      <c r="U40" s="237"/>
      <c r="V40" s="234"/>
      <c r="W40" s="237"/>
      <c r="X40" s="270"/>
      <c r="Y40" s="237"/>
      <c r="Z40" s="234"/>
      <c r="AA40" s="237"/>
      <c r="AB40" s="270"/>
      <c r="AC40" s="237"/>
      <c r="AD40" s="234"/>
      <c r="AE40" s="303"/>
      <c r="AF40" s="304"/>
      <c r="AG40" s="303"/>
      <c r="AH40" s="305"/>
      <c r="AI40" s="303"/>
      <c r="AJ40" s="304"/>
      <c r="AK40" s="303"/>
      <c r="AN40" s="510"/>
    </row>
    <row r="41" spans="2:42" s="185" customFormat="1" ht="72" customHeight="1">
      <c r="B41" s="173"/>
      <c r="C41" s="182"/>
      <c r="D41" s="182"/>
      <c r="E41" s="182"/>
      <c r="F41" s="170"/>
      <c r="G41" s="968" t="s">
        <v>265</v>
      </c>
      <c r="H41" s="969"/>
      <c r="I41" s="969"/>
      <c r="J41" s="969"/>
      <c r="K41" s="969"/>
      <c r="L41" s="969"/>
      <c r="M41" s="970"/>
      <c r="N41" s="234"/>
      <c r="O41" s="234"/>
      <c r="P41" s="234"/>
      <c r="Q41" s="235"/>
      <c r="R41" s="234"/>
      <c r="S41" s="809" t="s">
        <v>2</v>
      </c>
      <c r="T41" s="810"/>
      <c r="U41" s="811"/>
      <c r="V41" s="234"/>
      <c r="W41" s="962" t="s">
        <v>71</v>
      </c>
      <c r="X41" s="963"/>
      <c r="Y41" s="964"/>
      <c r="Z41" s="234"/>
      <c r="AA41" s="234"/>
      <c r="AB41" s="234"/>
      <c r="AC41" s="234"/>
      <c r="AD41" s="234"/>
      <c r="AE41" s="962" t="s">
        <v>189</v>
      </c>
      <c r="AF41" s="963"/>
      <c r="AG41" s="963"/>
      <c r="AH41" s="963"/>
      <c r="AI41" s="963"/>
      <c r="AJ41" s="963"/>
      <c r="AK41" s="964"/>
      <c r="AN41" s="511"/>
    </row>
    <row r="42" spans="2:42" s="26" customFormat="1" ht="37.5" customHeight="1">
      <c r="C42" s="184"/>
      <c r="D42" s="184"/>
      <c r="E42" s="184"/>
      <c r="F42" s="59"/>
      <c r="G42" s="542">
        <v>2</v>
      </c>
      <c r="H42" s="543">
        <v>2</v>
      </c>
      <c r="I42" s="544">
        <f>+I$8*(G42+H42)</f>
        <v>68</v>
      </c>
      <c r="J42" s="544"/>
      <c r="K42" s="544">
        <v>2</v>
      </c>
      <c r="L42" s="543">
        <v>2</v>
      </c>
      <c r="M42" s="545">
        <f>+$M$8*(K42+L42)</f>
        <v>68</v>
      </c>
      <c r="N42" s="234"/>
      <c r="O42" s="234"/>
      <c r="P42" s="234"/>
      <c r="Q42" s="235"/>
      <c r="R42" s="234"/>
      <c r="S42" s="281">
        <v>1</v>
      </c>
      <c r="T42" s="282">
        <v>1</v>
      </c>
      <c r="U42" s="290">
        <f>+(T42+S42)*U8</f>
        <v>34</v>
      </c>
      <c r="V42" s="234"/>
      <c r="W42" s="295">
        <v>1</v>
      </c>
      <c r="X42" s="296">
        <v>1</v>
      </c>
      <c r="Y42" s="297">
        <f>+AC$8*(W42+X42)</f>
        <v>34</v>
      </c>
      <c r="Z42" s="234"/>
      <c r="AA42" s="234"/>
      <c r="AB42" s="234"/>
      <c r="AC42" s="234"/>
      <c r="AD42" s="234"/>
      <c r="AE42" s="295">
        <v>2</v>
      </c>
      <c r="AF42" s="296">
        <v>2</v>
      </c>
      <c r="AG42" s="306">
        <f>+$AK$8*(AE42+AF42)</f>
        <v>68</v>
      </c>
      <c r="AH42" s="307"/>
      <c r="AI42" s="306">
        <v>2</v>
      </c>
      <c r="AJ42" s="296">
        <v>2</v>
      </c>
      <c r="AK42" s="297">
        <f>+$AK$8*(AI42+AJ42)</f>
        <v>68</v>
      </c>
      <c r="AN42" s="410"/>
    </row>
    <row r="43" spans="2:42" s="26" customFormat="1" ht="14.25" customHeight="1">
      <c r="C43" s="184"/>
      <c r="D43" s="184"/>
      <c r="E43" s="184"/>
      <c r="F43" s="59"/>
      <c r="G43" s="264"/>
      <c r="H43" s="264"/>
      <c r="I43" s="264"/>
      <c r="J43" s="264"/>
      <c r="K43" s="264"/>
      <c r="L43" s="264"/>
      <c r="M43" s="264"/>
      <c r="N43" s="264"/>
      <c r="O43" s="265"/>
      <c r="P43" s="265"/>
      <c r="Q43" s="277"/>
      <c r="R43" s="265"/>
      <c r="S43" s="237"/>
      <c r="T43" s="270"/>
      <c r="U43" s="237"/>
      <c r="V43" s="237"/>
      <c r="W43" s="237"/>
      <c r="X43" s="237"/>
      <c r="Y43" s="237"/>
      <c r="Z43" s="237"/>
      <c r="AA43" s="237"/>
      <c r="AB43" s="237"/>
      <c r="AC43" s="237"/>
      <c r="AD43" s="237"/>
      <c r="AE43" s="237"/>
      <c r="AF43" s="237"/>
      <c r="AG43" s="237"/>
      <c r="AH43" s="237"/>
      <c r="AI43" s="237"/>
      <c r="AJ43" s="237"/>
      <c r="AK43" s="237"/>
      <c r="AN43" s="410"/>
    </row>
    <row r="44" spans="2:42" s="185" customFormat="1" ht="67.5" customHeight="1">
      <c r="C44" s="182"/>
      <c r="D44" s="182"/>
      <c r="E44" s="182"/>
      <c r="F44" s="182"/>
      <c r="G44" s="234"/>
      <c r="H44" s="234"/>
      <c r="I44" s="235"/>
      <c r="J44" s="234"/>
      <c r="K44" s="234"/>
      <c r="L44" s="234"/>
      <c r="M44" s="234"/>
      <c r="N44" s="264"/>
      <c r="O44" s="234"/>
      <c r="P44" s="234"/>
      <c r="Q44" s="235"/>
      <c r="R44" s="234"/>
      <c r="S44" s="234"/>
      <c r="T44" s="234"/>
      <c r="U44" s="234"/>
      <c r="V44" s="234"/>
      <c r="W44" s="234"/>
      <c r="X44" s="234"/>
      <c r="Y44" s="234"/>
      <c r="Z44" s="234"/>
      <c r="AA44" s="809" t="s">
        <v>55</v>
      </c>
      <c r="AB44" s="810"/>
      <c r="AC44" s="811"/>
      <c r="AD44" s="234"/>
      <c r="AE44" s="809" t="s">
        <v>53</v>
      </c>
      <c r="AF44" s="810"/>
      <c r="AG44" s="811"/>
      <c r="AH44" s="234"/>
      <c r="AI44" s="962" t="s">
        <v>75</v>
      </c>
      <c r="AJ44" s="963"/>
      <c r="AK44" s="964"/>
    </row>
    <row r="45" spans="2:42" s="26" customFormat="1" ht="37.5" customHeight="1">
      <c r="C45" s="184"/>
      <c r="D45" s="184"/>
      <c r="E45" s="184"/>
      <c r="F45" s="184"/>
      <c r="G45" s="234"/>
      <c r="H45" s="234"/>
      <c r="I45" s="235"/>
      <c r="J45" s="234"/>
      <c r="K45" s="234"/>
      <c r="L45" s="234"/>
      <c r="M45" s="234"/>
      <c r="N45" s="264"/>
      <c r="O45" s="234"/>
      <c r="P45" s="234"/>
      <c r="Q45" s="235"/>
      <c r="R45" s="234"/>
      <c r="S45" s="234"/>
      <c r="T45" s="234"/>
      <c r="U45" s="234"/>
      <c r="V45" s="234"/>
      <c r="W45" s="234"/>
      <c r="X45" s="234"/>
      <c r="Y45" s="234"/>
      <c r="Z45" s="234"/>
      <c r="AA45" s="281">
        <v>4</v>
      </c>
      <c r="AB45" s="282">
        <v>2</v>
      </c>
      <c r="AC45" s="290">
        <f>+AG$8*(AA45+AB45)</f>
        <v>102</v>
      </c>
      <c r="AD45" s="234"/>
      <c r="AE45" s="281">
        <v>4</v>
      </c>
      <c r="AF45" s="282">
        <v>2</v>
      </c>
      <c r="AG45" s="290">
        <f>+AG$8*(AE45+AF45)</f>
        <v>102</v>
      </c>
      <c r="AH45" s="234"/>
      <c r="AI45" s="295">
        <v>1</v>
      </c>
      <c r="AJ45" s="296">
        <v>1</v>
      </c>
      <c r="AK45" s="297">
        <f>+AG$8*(AI45+AJ45)</f>
        <v>34</v>
      </c>
    </row>
    <row r="46" spans="2:42" s="26" customFormat="1" ht="14.25" customHeight="1">
      <c r="C46" s="184"/>
      <c r="D46" s="184"/>
      <c r="E46" s="184"/>
      <c r="F46" s="59"/>
      <c r="G46" s="264"/>
      <c r="H46" s="264"/>
      <c r="I46" s="264"/>
      <c r="J46" s="264"/>
      <c r="K46" s="264"/>
      <c r="L46" s="264"/>
      <c r="M46" s="264"/>
      <c r="N46" s="264"/>
      <c r="O46" s="264"/>
      <c r="P46" s="273"/>
      <c r="Q46" s="264"/>
      <c r="R46" s="264"/>
      <c r="S46" s="264"/>
      <c r="T46" s="273"/>
      <c r="U46" s="264"/>
      <c r="V46" s="264"/>
      <c r="W46" s="264"/>
      <c r="X46" s="264"/>
      <c r="Y46" s="264"/>
      <c r="Z46" s="264"/>
      <c r="AA46" s="264"/>
      <c r="AB46" s="264"/>
      <c r="AC46" s="264"/>
      <c r="AD46" s="264"/>
      <c r="AE46" s="264"/>
      <c r="AF46" s="264"/>
      <c r="AG46" s="264"/>
      <c r="AH46" s="264"/>
      <c r="AI46" s="264"/>
      <c r="AJ46" s="264"/>
      <c r="AK46" s="264"/>
    </row>
    <row r="47" spans="2:42" s="185" customFormat="1" ht="44.25" customHeight="1">
      <c r="C47" s="182"/>
      <c r="D47" s="182"/>
      <c r="E47" s="182"/>
      <c r="F47" s="170"/>
      <c r="G47" s="265"/>
      <c r="H47" s="265"/>
      <c r="I47" s="277"/>
      <c r="J47" s="265"/>
      <c r="K47" s="265"/>
      <c r="L47" s="265"/>
      <c r="M47" s="265"/>
      <c r="N47" s="264"/>
      <c r="O47" s="965" t="s">
        <v>3</v>
      </c>
      <c r="P47" s="966"/>
      <c r="Q47" s="966"/>
      <c r="R47" s="966"/>
      <c r="S47" s="966"/>
      <c r="T47" s="966"/>
      <c r="U47" s="967"/>
      <c r="V47" s="265"/>
      <c r="W47" s="965" t="s">
        <v>4</v>
      </c>
      <c r="X47" s="966"/>
      <c r="Y47" s="966"/>
      <c r="Z47" s="966"/>
      <c r="AA47" s="966"/>
      <c r="AB47" s="966"/>
      <c r="AC47" s="967"/>
      <c r="AD47" s="265"/>
      <c r="AE47" s="965" t="s">
        <v>236</v>
      </c>
      <c r="AF47" s="966"/>
      <c r="AG47" s="966"/>
      <c r="AH47" s="966"/>
      <c r="AI47" s="966"/>
      <c r="AJ47" s="966"/>
      <c r="AK47" s="967"/>
      <c r="AO47" s="148"/>
    </row>
    <row r="48" spans="2:42" s="26" customFormat="1" ht="37.5" customHeight="1">
      <c r="C48" s="184"/>
      <c r="D48" s="184"/>
      <c r="E48" s="184"/>
      <c r="F48" s="59"/>
      <c r="G48" s="265"/>
      <c r="H48" s="265"/>
      <c r="I48" s="277"/>
      <c r="J48" s="265"/>
      <c r="K48" s="265"/>
      <c r="L48" s="265"/>
      <c r="M48" s="265"/>
      <c r="N48" s="264"/>
      <c r="O48" s="327">
        <v>1</v>
      </c>
      <c r="P48" s="341">
        <v>1</v>
      </c>
      <c r="Q48" s="284">
        <f>+M$8*(O48+P48)</f>
        <v>34</v>
      </c>
      <c r="R48" s="431"/>
      <c r="S48" s="283">
        <v>1</v>
      </c>
      <c r="T48" s="341">
        <v>1</v>
      </c>
      <c r="U48" s="290">
        <f>+Q$8*(S48+T48)</f>
        <v>34</v>
      </c>
      <c r="V48" s="265"/>
      <c r="W48" s="327">
        <v>1</v>
      </c>
      <c r="X48" s="341">
        <v>1</v>
      </c>
      <c r="Y48" s="284">
        <f>+U$8*(W48+X48)</f>
        <v>34</v>
      </c>
      <c r="Z48" s="431"/>
      <c r="AA48" s="283">
        <v>1</v>
      </c>
      <c r="AB48" s="341">
        <v>1</v>
      </c>
      <c r="AC48" s="290">
        <f>+Y$8*(AA48+AB48)</f>
        <v>34</v>
      </c>
      <c r="AD48" s="265"/>
      <c r="AE48" s="281">
        <v>2</v>
      </c>
      <c r="AF48" s="282">
        <v>2</v>
      </c>
      <c r="AG48" s="284">
        <f>+$AK$8*(AE48+AF48)</f>
        <v>68</v>
      </c>
      <c r="AH48" s="431"/>
      <c r="AI48" s="284">
        <v>2</v>
      </c>
      <c r="AJ48" s="282">
        <v>2</v>
      </c>
      <c r="AK48" s="290">
        <f>+$AK$8*(AI48+AJ48)</f>
        <v>68</v>
      </c>
      <c r="AN48" s="513"/>
    </row>
    <row r="49" spans="2:40" s="26" customFormat="1" ht="15" customHeight="1">
      <c r="C49" s="180"/>
      <c r="D49" s="180"/>
      <c r="E49" s="180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40"/>
      <c r="Q49" s="39"/>
      <c r="R49" s="39"/>
      <c r="S49" s="39"/>
      <c r="T49" s="40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180"/>
      <c r="AF49" s="180"/>
      <c r="AG49" s="188"/>
      <c r="AH49" s="39"/>
      <c r="AI49" s="39"/>
      <c r="AJ49" s="39"/>
      <c r="AK49" s="39"/>
    </row>
    <row r="50" spans="2:40" ht="24.75" customHeight="1" thickBot="1">
      <c r="B50" s="3"/>
      <c r="C50" s="3"/>
      <c r="D50" s="3"/>
      <c r="E50" s="3"/>
      <c r="F50" s="2"/>
      <c r="G50" s="2"/>
      <c r="H50" s="2"/>
      <c r="I50" s="2"/>
      <c r="J50" s="2"/>
      <c r="K50" s="2"/>
      <c r="L50" s="2"/>
      <c r="M50" s="2"/>
      <c r="N50" s="2"/>
      <c r="O50" s="2"/>
      <c r="P50" s="33"/>
      <c r="Q50" s="2"/>
      <c r="R50" s="2"/>
      <c r="S50" s="2"/>
      <c r="T50" s="33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3"/>
    </row>
    <row r="51" spans="2:40" s="16" customFormat="1" ht="52.5" customHeight="1" thickBot="1">
      <c r="B51" s="14" t="s">
        <v>6</v>
      </c>
      <c r="C51" s="736" t="s">
        <v>7</v>
      </c>
      <c r="D51" s="737"/>
      <c r="E51" s="738"/>
      <c r="F51" s="13"/>
      <c r="G51" s="739" t="s">
        <v>7</v>
      </c>
      <c r="H51" s="740"/>
      <c r="I51" s="741"/>
      <c r="J51" s="11"/>
      <c r="K51" s="739" t="s">
        <v>7</v>
      </c>
      <c r="L51" s="740"/>
      <c r="M51" s="741"/>
      <c r="N51" s="11"/>
      <c r="O51" s="739" t="s">
        <v>57</v>
      </c>
      <c r="P51" s="740"/>
      <c r="Q51" s="741"/>
      <c r="R51" s="11"/>
      <c r="S51" s="739" t="s">
        <v>58</v>
      </c>
      <c r="T51" s="740"/>
      <c r="U51" s="741"/>
      <c r="V51" s="11"/>
      <c r="W51" s="739" t="s">
        <v>59</v>
      </c>
      <c r="X51" s="740"/>
      <c r="Y51" s="741"/>
      <c r="Z51" s="11"/>
      <c r="AA51" s="739" t="s">
        <v>60</v>
      </c>
      <c r="AB51" s="740"/>
      <c r="AC51" s="741"/>
      <c r="AD51" s="11"/>
      <c r="AE51" s="739" t="s">
        <v>61</v>
      </c>
      <c r="AF51" s="740"/>
      <c r="AG51" s="741"/>
      <c r="AH51" s="11"/>
      <c r="AI51" s="739" t="s">
        <v>58</v>
      </c>
      <c r="AJ51" s="740"/>
      <c r="AK51" s="741"/>
      <c r="AL51" s="15" t="s">
        <v>8</v>
      </c>
      <c r="AN51" s="17"/>
    </row>
    <row r="52" spans="2:40" s="186" customFormat="1" ht="30.75" customHeight="1">
      <c r="B52" s="516" t="s">
        <v>264</v>
      </c>
      <c r="C52" s="210">
        <v>0</v>
      </c>
      <c r="D52" s="517">
        <f>+D21</f>
        <v>0</v>
      </c>
      <c r="E52" s="518">
        <v>0</v>
      </c>
      <c r="F52" s="183"/>
      <c r="G52" s="519">
        <f>+G27+G30+G33+G36</f>
        <v>7</v>
      </c>
      <c r="H52" s="520">
        <f>H27+H30+H33+H36</f>
        <v>7</v>
      </c>
      <c r="I52" s="521">
        <f>I27+I30+I33+I36</f>
        <v>238</v>
      </c>
      <c r="J52" s="60"/>
      <c r="K52" s="519">
        <f>+K27+K30+K33</f>
        <v>6</v>
      </c>
      <c r="L52" s="520">
        <f>L27+L30+L33</f>
        <v>6</v>
      </c>
      <c r="M52" s="521">
        <f>M27+M30+M33+M36</f>
        <v>238</v>
      </c>
      <c r="N52" s="60"/>
      <c r="O52" s="519">
        <f>+O27+O30+O33+O36</f>
        <v>11</v>
      </c>
      <c r="P52" s="520">
        <f>+P27+P30+P33+P36</f>
        <v>7</v>
      </c>
      <c r="Q52" s="521">
        <f>+Q27+Q30+Q33+Q36</f>
        <v>306</v>
      </c>
      <c r="R52" s="60"/>
      <c r="S52" s="519">
        <f>+S27+S30+S33+S36</f>
        <v>10</v>
      </c>
      <c r="T52" s="520">
        <f>+T27+T30+T33+T36</f>
        <v>6</v>
      </c>
      <c r="U52" s="521">
        <f>+U27+U30+U33+U36</f>
        <v>272</v>
      </c>
      <c r="V52" s="60"/>
      <c r="W52" s="519" t="e">
        <f>+#REF!+W33+W36</f>
        <v>#REF!</v>
      </c>
      <c r="X52" s="520" t="e">
        <f>+#REF!+X33+X36</f>
        <v>#REF!</v>
      </c>
      <c r="Y52" s="521" t="e">
        <f>+#REF!+Y33+Y36</f>
        <v>#REF!</v>
      </c>
      <c r="Z52" s="60"/>
      <c r="AA52" s="519">
        <f>+AA33+AA36</f>
        <v>4</v>
      </c>
      <c r="AB52" s="520">
        <f>+AB33+AB36</f>
        <v>4</v>
      </c>
      <c r="AC52" s="521">
        <f>+AC33+AC36</f>
        <v>136</v>
      </c>
      <c r="AD52" s="60"/>
      <c r="AE52" s="519">
        <f>+AE33+AE36</f>
        <v>3</v>
      </c>
      <c r="AF52" s="520">
        <f>+AF33+AF36</f>
        <v>3</v>
      </c>
      <c r="AG52" s="521">
        <f>+AG33+AG36</f>
        <v>102</v>
      </c>
      <c r="AH52" s="60"/>
      <c r="AI52" s="519">
        <f>+AI36+AI33</f>
        <v>2</v>
      </c>
      <c r="AJ52" s="520">
        <f>+AJ36+AJ33</f>
        <v>2</v>
      </c>
      <c r="AK52" s="522">
        <f>+AK36+AK33</f>
        <v>68</v>
      </c>
      <c r="AL52" s="523" t="e">
        <f>+E52+I52+M52+Q52+U52+Y52+AC52+AG52+AK52</f>
        <v>#REF!</v>
      </c>
    </row>
    <row r="53" spans="2:40" s="186" customFormat="1" ht="30.75" customHeight="1">
      <c r="B53" s="546" t="s">
        <v>267</v>
      </c>
      <c r="C53" s="210">
        <f>C21</f>
        <v>2</v>
      </c>
      <c r="D53" s="517">
        <f>D21</f>
        <v>0</v>
      </c>
      <c r="E53" s="518">
        <f>E21</f>
        <v>4</v>
      </c>
      <c r="F53" s="183"/>
      <c r="G53" s="524">
        <f>G39+G42</f>
        <v>4</v>
      </c>
      <c r="H53" s="517">
        <f>H39+H42</f>
        <v>4</v>
      </c>
      <c r="I53" s="518">
        <f>I39+I42</f>
        <v>136</v>
      </c>
      <c r="J53" s="60"/>
      <c r="K53" s="524">
        <f>K39+K42</f>
        <v>4</v>
      </c>
      <c r="L53" s="517">
        <f>L39+L42</f>
        <v>4</v>
      </c>
      <c r="M53" s="518">
        <f>M39+M42</f>
        <v>136</v>
      </c>
      <c r="N53" s="60"/>
      <c r="O53" s="524">
        <f>+O15+O18+O21</f>
        <v>1</v>
      </c>
      <c r="P53" s="517">
        <f>+P15+P18+P21</f>
        <v>9</v>
      </c>
      <c r="Q53" s="518">
        <f>+Q15+Q18+Q21</f>
        <v>170</v>
      </c>
      <c r="R53" s="60"/>
      <c r="S53" s="524">
        <f>+S15+S18+S21</f>
        <v>1</v>
      </c>
      <c r="T53" s="517">
        <f>+T15+T18+T21</f>
        <v>9</v>
      </c>
      <c r="U53" s="518">
        <f>+U15+U18+U21</f>
        <v>170</v>
      </c>
      <c r="V53" s="60"/>
      <c r="W53" s="524">
        <f>+W15+W18+W21+W24</f>
        <v>5</v>
      </c>
      <c r="X53" s="517">
        <f>+X15+X18+X21+X24</f>
        <v>11</v>
      </c>
      <c r="Y53" s="518">
        <f>+Y15+Y18+Y21+Y24</f>
        <v>272</v>
      </c>
      <c r="Z53" s="60"/>
      <c r="AA53" s="524">
        <f>+AA18+AA21+AA24</f>
        <v>3</v>
      </c>
      <c r="AB53" s="517">
        <f>+AB18+AB21+AB24+AB15</f>
        <v>11</v>
      </c>
      <c r="AC53" s="518">
        <f>+AC18+AC21+AC24+AC15</f>
        <v>238</v>
      </c>
      <c r="AD53" s="60"/>
      <c r="AE53" s="524">
        <f>+AE15+AE18+AE24+AE30</f>
        <v>2</v>
      </c>
      <c r="AF53" s="517">
        <f>+AF15+AF18+AF24+AF30</f>
        <v>10</v>
      </c>
      <c r="AG53" s="521">
        <f>+AG15+AG18+AG24+AG30</f>
        <v>204</v>
      </c>
      <c r="AH53" s="60"/>
      <c r="AI53" s="524">
        <f>+AI15+AI18+AI24+AI21+AI27+AI30</f>
        <v>6</v>
      </c>
      <c r="AJ53" s="517">
        <f>+AJ15+AJ18+AJ24+AJ21+AJ27+AJ30</f>
        <v>12</v>
      </c>
      <c r="AK53" s="210">
        <f>+AK15+AK18+AK24+AK21+AK27+AK30</f>
        <v>306</v>
      </c>
      <c r="AL53" s="525">
        <f>+E53+I53+M53+Q53+U53+Y53+AC53+AG53+AK53</f>
        <v>1636</v>
      </c>
    </row>
    <row r="54" spans="2:40" s="186" customFormat="1" ht="30.75" customHeight="1">
      <c r="B54" s="526" t="s">
        <v>263</v>
      </c>
      <c r="C54" s="210">
        <v>0</v>
      </c>
      <c r="D54" s="517">
        <v>0</v>
      </c>
      <c r="E54" s="518">
        <f>+C54+D54</f>
        <v>0</v>
      </c>
      <c r="F54" s="183"/>
      <c r="G54" s="524">
        <f>+G24+G21</f>
        <v>2</v>
      </c>
      <c r="H54" s="517">
        <f>+H24+H21</f>
        <v>2</v>
      </c>
      <c r="I54" s="518">
        <f>+I24+I21</f>
        <v>68</v>
      </c>
      <c r="J54" s="60"/>
      <c r="K54" s="524">
        <f>+K24+K21</f>
        <v>2</v>
      </c>
      <c r="L54" s="517">
        <f>+L24+L21</f>
        <v>2</v>
      </c>
      <c r="M54" s="518">
        <f>+M24+M21</f>
        <v>68</v>
      </c>
      <c r="N54" s="60"/>
      <c r="O54" s="524">
        <f>+O39+O48</f>
        <v>4</v>
      </c>
      <c r="P54" s="517">
        <f>+P39+P48</f>
        <v>2</v>
      </c>
      <c r="Q54" s="518">
        <f>+Q39+Q48</f>
        <v>102</v>
      </c>
      <c r="R54" s="60"/>
      <c r="S54" s="524">
        <f>+S39+S42+S48</f>
        <v>5</v>
      </c>
      <c r="T54" s="517">
        <f>+T39+T42+T48</f>
        <v>3</v>
      </c>
      <c r="U54" s="518">
        <f>+U39+U42+U48</f>
        <v>136</v>
      </c>
      <c r="V54" s="60"/>
      <c r="W54" s="524">
        <f>+W39+W42+W48</f>
        <v>3</v>
      </c>
      <c r="X54" s="517">
        <f>+X39+X42+X48</f>
        <v>3</v>
      </c>
      <c r="Y54" s="518">
        <f>+Y39+Y42+Y48</f>
        <v>102</v>
      </c>
      <c r="Z54" s="60"/>
      <c r="AA54" s="524">
        <f>+AA39+AA45+AA48</f>
        <v>8</v>
      </c>
      <c r="AB54" s="517">
        <f>+AB39+AB45+AB48</f>
        <v>4</v>
      </c>
      <c r="AC54" s="518">
        <f>+AC39+AC45+AC48</f>
        <v>204</v>
      </c>
      <c r="AD54" s="60"/>
      <c r="AE54" s="524">
        <f>+AE42+AE45+AE39+AE48</f>
        <v>9</v>
      </c>
      <c r="AF54" s="517">
        <f>+AF42+AF45+AF39+AF48</f>
        <v>7</v>
      </c>
      <c r="AG54" s="521">
        <f>+AG42+AG45+AG39+AG48</f>
        <v>272</v>
      </c>
      <c r="AH54" s="60"/>
      <c r="AI54" s="524">
        <f>+AI39+AI42+AI45+AI48</f>
        <v>7</v>
      </c>
      <c r="AJ54" s="517">
        <f>+AJ39+AJ42+AJ45+AJ48</f>
        <v>7</v>
      </c>
      <c r="AK54" s="210">
        <f>+AK39+AK42+AK45+AK48</f>
        <v>238</v>
      </c>
      <c r="AL54" s="525">
        <f>+E54+I54+M54+Q54+U54+Y54+AC54+AG54+AK54</f>
        <v>1190</v>
      </c>
    </row>
    <row r="55" spans="2:40" s="186" customFormat="1" ht="30.75" customHeight="1">
      <c r="B55" s="527" t="s">
        <v>268</v>
      </c>
      <c r="C55" s="515">
        <v>0</v>
      </c>
      <c r="D55" s="514">
        <v>0</v>
      </c>
      <c r="E55" s="528">
        <v>0</v>
      </c>
      <c r="F55" s="183"/>
      <c r="G55" s="529">
        <f>G15+G18</f>
        <v>0</v>
      </c>
      <c r="H55" s="547">
        <f>H15+H18</f>
        <v>8</v>
      </c>
      <c r="I55" s="528">
        <f>I15+I18</f>
        <v>136</v>
      </c>
      <c r="J55" s="60"/>
      <c r="K55" s="529">
        <f>K15+K18</f>
        <v>0</v>
      </c>
      <c r="L55" s="514">
        <f>L15+L18</f>
        <v>8</v>
      </c>
      <c r="M55" s="528">
        <f>M15+M18</f>
        <v>136</v>
      </c>
      <c r="N55" s="60"/>
      <c r="O55" s="529">
        <v>0</v>
      </c>
      <c r="P55" s="514">
        <v>0</v>
      </c>
      <c r="Q55" s="528">
        <v>0</v>
      </c>
      <c r="R55" s="60"/>
      <c r="S55" s="529">
        <v>0</v>
      </c>
      <c r="T55" s="514">
        <v>0</v>
      </c>
      <c r="U55" s="528">
        <v>0</v>
      </c>
      <c r="V55" s="60"/>
      <c r="W55" s="529">
        <v>0</v>
      </c>
      <c r="X55" s="514">
        <v>0</v>
      </c>
      <c r="Y55" s="528">
        <v>0</v>
      </c>
      <c r="Z55" s="60"/>
      <c r="AA55" s="529">
        <v>0</v>
      </c>
      <c r="AB55" s="514">
        <v>0</v>
      </c>
      <c r="AC55" s="528">
        <v>0</v>
      </c>
      <c r="AD55" s="60"/>
      <c r="AE55" s="529">
        <v>0</v>
      </c>
      <c r="AF55" s="514">
        <v>0</v>
      </c>
      <c r="AG55" s="528">
        <v>0</v>
      </c>
      <c r="AH55" s="60"/>
      <c r="AI55" s="529">
        <v>0</v>
      </c>
      <c r="AJ55" s="514">
        <v>0</v>
      </c>
      <c r="AK55" s="528">
        <v>0</v>
      </c>
      <c r="AL55" s="525">
        <f>+E55+I55+M55+Q55+U55+Y55+AC55+AG55+AK55</f>
        <v>272</v>
      </c>
    </row>
    <row r="56" spans="2:40" s="186" customFormat="1" ht="30.75" customHeight="1" thickBot="1">
      <c r="B56" s="530" t="s">
        <v>8</v>
      </c>
      <c r="C56" s="531">
        <f>+SUM(C52:C54)</f>
        <v>2</v>
      </c>
      <c r="D56" s="532">
        <f>+SUM(D52:D54)</f>
        <v>0</v>
      </c>
      <c r="E56" s="533">
        <f>+SUM(E52:E55)</f>
        <v>4</v>
      </c>
      <c r="F56" s="183"/>
      <c r="G56" s="534">
        <f>+SUM(G52:G55)</f>
        <v>13</v>
      </c>
      <c r="H56" s="532">
        <f>+SUM(H52:H55)</f>
        <v>21</v>
      </c>
      <c r="I56" s="533">
        <f>+SUM(I52:I55)</f>
        <v>578</v>
      </c>
      <c r="J56" s="60"/>
      <c r="K56" s="534">
        <f>+SUM(K52:K55)</f>
        <v>12</v>
      </c>
      <c r="L56" s="532">
        <f>+SUM(L52:L55)</f>
        <v>20</v>
      </c>
      <c r="M56" s="533">
        <f>+SUM(M52:M55)</f>
        <v>578</v>
      </c>
      <c r="N56" s="60"/>
      <c r="O56" s="534">
        <f>+SUM(O52:O55)</f>
        <v>16</v>
      </c>
      <c r="P56" s="532">
        <f>+SUM(P52:P55)</f>
        <v>18</v>
      </c>
      <c r="Q56" s="533">
        <f>+SUM(Q52:Q55)</f>
        <v>578</v>
      </c>
      <c r="R56" s="60"/>
      <c r="S56" s="534">
        <f>+SUM(S52:S55)</f>
        <v>16</v>
      </c>
      <c r="T56" s="532">
        <f>+SUM(T52:T55)</f>
        <v>18</v>
      </c>
      <c r="U56" s="533">
        <f>+SUM(U52:U55)</f>
        <v>578</v>
      </c>
      <c r="V56" s="60"/>
      <c r="W56" s="534" t="e">
        <f>+SUM(W52:W55)</f>
        <v>#REF!</v>
      </c>
      <c r="X56" s="532" t="e">
        <f>+SUM(X52:X55)</f>
        <v>#REF!</v>
      </c>
      <c r="Y56" s="533" t="e">
        <f>+SUM(Y52:Y55)</f>
        <v>#REF!</v>
      </c>
      <c r="Z56" s="60"/>
      <c r="AA56" s="534">
        <f>+SUM(AA52:AA55)</f>
        <v>15</v>
      </c>
      <c r="AB56" s="532">
        <f>+SUM(AB52:AB55)</f>
        <v>19</v>
      </c>
      <c r="AC56" s="533">
        <f>+SUM(AC52:AC55)</f>
        <v>578</v>
      </c>
      <c r="AD56" s="60"/>
      <c r="AE56" s="534">
        <f>+SUM(AE52:AE55)</f>
        <v>14</v>
      </c>
      <c r="AF56" s="532">
        <f>+SUM(AF52:AF55)</f>
        <v>20</v>
      </c>
      <c r="AG56" s="533">
        <f>+SUM(AG52:AG55)</f>
        <v>578</v>
      </c>
      <c r="AH56" s="60"/>
      <c r="AI56" s="534">
        <f>+SUM(AI52:AI55)</f>
        <v>15</v>
      </c>
      <c r="AJ56" s="532">
        <f>+SUM(AJ52:AJ55)</f>
        <v>21</v>
      </c>
      <c r="AK56" s="533">
        <f>+SUM(AK52:AK55)</f>
        <v>612</v>
      </c>
      <c r="AL56" s="43" t="e">
        <f>+SUM(AL52:AL55)</f>
        <v>#REF!</v>
      </c>
    </row>
    <row r="57" spans="2:40" s="3" customFormat="1" ht="111.75" customHeight="1">
      <c r="I57" s="49"/>
      <c r="P57" s="4"/>
      <c r="Q57" s="49"/>
      <c r="T57" s="4"/>
      <c r="U57" s="49"/>
      <c r="AC57" s="49"/>
      <c r="AG57" s="49"/>
    </row>
    <row r="58" spans="2:40" s="3" customFormat="1" ht="111.75" customHeight="1" thickBot="1">
      <c r="B58" s="53"/>
      <c r="C58" s="53"/>
      <c r="D58" s="53"/>
      <c r="E58" s="53"/>
      <c r="F58" s="53"/>
      <c r="G58" s="53"/>
      <c r="H58" s="53"/>
      <c r="I58" s="55"/>
      <c r="J58" s="53"/>
      <c r="K58" s="53"/>
      <c r="L58" s="53"/>
      <c r="M58" s="53"/>
      <c r="N58" s="53"/>
      <c r="O58" s="53"/>
      <c r="P58" s="54"/>
      <c r="Q58" s="55"/>
      <c r="R58" s="53"/>
      <c r="S58" s="53"/>
      <c r="T58" s="54"/>
      <c r="U58" s="55"/>
      <c r="V58" s="53"/>
      <c r="W58" s="53"/>
      <c r="X58" s="757"/>
      <c r="Y58" s="757"/>
      <c r="Z58" s="757"/>
      <c r="AA58" s="757"/>
      <c r="AB58" s="757"/>
      <c r="AC58" s="757"/>
      <c r="AD58" s="757"/>
      <c r="AE58" s="757"/>
      <c r="AF58" s="53"/>
      <c r="AG58" s="55"/>
      <c r="AH58" s="53"/>
      <c r="AI58" s="53"/>
      <c r="AJ58" s="53"/>
      <c r="AK58" s="53"/>
      <c r="AL58" s="55"/>
    </row>
    <row r="59" spans="2:40" s="3" customFormat="1" ht="32.25" customHeight="1">
      <c r="I59" s="49"/>
      <c r="P59" s="4"/>
      <c r="Q59" s="49"/>
      <c r="T59" s="4"/>
      <c r="U59" s="49"/>
      <c r="AC59" s="49"/>
      <c r="AG59" s="49"/>
    </row>
    <row r="60" spans="2:40" s="3" customFormat="1" ht="111.75" customHeight="1">
      <c r="I60" s="49"/>
      <c r="P60" s="4"/>
      <c r="Q60" s="49"/>
      <c r="T60" s="4"/>
      <c r="U60" s="49"/>
      <c r="AC60" s="49"/>
      <c r="AG60" s="49"/>
    </row>
    <row r="61" spans="2:40" ht="111.75" customHeight="1"/>
  </sheetData>
  <mergeCells count="117">
    <mergeCell ref="X58:AE58"/>
    <mergeCell ref="G35:M35"/>
    <mergeCell ref="O47:U47"/>
    <mergeCell ref="W47:AC47"/>
    <mergeCell ref="AE47:AK47"/>
    <mergeCell ref="AA51:AC51"/>
    <mergeCell ref="G41:M41"/>
    <mergeCell ref="S41:U41"/>
    <mergeCell ref="O35:U35"/>
    <mergeCell ref="W35:AC35"/>
    <mergeCell ref="AE35:AG35"/>
    <mergeCell ref="AI35:AK35"/>
    <mergeCell ref="G38:M38"/>
    <mergeCell ref="O38:U38"/>
    <mergeCell ref="W38:AC38"/>
    <mergeCell ref="AE38:AK38"/>
    <mergeCell ref="C51:E51"/>
    <mergeCell ref="G51:I51"/>
    <mergeCell ref="K51:M51"/>
    <mergeCell ref="O51:Q51"/>
    <mergeCell ref="S51:U51"/>
    <mergeCell ref="W51:Y51"/>
    <mergeCell ref="W41:Y41"/>
    <mergeCell ref="AE41:AK41"/>
    <mergeCell ref="AA44:AC44"/>
    <mergeCell ref="AE44:AG44"/>
    <mergeCell ref="AI44:AK44"/>
    <mergeCell ref="AE51:AG51"/>
    <mergeCell ref="AI51:AK51"/>
    <mergeCell ref="G29:M29"/>
    <mergeCell ref="O29:U29"/>
    <mergeCell ref="AE29:AK29"/>
    <mergeCell ref="G32:M32"/>
    <mergeCell ref="O32:U32"/>
    <mergeCell ref="W32:AC32"/>
    <mergeCell ref="AE32:AK32"/>
    <mergeCell ref="G23:M23"/>
    <mergeCell ref="W23:AC23"/>
    <mergeCell ref="AE23:AG23"/>
    <mergeCell ref="AI23:AK23"/>
    <mergeCell ref="G26:M26"/>
    <mergeCell ref="O26:Q26"/>
    <mergeCell ref="S26:U26"/>
    <mergeCell ref="AI26:AK26"/>
    <mergeCell ref="AE17:AG17"/>
    <mergeCell ref="AI17:AK17"/>
    <mergeCell ref="AN17:AR19"/>
    <mergeCell ref="C20:E20"/>
    <mergeCell ref="G20:M20"/>
    <mergeCell ref="O20:U20"/>
    <mergeCell ref="W20:AC20"/>
    <mergeCell ref="AI20:AK20"/>
    <mergeCell ref="G17:I17"/>
    <mergeCell ref="K17:M17"/>
    <mergeCell ref="O17:Q17"/>
    <mergeCell ref="S17:U17"/>
    <mergeCell ref="W17:Y17"/>
    <mergeCell ref="AA17:AC17"/>
    <mergeCell ref="G14:M14"/>
    <mergeCell ref="O14:U14"/>
    <mergeCell ref="W14:AC14"/>
    <mergeCell ref="AE14:AK14"/>
    <mergeCell ref="AE10:AF10"/>
    <mergeCell ref="AI10:AJ10"/>
    <mergeCell ref="G11:H11"/>
    <mergeCell ref="K11:L11"/>
    <mergeCell ref="O11:P11"/>
    <mergeCell ref="S11:T11"/>
    <mergeCell ref="W11:X11"/>
    <mergeCell ref="AA11:AB11"/>
    <mergeCell ref="AE11:AF11"/>
    <mergeCell ref="AI11:AJ11"/>
    <mergeCell ref="G10:H10"/>
    <mergeCell ref="K10:L10"/>
    <mergeCell ref="O10:P10"/>
    <mergeCell ref="S10:T10"/>
    <mergeCell ref="W10:X10"/>
    <mergeCell ref="AA10:AB10"/>
    <mergeCell ref="G9:H9"/>
    <mergeCell ref="K9:L9"/>
    <mergeCell ref="O9:P9"/>
    <mergeCell ref="S9:T9"/>
    <mergeCell ref="W9:X9"/>
    <mergeCell ref="AA9:AB9"/>
    <mergeCell ref="AE9:AF9"/>
    <mergeCell ref="AI9:AJ9"/>
    <mergeCell ref="G13:M13"/>
    <mergeCell ref="O13:U13"/>
    <mergeCell ref="W13:AC13"/>
    <mergeCell ref="AE13:AK13"/>
    <mergeCell ref="AA7:AC7"/>
    <mergeCell ref="AE7:AG7"/>
    <mergeCell ref="AI7:AK7"/>
    <mergeCell ref="C8:D8"/>
    <mergeCell ref="G8:H8"/>
    <mergeCell ref="K8:L8"/>
    <mergeCell ref="O8:P8"/>
    <mergeCell ref="S8:T8"/>
    <mergeCell ref="W8:X8"/>
    <mergeCell ref="AA8:AB8"/>
    <mergeCell ref="C7:E7"/>
    <mergeCell ref="G7:I7"/>
    <mergeCell ref="K7:M7"/>
    <mergeCell ref="O7:Q7"/>
    <mergeCell ref="S7:U7"/>
    <mergeCell ref="W7:Y7"/>
    <mergeCell ref="AE8:AF8"/>
    <mergeCell ref="AI8:AJ8"/>
    <mergeCell ref="C2:K2"/>
    <mergeCell ref="L2:Q2"/>
    <mergeCell ref="R2:AL2"/>
    <mergeCell ref="C3:AH3"/>
    <mergeCell ref="AI3:AL3"/>
    <mergeCell ref="C6:M6"/>
    <mergeCell ref="O6:U6"/>
    <mergeCell ref="W6:AC6"/>
    <mergeCell ref="AE6:AK6"/>
  </mergeCells>
  <pageMargins left="0.70866141732283472" right="0.70866141732283472" top="0.74803149606299213" bottom="0.74803149606299213" header="0.31496062992125984" footer="0.31496062992125984"/>
  <pageSetup scale="18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-0.249977111117893"/>
  </sheetPr>
  <dimension ref="A2:AA66"/>
  <sheetViews>
    <sheetView topLeftCell="A16" zoomScale="25" zoomScaleNormal="25" workbookViewId="0">
      <selection activeCell="AI26" sqref="AI26"/>
    </sheetView>
  </sheetViews>
  <sheetFormatPr baseColWidth="10" defaultColWidth="11.5" defaultRowHeight="13"/>
  <cols>
    <col min="1" max="1" width="42.33203125" style="197" customWidth="1"/>
    <col min="2" max="2" width="1" style="197" customWidth="1"/>
    <col min="3" max="3" width="4" style="197" customWidth="1"/>
    <col min="4" max="4" width="79" style="197" customWidth="1"/>
    <col min="5" max="5" width="10.5" style="197" customWidth="1"/>
    <col min="6" max="6" width="56.33203125" style="197" customWidth="1"/>
    <col min="7" max="7" width="10.5" style="197" customWidth="1"/>
    <col min="8" max="8" width="6.33203125" style="197" customWidth="1"/>
    <col min="9" max="9" width="10.5" style="187" customWidth="1"/>
    <col min="10" max="10" width="62" style="187" customWidth="1"/>
    <col min="11" max="11" width="15" style="187" customWidth="1"/>
    <col min="12" max="12" width="4.5" style="197" customWidth="1"/>
    <col min="13" max="13" width="10.5" style="187" customWidth="1"/>
    <col min="14" max="14" width="62.6640625" style="187" customWidth="1"/>
    <col min="15" max="15" width="16.1640625" style="187" customWidth="1"/>
    <col min="16" max="16" width="4.5" style="197" customWidth="1"/>
    <col min="17" max="17" width="10.5" style="197" customWidth="1"/>
    <col min="18" max="18" width="62.6640625" style="197" customWidth="1"/>
    <col min="19" max="19" width="16.1640625" style="197" customWidth="1"/>
    <col min="20" max="20" width="5.6640625" style="197" customWidth="1"/>
    <col min="21" max="21" width="10.5" style="197" customWidth="1"/>
    <col min="22" max="22" width="62" style="197" customWidth="1"/>
    <col min="23" max="23" width="15.5" style="197" customWidth="1"/>
    <col min="24" max="24" width="3.1640625" style="197" customWidth="1"/>
    <col min="25" max="16384" width="11.5" style="197"/>
  </cols>
  <sheetData>
    <row r="2" spans="1:24" ht="14" thickBot="1"/>
    <row r="3" spans="1:24" s="177" customFormat="1" ht="66.75" customHeight="1" thickBot="1">
      <c r="A3" s="172"/>
      <c r="B3" s="988" t="s">
        <v>201</v>
      </c>
      <c r="C3" s="989"/>
      <c r="D3" s="989"/>
      <c r="E3" s="989"/>
      <c r="F3" s="989"/>
      <c r="G3" s="990"/>
      <c r="H3" s="988" t="s">
        <v>10</v>
      </c>
      <c r="I3" s="989"/>
      <c r="J3" s="989"/>
      <c r="K3" s="989"/>
      <c r="L3" s="989"/>
      <c r="M3" s="990"/>
      <c r="N3" s="988" t="s">
        <v>237</v>
      </c>
      <c r="O3" s="989"/>
      <c r="P3" s="989"/>
      <c r="Q3" s="989"/>
      <c r="R3" s="989"/>
      <c r="S3" s="989"/>
      <c r="T3" s="989"/>
      <c r="U3" s="989"/>
      <c r="V3" s="989"/>
      <c r="W3" s="989"/>
      <c r="X3" s="989"/>
    </row>
    <row r="4" spans="1:24" s="48" customFormat="1" ht="49.5" customHeight="1" thickBot="1">
      <c r="B4" s="991" t="s">
        <v>202</v>
      </c>
      <c r="C4" s="992"/>
      <c r="D4" s="992"/>
      <c r="E4" s="992"/>
      <c r="F4" s="992"/>
      <c r="G4" s="992"/>
      <c r="H4" s="992"/>
      <c r="I4" s="992"/>
      <c r="J4" s="992"/>
      <c r="K4" s="992"/>
      <c r="L4" s="992"/>
      <c r="M4" s="992"/>
      <c r="N4" s="992"/>
      <c r="O4" s="992"/>
      <c r="P4" s="992"/>
      <c r="Q4" s="992"/>
      <c r="R4" s="198"/>
      <c r="S4" s="198"/>
      <c r="T4" s="198"/>
      <c r="U4" s="198"/>
      <c r="V4" s="198"/>
      <c r="W4" s="198"/>
      <c r="X4" s="198"/>
    </row>
    <row r="5" spans="1:24" ht="25">
      <c r="B5" s="199"/>
      <c r="C5" s="199"/>
      <c r="D5" s="199"/>
      <c r="E5" s="199"/>
      <c r="F5" s="199"/>
      <c r="G5" s="199"/>
      <c r="H5" s="200"/>
      <c r="I5" s="200"/>
      <c r="J5" s="200"/>
      <c r="K5" s="200"/>
      <c r="L5" s="200"/>
      <c r="M5" s="200"/>
      <c r="N5" s="200"/>
      <c r="O5" s="200"/>
      <c r="P5" s="200"/>
      <c r="Q5" s="199"/>
      <c r="R5" s="199"/>
      <c r="S5" s="168"/>
      <c r="T5" s="168"/>
      <c r="U5" s="168"/>
      <c r="V5" s="168"/>
      <c r="W5" s="168"/>
      <c r="X5" s="168"/>
    </row>
    <row r="6" spans="1:24" ht="25">
      <c r="B6" s="168"/>
      <c r="C6" s="168"/>
      <c r="D6" s="168"/>
      <c r="E6" s="168"/>
      <c r="F6" s="168"/>
      <c r="G6" s="168"/>
      <c r="H6" s="58"/>
      <c r="I6" s="58"/>
      <c r="J6" s="58"/>
      <c r="K6" s="58"/>
      <c r="L6" s="58"/>
      <c r="M6" s="58"/>
      <c r="N6" s="58"/>
      <c r="O6" s="58"/>
      <c r="P6" s="58"/>
      <c r="Q6" s="168"/>
      <c r="R6" s="168"/>
      <c r="S6" s="168"/>
      <c r="T6" s="168"/>
      <c r="U6" s="168"/>
      <c r="V6" s="168"/>
      <c r="W6" s="168"/>
      <c r="X6" s="168"/>
    </row>
    <row r="7" spans="1:24" s="178" customFormat="1" ht="26.25" customHeight="1">
      <c r="B7" s="168"/>
      <c r="C7" s="168"/>
      <c r="D7" s="168"/>
      <c r="E7" s="993" t="s">
        <v>203</v>
      </c>
      <c r="F7" s="994"/>
      <c r="G7" s="994"/>
      <c r="H7" s="994"/>
      <c r="I7" s="994"/>
      <c r="J7" s="994"/>
      <c r="K7" s="994"/>
      <c r="L7" s="994"/>
      <c r="M7" s="994"/>
      <c r="N7" s="994"/>
      <c r="O7" s="995"/>
      <c r="P7" s="58"/>
      <c r="Q7" s="993" t="s">
        <v>12</v>
      </c>
      <c r="R7" s="994"/>
      <c r="S7" s="994"/>
      <c r="T7" s="994"/>
      <c r="U7" s="994"/>
      <c r="V7" s="994"/>
      <c r="W7" s="995"/>
      <c r="X7" s="168"/>
    </row>
    <row r="8" spans="1:24" s="178" customFormat="1" ht="26.25" customHeight="1">
      <c r="B8" s="168"/>
      <c r="C8" s="168"/>
      <c r="D8" s="168"/>
      <c r="E8" s="986" t="s">
        <v>204</v>
      </c>
      <c r="F8" s="986"/>
      <c r="G8" s="986"/>
      <c r="H8" s="58"/>
      <c r="I8" s="987" t="s">
        <v>16</v>
      </c>
      <c r="J8" s="987"/>
      <c r="K8" s="987"/>
      <c r="L8" s="58"/>
      <c r="M8" s="987" t="s">
        <v>17</v>
      </c>
      <c r="N8" s="987"/>
      <c r="O8" s="987"/>
      <c r="P8" s="58"/>
      <c r="Q8" s="986" t="s">
        <v>18</v>
      </c>
      <c r="R8" s="986"/>
      <c r="S8" s="986"/>
      <c r="T8" s="58"/>
      <c r="U8" s="986" t="s">
        <v>19</v>
      </c>
      <c r="V8" s="986"/>
      <c r="W8" s="986"/>
      <c r="X8" s="168"/>
    </row>
    <row r="9" spans="1:24" s="185" customFormat="1" ht="36" customHeight="1">
      <c r="E9" s="984" t="s">
        <v>24</v>
      </c>
      <c r="F9" s="985"/>
      <c r="G9" s="419">
        <v>2</v>
      </c>
      <c r="H9" s="169"/>
      <c r="I9" s="982" t="s">
        <v>205</v>
      </c>
      <c r="J9" s="983"/>
      <c r="K9" s="203">
        <v>17</v>
      </c>
      <c r="L9" s="169"/>
      <c r="M9" s="982" t="s">
        <v>205</v>
      </c>
      <c r="N9" s="983"/>
      <c r="O9" s="203">
        <v>17</v>
      </c>
      <c r="P9" s="169"/>
      <c r="Q9" s="982" t="s">
        <v>205</v>
      </c>
      <c r="R9" s="983"/>
      <c r="S9" s="203">
        <v>17</v>
      </c>
      <c r="T9" s="169"/>
      <c r="U9" s="982" t="s">
        <v>205</v>
      </c>
      <c r="V9" s="983"/>
      <c r="W9" s="203">
        <v>17</v>
      </c>
    </row>
    <row r="10" spans="1:24" s="185" customFormat="1" ht="36" customHeight="1">
      <c r="H10" s="169"/>
      <c r="I10" s="982" t="s">
        <v>206</v>
      </c>
      <c r="J10" s="983"/>
      <c r="K10" s="203">
        <v>2</v>
      </c>
      <c r="L10" s="169"/>
      <c r="M10" s="982" t="s">
        <v>206</v>
      </c>
      <c r="N10" s="983"/>
      <c r="O10" s="203">
        <v>2</v>
      </c>
      <c r="P10" s="169"/>
      <c r="Q10" s="982" t="s">
        <v>206</v>
      </c>
      <c r="R10" s="983"/>
      <c r="S10" s="203">
        <v>2</v>
      </c>
      <c r="T10" s="169"/>
      <c r="U10" s="982" t="s">
        <v>206</v>
      </c>
      <c r="V10" s="983"/>
      <c r="W10" s="203">
        <v>2</v>
      </c>
    </row>
    <row r="11" spans="1:24" s="185" customFormat="1" ht="36" customHeight="1">
      <c r="H11" s="169"/>
      <c r="I11" s="982" t="s">
        <v>207</v>
      </c>
      <c r="J11" s="983"/>
      <c r="K11" s="203">
        <v>1</v>
      </c>
      <c r="L11" s="169"/>
      <c r="M11" s="982" t="s">
        <v>207</v>
      </c>
      <c r="N11" s="983"/>
      <c r="O11" s="203">
        <v>1</v>
      </c>
      <c r="P11" s="169"/>
      <c r="Q11" s="982" t="s">
        <v>207</v>
      </c>
      <c r="R11" s="983"/>
      <c r="S11" s="203">
        <v>1</v>
      </c>
      <c r="T11" s="169"/>
      <c r="U11" s="982" t="s">
        <v>207</v>
      </c>
      <c r="V11" s="983"/>
      <c r="W11" s="203">
        <v>1</v>
      </c>
    </row>
    <row r="12" spans="1:24" s="67" customFormat="1" ht="95.25" customHeight="1">
      <c r="B12" s="186"/>
      <c r="C12" s="186"/>
      <c r="D12" s="186"/>
      <c r="E12" s="186"/>
      <c r="F12" s="186"/>
      <c r="G12" s="186"/>
      <c r="H12" s="60"/>
      <c r="I12" s="982" t="s">
        <v>232</v>
      </c>
      <c r="J12" s="983"/>
      <c r="K12" s="203">
        <v>2</v>
      </c>
      <c r="L12" s="169"/>
      <c r="M12" s="982" t="str">
        <f>+I12</f>
        <v xml:space="preserve">Sem. Act. Contribuyentes a los Modelos de Formación Naval </v>
      </c>
      <c r="N12" s="983"/>
      <c r="O12" s="203">
        <v>2</v>
      </c>
      <c r="P12" s="169"/>
      <c r="Q12" s="982" t="str">
        <f>+M12</f>
        <v xml:space="preserve">Sem. Act. Contribuyentes a los Modelos de Formación Naval </v>
      </c>
      <c r="R12" s="983"/>
      <c r="S12" s="203">
        <v>2</v>
      </c>
      <c r="T12" s="169"/>
      <c r="U12" s="982" t="str">
        <f>+Q12</f>
        <v xml:space="preserve">Sem. Act. Contribuyentes a los Modelos de Formación Naval </v>
      </c>
      <c r="V12" s="983"/>
      <c r="W12" s="203">
        <v>2</v>
      </c>
      <c r="X12" s="186"/>
    </row>
    <row r="13" spans="1:24" s="204" customFormat="1" ht="26">
      <c r="B13" s="168"/>
      <c r="C13" s="168"/>
      <c r="D13" s="205"/>
      <c r="E13" s="205"/>
      <c r="F13" s="205"/>
      <c r="G13" s="205"/>
      <c r="H13" s="206"/>
      <c r="I13" s="207"/>
      <c r="J13" s="207"/>
      <c r="K13" s="206"/>
      <c r="L13" s="206"/>
      <c r="M13" s="207"/>
      <c r="N13" s="207"/>
      <c r="O13" s="206"/>
      <c r="P13" s="206"/>
      <c r="Q13" s="207"/>
      <c r="R13" s="207"/>
      <c r="S13" s="206"/>
      <c r="T13" s="206"/>
      <c r="U13" s="207"/>
      <c r="V13" s="207"/>
      <c r="W13" s="206"/>
      <c r="X13" s="168"/>
    </row>
    <row r="14" spans="1:24" s="157" customFormat="1" ht="64.5" customHeight="1">
      <c r="B14" s="168"/>
      <c r="C14" s="168"/>
      <c r="D14" s="205"/>
      <c r="E14" s="202"/>
      <c r="F14" s="202"/>
      <c r="G14" s="202"/>
      <c r="H14" s="201"/>
      <c r="I14" s="724" t="s">
        <v>208</v>
      </c>
      <c r="J14" s="725"/>
      <c r="K14" s="725"/>
      <c r="L14" s="725"/>
      <c r="M14" s="725"/>
      <c r="N14" s="725"/>
      <c r="O14" s="726"/>
      <c r="P14" s="201"/>
      <c r="Q14" s="213"/>
      <c r="R14" s="213"/>
      <c r="S14" s="213"/>
      <c r="T14" s="214"/>
      <c r="X14" s="168"/>
    </row>
    <row r="15" spans="1:24" s="157" customFormat="1" ht="33">
      <c r="B15" s="168"/>
      <c r="C15" s="168"/>
      <c r="D15" s="205"/>
      <c r="E15" s="202"/>
      <c r="F15" s="202"/>
      <c r="G15" s="202"/>
      <c r="H15" s="201"/>
      <c r="I15" s="239">
        <v>2</v>
      </c>
      <c r="J15" s="240">
        <v>4</v>
      </c>
      <c r="K15" s="245">
        <f>+$K$9*(I15+J15)</f>
        <v>102</v>
      </c>
      <c r="L15" s="245"/>
      <c r="M15" s="245">
        <v>2</v>
      </c>
      <c r="N15" s="240">
        <v>4</v>
      </c>
      <c r="O15" s="241">
        <f>+$O$9*(M15+N15)</f>
        <v>102</v>
      </c>
      <c r="P15" s="201"/>
      <c r="Q15" s="213"/>
      <c r="R15" s="213"/>
      <c r="S15" s="213"/>
      <c r="T15" s="214"/>
      <c r="X15" s="168"/>
    </row>
    <row r="16" spans="1:24" s="157" customFormat="1" ht="33">
      <c r="B16" s="168"/>
      <c r="C16" s="168"/>
      <c r="D16" s="205"/>
      <c r="E16" s="202"/>
      <c r="F16" s="202"/>
      <c r="G16" s="202"/>
      <c r="H16" s="201"/>
      <c r="I16" s="201"/>
      <c r="J16" s="214"/>
      <c r="K16" s="214"/>
      <c r="L16" s="214"/>
      <c r="M16" s="214"/>
      <c r="N16" s="214"/>
      <c r="O16" s="201"/>
      <c r="P16" s="201"/>
      <c r="Q16" s="201"/>
      <c r="R16" s="214"/>
      <c r="S16" s="214"/>
      <c r="T16" s="214"/>
      <c r="U16" s="213"/>
      <c r="V16" s="213"/>
      <c r="W16" s="213"/>
      <c r="X16" s="168"/>
    </row>
    <row r="17" spans="2:24" s="157" customFormat="1" ht="64.5" customHeight="1">
      <c r="B17" s="168"/>
      <c r="C17" s="168"/>
      <c r="D17" s="205"/>
      <c r="E17" s="202"/>
      <c r="F17" s="202"/>
      <c r="G17" s="202"/>
      <c r="H17" s="201"/>
      <c r="I17" s="724" t="s">
        <v>209</v>
      </c>
      <c r="J17" s="725"/>
      <c r="K17" s="726"/>
      <c r="L17" s="202"/>
      <c r="M17" s="724" t="s">
        <v>210</v>
      </c>
      <c r="N17" s="725"/>
      <c r="O17" s="726"/>
      <c r="P17" s="201"/>
      <c r="U17" s="724" t="s">
        <v>211</v>
      </c>
      <c r="V17" s="725"/>
      <c r="W17" s="726"/>
      <c r="X17" s="168"/>
    </row>
    <row r="18" spans="2:24" s="157" customFormat="1" ht="33">
      <c r="B18" s="168"/>
      <c r="C18" s="168"/>
      <c r="D18" s="205"/>
      <c r="E18" s="202"/>
      <c r="F18" s="202"/>
      <c r="G18" s="202"/>
      <c r="H18" s="201"/>
      <c r="I18" s="239">
        <v>2</v>
      </c>
      <c r="J18" s="240">
        <v>2</v>
      </c>
      <c r="K18" s="241">
        <f>+$K$9*(I18+J18)</f>
        <v>68</v>
      </c>
      <c r="L18" s="202"/>
      <c r="M18" s="239">
        <v>4</v>
      </c>
      <c r="N18" s="240">
        <v>2</v>
      </c>
      <c r="O18" s="241">
        <f>+$O$9*(M18+N18)</f>
        <v>102</v>
      </c>
      <c r="P18" s="201"/>
      <c r="U18" s="239">
        <v>1</v>
      </c>
      <c r="V18" s="240">
        <v>1</v>
      </c>
      <c r="W18" s="241">
        <f>+W$9*(U18+V18)</f>
        <v>34</v>
      </c>
      <c r="X18" s="168"/>
    </row>
    <row r="19" spans="2:24" s="157" customFormat="1" ht="34" thickBot="1">
      <c r="B19" s="168"/>
      <c r="C19" s="168"/>
      <c r="D19" s="205"/>
      <c r="E19" s="202"/>
      <c r="F19" s="202"/>
      <c r="G19" s="202"/>
      <c r="H19" s="201"/>
      <c r="I19" s="201"/>
      <c r="J19" s="214"/>
      <c r="K19" s="214"/>
      <c r="L19" s="214"/>
      <c r="M19" s="214"/>
      <c r="N19" s="214"/>
      <c r="O19" s="201"/>
      <c r="P19" s="201"/>
      <c r="Q19" s="201"/>
      <c r="R19" s="214"/>
      <c r="S19" s="214"/>
      <c r="T19" s="214"/>
      <c r="U19" s="214"/>
      <c r="V19" s="214"/>
      <c r="W19" s="201"/>
      <c r="X19" s="168"/>
    </row>
    <row r="20" spans="2:24" s="157" customFormat="1" ht="64.5" customHeight="1" thickTop="1">
      <c r="B20" s="168"/>
      <c r="C20" s="168"/>
      <c r="D20" s="205"/>
      <c r="E20" s="202"/>
      <c r="F20" s="202"/>
      <c r="G20" s="202"/>
      <c r="H20" s="201"/>
      <c r="I20" s="724" t="s">
        <v>212</v>
      </c>
      <c r="J20" s="725"/>
      <c r="K20" s="726"/>
      <c r="L20" s="213"/>
      <c r="M20" s="724" t="s">
        <v>213</v>
      </c>
      <c r="N20" s="725"/>
      <c r="O20" s="726"/>
      <c r="P20" s="202"/>
      <c r="Q20" s="730" t="s">
        <v>222</v>
      </c>
      <c r="R20" s="731"/>
      <c r="S20" s="731"/>
      <c r="T20" s="731"/>
      <c r="U20" s="731"/>
      <c r="V20" s="731"/>
      <c r="W20" s="732"/>
      <c r="X20" s="168"/>
    </row>
    <row r="21" spans="2:24" s="387" customFormat="1" ht="34" thickBot="1">
      <c r="B21" s="375"/>
      <c r="C21" s="375"/>
      <c r="D21" s="376"/>
      <c r="E21" s="377"/>
      <c r="F21" s="377"/>
      <c r="G21" s="377"/>
      <c r="H21" s="378"/>
      <c r="I21" s="379">
        <v>2</v>
      </c>
      <c r="J21" s="380">
        <v>2</v>
      </c>
      <c r="K21" s="381">
        <f>+$K$9*(I21+J21)</f>
        <v>68</v>
      </c>
      <c r="L21" s="382"/>
      <c r="M21" s="379">
        <v>2</v>
      </c>
      <c r="N21" s="380">
        <v>2</v>
      </c>
      <c r="O21" s="381">
        <f>+$O$9*(M21+N21)</f>
        <v>68</v>
      </c>
      <c r="P21" s="377"/>
      <c r="Q21" s="383">
        <v>2</v>
      </c>
      <c r="R21" s="384">
        <v>2</v>
      </c>
      <c r="S21" s="385">
        <f>+$S$9*(Q21+R21)</f>
        <v>68</v>
      </c>
      <c r="T21" s="384"/>
      <c r="U21" s="385">
        <v>1</v>
      </c>
      <c r="V21" s="384">
        <v>1</v>
      </c>
      <c r="W21" s="386">
        <f>+$S$9*(U21+V21)</f>
        <v>34</v>
      </c>
      <c r="X21" s="375"/>
    </row>
    <row r="22" spans="2:24" s="157" customFormat="1" ht="34" thickTop="1">
      <c r="B22" s="168"/>
      <c r="C22" s="168"/>
      <c r="D22" s="205"/>
      <c r="E22" s="202"/>
      <c r="F22" s="202"/>
      <c r="G22" s="202"/>
      <c r="H22" s="201"/>
      <c r="I22" s="201"/>
      <c r="J22" s="214"/>
      <c r="K22" s="214"/>
      <c r="L22" s="214"/>
      <c r="M22" s="214"/>
      <c r="N22" s="214"/>
      <c r="O22" s="201"/>
      <c r="P22" s="202"/>
      <c r="Q22" s="213"/>
      <c r="R22" s="213"/>
      <c r="S22" s="213"/>
      <c r="T22" s="213"/>
      <c r="U22" s="213"/>
      <c r="V22" s="213"/>
      <c r="W22" s="213"/>
      <c r="X22" s="168"/>
    </row>
    <row r="23" spans="2:24" s="157" customFormat="1" ht="64.5" customHeight="1">
      <c r="B23" s="168"/>
      <c r="C23" s="168"/>
      <c r="D23" s="205"/>
      <c r="H23" s="201"/>
      <c r="I23" s="724" t="s">
        <v>218</v>
      </c>
      <c r="J23" s="725"/>
      <c r="K23" s="725"/>
      <c r="L23" s="725"/>
      <c r="M23" s="725"/>
      <c r="N23" s="725"/>
      <c r="O23" s="726"/>
      <c r="P23" s="202"/>
      <c r="Q23" s="724" t="s">
        <v>219</v>
      </c>
      <c r="R23" s="725"/>
      <c r="S23" s="725"/>
      <c r="T23" s="725"/>
      <c r="U23" s="725" t="s">
        <v>220</v>
      </c>
      <c r="V23" s="725"/>
      <c r="W23" s="726"/>
      <c r="X23" s="168"/>
    </row>
    <row r="24" spans="2:24" s="157" customFormat="1" ht="33">
      <c r="B24" s="168"/>
      <c r="C24" s="168"/>
      <c r="D24" s="205"/>
      <c r="H24" s="201"/>
      <c r="I24" s="239">
        <v>2</v>
      </c>
      <c r="J24" s="240">
        <v>2</v>
      </c>
      <c r="K24" s="253">
        <f>+$K$9*(I24+J24)</f>
        <v>68</v>
      </c>
      <c r="L24" s="253"/>
      <c r="M24" s="245">
        <v>1</v>
      </c>
      <c r="N24" s="240">
        <v>1</v>
      </c>
      <c r="O24" s="254">
        <f>+$O$9*(M24+N24)</f>
        <v>34</v>
      </c>
      <c r="P24" s="202"/>
      <c r="Q24" s="239">
        <v>4</v>
      </c>
      <c r="R24" s="240">
        <v>2</v>
      </c>
      <c r="S24" s="253">
        <f>+$S$9*(Q24+R24)</f>
        <v>102</v>
      </c>
      <c r="T24" s="253"/>
      <c r="U24" s="245">
        <v>4</v>
      </c>
      <c r="V24" s="240">
        <v>2</v>
      </c>
      <c r="W24" s="241">
        <f>+W$9*(U24+V24)</f>
        <v>102</v>
      </c>
      <c r="X24" s="168"/>
    </row>
    <row r="25" spans="2:24" s="157" customFormat="1" ht="34" thickBot="1">
      <c r="B25" s="168"/>
      <c r="C25" s="168"/>
      <c r="D25" s="205"/>
      <c r="E25" s="202"/>
      <c r="F25" s="202"/>
      <c r="G25" s="202"/>
      <c r="H25" s="201"/>
      <c r="I25" s="201"/>
      <c r="J25" s="214"/>
      <c r="K25" s="214"/>
      <c r="L25" s="214"/>
      <c r="M25" s="214"/>
      <c r="N25" s="214"/>
      <c r="O25" s="201"/>
      <c r="P25" s="202"/>
      <c r="Q25" s="213"/>
      <c r="R25" s="213"/>
      <c r="S25" s="213"/>
      <c r="T25" s="213"/>
      <c r="U25" s="213"/>
      <c r="V25" s="213"/>
      <c r="W25" s="213"/>
      <c r="X25" s="168"/>
    </row>
    <row r="26" spans="2:24" s="157" customFormat="1" ht="64.5" customHeight="1" thickTop="1">
      <c r="B26" s="168"/>
      <c r="C26" s="168"/>
      <c r="D26" s="205"/>
      <c r="E26" s="202"/>
      <c r="F26" s="202"/>
      <c r="G26" s="202"/>
      <c r="H26" s="201"/>
      <c r="I26" s="724" t="s">
        <v>224</v>
      </c>
      <c r="J26" s="725"/>
      <c r="K26" s="725"/>
      <c r="L26" s="725"/>
      <c r="M26" s="725"/>
      <c r="N26" s="725"/>
      <c r="O26" s="726"/>
      <c r="P26" s="202"/>
      <c r="Q26" s="730" t="s">
        <v>225</v>
      </c>
      <c r="R26" s="731"/>
      <c r="S26" s="731"/>
      <c r="T26" s="731"/>
      <c r="U26" s="731" t="s">
        <v>226</v>
      </c>
      <c r="V26" s="731"/>
      <c r="W26" s="732"/>
      <c r="X26" s="168"/>
    </row>
    <row r="27" spans="2:24" s="157" customFormat="1" ht="34" thickBot="1">
      <c r="B27" s="168"/>
      <c r="C27" s="168"/>
      <c r="D27" s="205"/>
      <c r="E27" s="202"/>
      <c r="F27" s="202"/>
      <c r="G27" s="202"/>
      <c r="H27" s="201"/>
      <c r="I27" s="246">
        <v>4</v>
      </c>
      <c r="J27" s="247">
        <v>2</v>
      </c>
      <c r="K27" s="245">
        <f>+$K$9*(I27+J27)</f>
        <v>102</v>
      </c>
      <c r="L27" s="248"/>
      <c r="M27" s="245">
        <v>4</v>
      </c>
      <c r="N27" s="240">
        <v>2</v>
      </c>
      <c r="O27" s="241">
        <f>+$O$9*(M27+N27)</f>
        <v>102</v>
      </c>
      <c r="P27" s="202"/>
      <c r="Q27" s="249">
        <v>2</v>
      </c>
      <c r="R27" s="250">
        <v>2</v>
      </c>
      <c r="S27" s="251">
        <f>+$S$9*(Q27+R27)</f>
        <v>68</v>
      </c>
      <c r="T27" s="251"/>
      <c r="U27" s="251">
        <v>2</v>
      </c>
      <c r="V27" s="250">
        <v>2</v>
      </c>
      <c r="W27" s="252">
        <f>+W$9*(U27+V27)</f>
        <v>68</v>
      </c>
      <c r="X27" s="168"/>
    </row>
    <row r="28" spans="2:24" s="157" customFormat="1" ht="34" thickTop="1">
      <c r="B28" s="168"/>
      <c r="C28" s="168"/>
      <c r="D28" s="205"/>
      <c r="E28" s="202"/>
      <c r="F28" s="202"/>
      <c r="G28" s="202"/>
      <c r="H28" s="201"/>
      <c r="I28" s="201"/>
      <c r="J28" s="214"/>
      <c r="K28" s="214"/>
      <c r="L28" s="214"/>
      <c r="M28" s="214"/>
      <c r="N28" s="214"/>
      <c r="O28" s="201"/>
      <c r="P28" s="202"/>
      <c r="Q28" s="201"/>
      <c r="R28" s="214"/>
      <c r="S28" s="214"/>
      <c r="T28" s="214"/>
      <c r="U28" s="214"/>
      <c r="V28" s="214"/>
      <c r="W28" s="201"/>
      <c r="X28" s="168"/>
    </row>
    <row r="29" spans="2:24" s="157" customFormat="1" ht="64.5" customHeight="1">
      <c r="B29" s="168"/>
      <c r="C29" s="168"/>
      <c r="D29" s="205"/>
      <c r="E29" s="202"/>
      <c r="F29" s="202"/>
      <c r="G29" s="202"/>
      <c r="H29" s="201"/>
      <c r="I29" s="724" t="s">
        <v>221</v>
      </c>
      <c r="J29" s="725"/>
      <c r="K29" s="725"/>
      <c r="L29" s="725"/>
      <c r="M29" s="725"/>
      <c r="N29" s="725"/>
      <c r="O29" s="726"/>
      <c r="P29" s="202"/>
      <c r="Q29" s="727" t="s">
        <v>217</v>
      </c>
      <c r="R29" s="728"/>
      <c r="S29" s="729"/>
      <c r="U29" s="724" t="s">
        <v>223</v>
      </c>
      <c r="V29" s="725"/>
      <c r="W29" s="726"/>
      <c r="X29" s="168"/>
    </row>
    <row r="30" spans="2:24" s="157" customFormat="1" ht="33">
      <c r="B30" s="168"/>
      <c r="C30" s="168"/>
      <c r="D30" s="205"/>
      <c r="E30" s="202"/>
      <c r="F30" s="202"/>
      <c r="G30" s="202"/>
      <c r="H30" s="201"/>
      <c r="I30" s="239">
        <v>2</v>
      </c>
      <c r="J30" s="240">
        <v>4</v>
      </c>
      <c r="K30" s="245">
        <f>+$K$9*(I30+J30)</f>
        <v>102</v>
      </c>
      <c r="L30" s="245"/>
      <c r="M30" s="245">
        <v>2</v>
      </c>
      <c r="N30" s="240">
        <v>4</v>
      </c>
      <c r="O30" s="241">
        <f>+$O$9*(M30+N30)</f>
        <v>102</v>
      </c>
      <c r="P30" s="202"/>
      <c r="Q30" s="229">
        <v>3</v>
      </c>
      <c r="R30" s="230">
        <v>1</v>
      </c>
      <c r="S30" s="231">
        <f>+$S$9*(Q30+R30)</f>
        <v>68</v>
      </c>
      <c r="U30" s="239">
        <v>1</v>
      </c>
      <c r="V30" s="240">
        <v>1</v>
      </c>
      <c r="W30" s="241">
        <f>+W$9*(U30+V30)</f>
        <v>34</v>
      </c>
      <c r="X30" s="168"/>
    </row>
    <row r="31" spans="2:24" s="157" customFormat="1" ht="33">
      <c r="B31" s="168"/>
      <c r="C31" s="168"/>
      <c r="D31" s="205"/>
      <c r="E31" s="202"/>
      <c r="F31" s="202"/>
      <c r="G31" s="202"/>
      <c r="H31" s="201"/>
      <c r="I31" s="201"/>
      <c r="J31" s="214"/>
      <c r="K31" s="214"/>
      <c r="L31" s="214"/>
      <c r="M31" s="214"/>
      <c r="N31" s="214"/>
      <c r="O31" s="201"/>
      <c r="P31" s="202"/>
      <c r="Q31" s="201"/>
      <c r="R31" s="214"/>
      <c r="S31" s="201"/>
      <c r="T31" s="201"/>
      <c r="U31" s="201"/>
      <c r="V31" s="214"/>
      <c r="W31" s="201"/>
      <c r="X31" s="168"/>
    </row>
    <row r="32" spans="2:24" s="157" customFormat="1" ht="64.5" customHeight="1">
      <c r="B32" s="168"/>
      <c r="C32" s="168"/>
      <c r="D32" s="205"/>
      <c r="E32" s="727" t="s">
        <v>42</v>
      </c>
      <c r="F32" s="728"/>
      <c r="G32" s="729"/>
      <c r="H32" s="202"/>
      <c r="I32" s="727" t="s">
        <v>216</v>
      </c>
      <c r="J32" s="728"/>
      <c r="K32" s="728"/>
      <c r="L32" s="728"/>
      <c r="M32" s="728"/>
      <c r="N32" s="728"/>
      <c r="O32" s="729"/>
      <c r="P32" s="213"/>
      <c r="Q32" s="727" t="s">
        <v>214</v>
      </c>
      <c r="R32" s="728"/>
      <c r="S32" s="728"/>
      <c r="T32" s="728"/>
      <c r="U32" s="728" t="s">
        <v>215</v>
      </c>
      <c r="V32" s="728"/>
      <c r="W32" s="729"/>
      <c r="X32" s="168"/>
    </row>
    <row r="33" spans="2:24" s="157" customFormat="1" ht="33">
      <c r="B33" s="168"/>
      <c r="C33" s="168"/>
      <c r="D33" s="205"/>
      <c r="E33" s="229">
        <v>2</v>
      </c>
      <c r="F33" s="230">
        <v>0</v>
      </c>
      <c r="G33" s="231">
        <v>4</v>
      </c>
      <c r="H33" s="202"/>
      <c r="I33" s="229">
        <v>1</v>
      </c>
      <c r="J33" s="230">
        <v>1</v>
      </c>
      <c r="K33" s="221">
        <f>+$K$9*(I33+J33)</f>
        <v>34</v>
      </c>
      <c r="L33" s="221"/>
      <c r="M33" s="221">
        <v>1</v>
      </c>
      <c r="N33" s="230">
        <v>1</v>
      </c>
      <c r="O33" s="231">
        <f>+(M33+N33)*$O$9</f>
        <v>34</v>
      </c>
      <c r="P33" s="213"/>
      <c r="Q33" s="229">
        <v>1</v>
      </c>
      <c r="R33" s="230">
        <v>1</v>
      </c>
      <c r="S33" s="221">
        <f>+S$9*(Q33+R33)</f>
        <v>34</v>
      </c>
      <c r="T33" s="230"/>
      <c r="U33" s="221">
        <v>1</v>
      </c>
      <c r="V33" s="230">
        <v>1</v>
      </c>
      <c r="W33" s="231">
        <f>+W$9*(U33+V33)</f>
        <v>34</v>
      </c>
      <c r="X33" s="168"/>
    </row>
    <row r="34" spans="2:24" s="157" customFormat="1" ht="33">
      <c r="B34" s="168"/>
      <c r="C34" s="168"/>
      <c r="D34" s="205"/>
      <c r="E34" s="202"/>
      <c r="F34" s="202"/>
      <c r="G34" s="202"/>
      <c r="H34" s="202"/>
      <c r="I34" s="201"/>
      <c r="J34" s="214"/>
      <c r="K34" s="201"/>
      <c r="L34" s="201"/>
      <c r="M34" s="201"/>
      <c r="N34" s="214"/>
      <c r="O34" s="201"/>
      <c r="P34" s="213"/>
      <c r="Q34" s="201"/>
      <c r="R34" s="214"/>
      <c r="S34" s="201"/>
      <c r="T34" s="201"/>
      <c r="U34" s="201"/>
      <c r="V34" s="214"/>
      <c r="W34" s="201"/>
      <c r="X34" s="168"/>
    </row>
    <row r="35" spans="2:24" s="157" customFormat="1" ht="64.5" customHeight="1">
      <c r="B35" s="168"/>
      <c r="C35" s="168"/>
      <c r="D35" s="205"/>
      <c r="H35" s="202"/>
      <c r="I35" s="727" t="s">
        <v>5</v>
      </c>
      <c r="J35" s="728"/>
      <c r="K35" s="728"/>
      <c r="L35" s="728"/>
      <c r="M35" s="728"/>
      <c r="N35" s="728"/>
      <c r="O35" s="729"/>
      <c r="P35" s="213"/>
      <c r="Q35" s="727" t="s">
        <v>5</v>
      </c>
      <c r="R35" s="728"/>
      <c r="S35" s="728"/>
      <c r="T35" s="728"/>
      <c r="U35" s="728"/>
      <c r="V35" s="728"/>
      <c r="W35" s="729"/>
      <c r="X35" s="168"/>
    </row>
    <row r="36" spans="2:24" s="157" customFormat="1" ht="33">
      <c r="B36" s="168"/>
      <c r="C36" s="168"/>
      <c r="D36" s="205"/>
      <c r="H36" s="202"/>
      <c r="I36" s="229">
        <v>0</v>
      </c>
      <c r="J36" s="230">
        <v>4</v>
      </c>
      <c r="K36" s="221">
        <f>+(I36+J36)*$K$9</f>
        <v>68</v>
      </c>
      <c r="L36" s="222"/>
      <c r="M36" s="221">
        <v>0</v>
      </c>
      <c r="N36" s="230">
        <v>4</v>
      </c>
      <c r="O36" s="231">
        <f>+(M36+N36)*$O$9</f>
        <v>68</v>
      </c>
      <c r="P36" s="213"/>
      <c r="Q36" s="229">
        <v>0</v>
      </c>
      <c r="R36" s="230">
        <v>4</v>
      </c>
      <c r="S36" s="221">
        <f>+(Q36+R36)*S9</f>
        <v>68</v>
      </c>
      <c r="T36" s="222"/>
      <c r="U36" s="221">
        <v>0</v>
      </c>
      <c r="V36" s="230">
        <v>4</v>
      </c>
      <c r="W36" s="231">
        <f>+(U36+V36)*W9</f>
        <v>68</v>
      </c>
      <c r="X36" s="168"/>
    </row>
    <row r="37" spans="2:24" s="157" customFormat="1" ht="33">
      <c r="B37" s="168"/>
      <c r="C37" s="168"/>
      <c r="D37" s="205"/>
      <c r="E37" s="202"/>
      <c r="F37" s="202"/>
      <c r="G37" s="202"/>
      <c r="H37" s="201"/>
      <c r="I37" s="201"/>
      <c r="J37" s="214"/>
      <c r="K37" s="214"/>
      <c r="L37" s="214"/>
      <c r="M37" s="214"/>
      <c r="N37" s="214"/>
      <c r="O37" s="201"/>
      <c r="P37" s="202"/>
      <c r="Q37" s="201"/>
      <c r="R37" s="214"/>
      <c r="S37" s="201"/>
      <c r="T37" s="201"/>
      <c r="U37" s="201"/>
      <c r="V37" s="214"/>
      <c r="W37" s="201"/>
      <c r="X37" s="168"/>
    </row>
    <row r="38" spans="2:24" s="157" customFormat="1" ht="64.5" customHeight="1">
      <c r="B38" s="168"/>
      <c r="C38" s="168"/>
      <c r="D38" s="205"/>
      <c r="E38" s="202"/>
      <c r="F38" s="202"/>
      <c r="G38" s="202"/>
      <c r="H38" s="202"/>
      <c r="I38" s="727" t="s">
        <v>228</v>
      </c>
      <c r="J38" s="728"/>
      <c r="K38" s="728"/>
      <c r="L38" s="218"/>
      <c r="M38" s="727" t="s">
        <v>228</v>
      </c>
      <c r="N38" s="728"/>
      <c r="O38" s="729"/>
      <c r="P38" s="202"/>
      <c r="Q38" s="727" t="s">
        <v>46</v>
      </c>
      <c r="R38" s="728"/>
      <c r="S38" s="728"/>
      <c r="T38" s="728"/>
      <c r="U38" s="728"/>
      <c r="V38" s="728"/>
      <c r="W38" s="729"/>
      <c r="X38" s="168"/>
    </row>
    <row r="39" spans="2:24" s="157" customFormat="1" ht="33">
      <c r="B39" s="168"/>
      <c r="C39" s="168"/>
      <c r="D39" s="205"/>
      <c r="E39" s="202"/>
      <c r="F39" s="202"/>
      <c r="G39" s="202"/>
      <c r="H39" s="202"/>
      <c r="I39" s="232">
        <v>0</v>
      </c>
      <c r="J39" s="233">
        <v>4</v>
      </c>
      <c r="K39" s="221">
        <f>+$K$9*(I39+J39)</f>
        <v>68</v>
      </c>
      <c r="L39" s="219"/>
      <c r="M39" s="229">
        <v>0</v>
      </c>
      <c r="N39" s="230">
        <v>4</v>
      </c>
      <c r="O39" s="231">
        <f>+$O$9*(M39+N39)</f>
        <v>68</v>
      </c>
      <c r="P39" s="202"/>
      <c r="Q39" s="229">
        <v>0</v>
      </c>
      <c r="R39" s="230">
        <v>4</v>
      </c>
      <c r="S39" s="221">
        <f>+(Q39+R39)*S9</f>
        <v>68</v>
      </c>
      <c r="T39" s="222"/>
      <c r="U39" s="221">
        <v>0</v>
      </c>
      <c r="V39" s="230">
        <v>4</v>
      </c>
      <c r="W39" s="231">
        <f>+(U39+V39)*W9</f>
        <v>68</v>
      </c>
      <c r="X39" s="168"/>
    </row>
    <row r="40" spans="2:24" s="157" customFormat="1" ht="33">
      <c r="B40" s="168"/>
      <c r="C40" s="168"/>
      <c r="D40" s="205"/>
      <c r="E40" s="202"/>
      <c r="F40" s="202"/>
      <c r="G40" s="202"/>
      <c r="H40" s="201"/>
      <c r="P40" s="202"/>
      <c r="Q40" s="201"/>
      <c r="R40" s="214"/>
      <c r="S40" s="201"/>
      <c r="T40" s="201"/>
      <c r="U40" s="201"/>
      <c r="V40" s="214"/>
      <c r="W40" s="201"/>
      <c r="X40" s="168"/>
    </row>
    <row r="41" spans="2:24" s="157" customFormat="1" ht="64.5" customHeight="1">
      <c r="B41" s="168"/>
      <c r="C41" s="168"/>
      <c r="D41" s="205"/>
      <c r="E41" s="981"/>
      <c r="F41" s="981"/>
      <c r="G41" s="981"/>
      <c r="I41" s="748" t="s">
        <v>227</v>
      </c>
      <c r="J41" s="749"/>
      <c r="K41" s="749"/>
      <c r="L41" s="749"/>
      <c r="M41" s="749"/>
      <c r="N41" s="749"/>
      <c r="O41" s="750"/>
      <c r="P41" s="202"/>
      <c r="Q41" s="748" t="s">
        <v>182</v>
      </c>
      <c r="R41" s="749"/>
      <c r="S41" s="749"/>
      <c r="T41" s="749"/>
      <c r="U41" s="749" t="s">
        <v>183</v>
      </c>
      <c r="V41" s="749"/>
      <c r="W41" s="750"/>
      <c r="X41" s="168"/>
    </row>
    <row r="42" spans="2:24" s="157" customFormat="1" ht="33">
      <c r="B42" s="168"/>
      <c r="C42" s="168"/>
      <c r="D42" s="205"/>
      <c r="E42" s="201"/>
      <c r="F42" s="214"/>
      <c r="G42" s="201"/>
      <c r="I42" s="258">
        <v>1</v>
      </c>
      <c r="J42" s="259">
        <v>1</v>
      </c>
      <c r="K42" s="260">
        <f>+$K$9*(I42+J42)</f>
        <v>34</v>
      </c>
      <c r="L42" s="260"/>
      <c r="M42" s="260">
        <v>1</v>
      </c>
      <c r="N42" s="259">
        <v>1</v>
      </c>
      <c r="O42" s="261">
        <f>+(M42+N42)*$O$9</f>
        <v>34</v>
      </c>
      <c r="P42" s="202"/>
      <c r="Q42" s="258">
        <v>3</v>
      </c>
      <c r="R42" s="259">
        <v>1</v>
      </c>
      <c r="S42" s="260">
        <f>+(Q42+R42)*S9</f>
        <v>68</v>
      </c>
      <c r="T42" s="260"/>
      <c r="U42" s="260">
        <v>3</v>
      </c>
      <c r="V42" s="259">
        <v>1</v>
      </c>
      <c r="W42" s="261">
        <f>+(U42+V42)*W9</f>
        <v>68</v>
      </c>
      <c r="X42" s="168"/>
    </row>
    <row r="43" spans="2:24" s="157" customFormat="1" ht="33">
      <c r="B43" s="168"/>
      <c r="C43" s="168"/>
      <c r="D43" s="205"/>
      <c r="E43" s="202"/>
      <c r="F43" s="202"/>
      <c r="G43" s="202"/>
      <c r="H43" s="201"/>
      <c r="I43" s="215"/>
      <c r="J43" s="216"/>
      <c r="K43" s="216"/>
      <c r="L43" s="216"/>
      <c r="M43" s="216"/>
      <c r="N43" s="216"/>
      <c r="O43" s="215"/>
      <c r="P43" s="202"/>
      <c r="Q43" s="201"/>
      <c r="R43" s="214"/>
      <c r="S43" s="201"/>
      <c r="T43" s="201"/>
      <c r="U43" s="201"/>
      <c r="V43" s="214"/>
      <c r="W43" s="201"/>
      <c r="X43" s="168"/>
    </row>
    <row r="44" spans="2:24" s="157" customFormat="1" ht="64.5" customHeight="1">
      <c r="B44" s="168"/>
      <c r="C44" s="168"/>
      <c r="D44" s="205"/>
      <c r="E44" s="202"/>
      <c r="F44" s="202"/>
      <c r="G44" s="202"/>
      <c r="H44" s="202"/>
      <c r="U44" s="748" t="s">
        <v>2</v>
      </c>
      <c r="V44" s="749"/>
      <c r="W44" s="750"/>
      <c r="X44" s="168"/>
    </row>
    <row r="45" spans="2:24" s="157" customFormat="1" ht="33">
      <c r="B45" s="168"/>
      <c r="C45" s="168"/>
      <c r="D45" s="205"/>
      <c r="E45" s="202"/>
      <c r="F45" s="202"/>
      <c r="G45" s="202"/>
      <c r="H45" s="202"/>
      <c r="U45" s="255">
        <v>1</v>
      </c>
      <c r="V45" s="256">
        <v>1</v>
      </c>
      <c r="W45" s="257">
        <f>+(V45+U45)*$W$9</f>
        <v>34</v>
      </c>
      <c r="X45" s="168"/>
    </row>
    <row r="46" spans="2:24" s="157" customFormat="1" ht="33">
      <c r="B46" s="168"/>
      <c r="C46" s="168"/>
      <c r="D46" s="205"/>
      <c r="E46" s="202"/>
      <c r="F46" s="202"/>
      <c r="G46" s="202"/>
      <c r="W46" s="201"/>
      <c r="X46" s="168"/>
    </row>
    <row r="47" spans="2:24" s="157" customFormat="1" ht="64.5" customHeight="1">
      <c r="B47" s="168"/>
      <c r="C47" s="168"/>
      <c r="D47" s="205"/>
      <c r="E47" s="217"/>
      <c r="F47" s="217"/>
      <c r="G47" s="217"/>
      <c r="Q47" s="748" t="s">
        <v>3</v>
      </c>
      <c r="R47" s="749"/>
      <c r="S47" s="749"/>
      <c r="T47" s="749"/>
      <c r="U47" s="749"/>
      <c r="V47" s="749"/>
      <c r="W47" s="750"/>
      <c r="X47" s="168"/>
    </row>
    <row r="48" spans="2:24" s="157" customFormat="1" ht="33">
      <c r="B48" s="168"/>
      <c r="C48" s="168"/>
      <c r="D48" s="205"/>
      <c r="E48" s="201"/>
      <c r="F48" s="214"/>
      <c r="G48" s="201"/>
      <c r="H48" s="201"/>
      <c r="Q48" s="258">
        <v>1</v>
      </c>
      <c r="R48" s="259">
        <v>1</v>
      </c>
      <c r="S48" s="260">
        <f>+(Q48+R48)*S9</f>
        <v>34</v>
      </c>
      <c r="T48" s="260"/>
      <c r="U48" s="260">
        <v>1</v>
      </c>
      <c r="V48" s="259">
        <v>1</v>
      </c>
      <c r="W48" s="257">
        <f>+(V48+U48)*$W$9</f>
        <v>34</v>
      </c>
      <c r="X48" s="168"/>
    </row>
    <row r="49" spans="1:27" s="157" customFormat="1" ht="33">
      <c r="B49" s="168"/>
      <c r="C49" s="168"/>
      <c r="D49" s="205"/>
      <c r="E49" s="202"/>
      <c r="F49" s="202"/>
      <c r="G49" s="202"/>
      <c r="H49" s="201"/>
      <c r="I49" s="201"/>
      <c r="J49" s="214"/>
      <c r="K49" s="214"/>
      <c r="L49" s="214"/>
      <c r="M49" s="214"/>
      <c r="N49" s="214"/>
      <c r="O49" s="201"/>
      <c r="P49" s="202"/>
      <c r="Q49" s="202"/>
      <c r="R49" s="202"/>
      <c r="S49" s="202"/>
      <c r="T49" s="202"/>
      <c r="U49" s="202"/>
      <c r="V49" s="202"/>
      <c r="W49" s="202"/>
      <c r="X49" s="168"/>
    </row>
    <row r="50" spans="1:27" s="157" customFormat="1" ht="33">
      <c r="B50" s="168"/>
      <c r="C50" s="168"/>
      <c r="D50" s="205"/>
      <c r="E50" s="202"/>
      <c r="F50" s="202"/>
      <c r="G50" s="202"/>
      <c r="H50" s="213"/>
      <c r="X50" s="168"/>
    </row>
    <row r="51" spans="1:27" s="157" customFormat="1" ht="30">
      <c r="B51" s="168"/>
      <c r="C51" s="168"/>
      <c r="D51" s="168"/>
      <c r="E51" s="185"/>
      <c r="F51" s="185"/>
      <c r="G51" s="185"/>
      <c r="H51" s="169"/>
      <c r="I51" s="148"/>
      <c r="J51" s="173"/>
      <c r="K51" s="169"/>
      <c r="L51" s="185"/>
      <c r="M51" s="208"/>
      <c r="N51" s="209"/>
      <c r="O51" s="169"/>
      <c r="P51" s="185"/>
      <c r="Q51" s="185"/>
      <c r="R51" s="185"/>
      <c r="S51" s="185"/>
      <c r="T51" s="185"/>
      <c r="U51" s="185"/>
      <c r="V51" s="185"/>
      <c r="W51" s="185"/>
      <c r="X51" s="168"/>
      <c r="Y51" s="187"/>
      <c r="Z51" s="187"/>
      <c r="AA51" s="187"/>
    </row>
    <row r="52" spans="1:27" s="187" customFormat="1" ht="26" thickBot="1">
      <c r="B52" s="168"/>
      <c r="C52" s="168"/>
      <c r="D52" s="168"/>
      <c r="E52" s="168"/>
      <c r="F52" s="168"/>
      <c r="G52" s="168"/>
      <c r="H52" s="58"/>
      <c r="I52" s="58"/>
      <c r="J52" s="58"/>
      <c r="K52" s="58"/>
      <c r="L52" s="58"/>
      <c r="M52" s="58"/>
      <c r="N52" s="58"/>
      <c r="O52" s="58"/>
      <c r="P52" s="168"/>
      <c r="Q52" s="168"/>
      <c r="R52" s="168"/>
      <c r="S52" s="168"/>
      <c r="T52" s="168"/>
      <c r="U52" s="168"/>
      <c r="V52" s="168"/>
      <c r="W52" s="168"/>
      <c r="X52" s="168"/>
      <c r="Y52" s="26"/>
      <c r="Z52" s="26"/>
      <c r="AA52" s="26"/>
    </row>
    <row r="53" spans="1:27" s="148" customFormat="1" ht="54.75" customHeight="1" thickBot="1">
      <c r="A53" s="185"/>
      <c r="D53" s="238" t="s">
        <v>6</v>
      </c>
      <c r="E53" s="975" t="s">
        <v>229</v>
      </c>
      <c r="F53" s="976"/>
      <c r="G53" s="977"/>
      <c r="H53" s="172"/>
      <c r="I53" s="978" t="s">
        <v>229</v>
      </c>
      <c r="J53" s="979"/>
      <c r="K53" s="980"/>
      <c r="L53" s="169"/>
      <c r="M53" s="978" t="s">
        <v>231</v>
      </c>
      <c r="N53" s="979"/>
      <c r="O53" s="980"/>
      <c r="P53" s="169"/>
      <c r="Q53" s="978" t="s">
        <v>57</v>
      </c>
      <c r="R53" s="979"/>
      <c r="S53" s="980"/>
      <c r="T53" s="169"/>
      <c r="U53" s="978" t="s">
        <v>229</v>
      </c>
      <c r="V53" s="979"/>
      <c r="W53" s="980"/>
      <c r="Y53" s="185"/>
      <c r="Z53" s="185"/>
      <c r="AA53" s="185"/>
    </row>
    <row r="54" spans="1:27" s="186" customFormat="1" ht="45.75" customHeight="1">
      <c r="D54" s="225" t="s">
        <v>65</v>
      </c>
      <c r="E54" s="210">
        <v>0</v>
      </c>
      <c r="F54" s="450">
        <f>+F33</f>
        <v>0</v>
      </c>
      <c r="G54" s="451">
        <v>0</v>
      </c>
      <c r="H54" s="236"/>
      <c r="I54" s="452">
        <f>+I15+I18+I21+I24+I27+I30</f>
        <v>14</v>
      </c>
      <c r="J54" s="453">
        <f>+J15+J18+J21+J24+J27+J30</f>
        <v>16</v>
      </c>
      <c r="K54" s="454">
        <f>+K15+K18+K21+K24+K27+K30</f>
        <v>510</v>
      </c>
      <c r="L54" s="237"/>
      <c r="M54" s="452">
        <f>+M15+M18+M21+M24+M27+M30</f>
        <v>15</v>
      </c>
      <c r="N54" s="453">
        <f>+N15+N18+N21+N24+N27+N30</f>
        <v>15</v>
      </c>
      <c r="O54" s="454">
        <f>+O15+O18+O21+O24+O27+O30</f>
        <v>510</v>
      </c>
      <c r="P54" s="237"/>
      <c r="Q54" s="452">
        <f>+Q21+Q24+Q27</f>
        <v>8</v>
      </c>
      <c r="R54" s="453">
        <f>+R21+R24+R27</f>
        <v>6</v>
      </c>
      <c r="S54" s="455">
        <f>+S21+S24+S27</f>
        <v>238</v>
      </c>
      <c r="T54" s="237"/>
      <c r="U54" s="452">
        <f>+U18+U30+U21+U24+U27</f>
        <v>9</v>
      </c>
      <c r="V54" s="453">
        <f>+V18+V30+V21+V24+V27</f>
        <v>7</v>
      </c>
      <c r="W54" s="455">
        <f>+W18+W30+W21+W24+W27</f>
        <v>272</v>
      </c>
    </row>
    <row r="55" spans="1:27" s="186" customFormat="1" ht="45.75" customHeight="1">
      <c r="D55" s="226" t="s">
        <v>66</v>
      </c>
      <c r="E55" s="210">
        <f>+E33</f>
        <v>2</v>
      </c>
      <c r="F55" s="450">
        <v>0</v>
      </c>
      <c r="G55" s="451">
        <f>+G33</f>
        <v>4</v>
      </c>
      <c r="H55" s="236"/>
      <c r="I55" s="456">
        <f>+I33+I36+I39</f>
        <v>1</v>
      </c>
      <c r="J55" s="450">
        <f>+J33+J36+J39</f>
        <v>9</v>
      </c>
      <c r="K55" s="451">
        <f>+K33+K36+K39</f>
        <v>170</v>
      </c>
      <c r="L55" s="237"/>
      <c r="M55" s="456">
        <f>+M33+M36+M39</f>
        <v>1</v>
      </c>
      <c r="N55" s="450">
        <f>+N33+N36+N39</f>
        <v>9</v>
      </c>
      <c r="O55" s="451">
        <f>+O33+O36+O39</f>
        <v>170</v>
      </c>
      <c r="P55" s="237"/>
      <c r="Q55" s="456">
        <f>+Q30+Q33+Q36+Q39</f>
        <v>4</v>
      </c>
      <c r="R55" s="450">
        <f>+R30+R33+R36+R39</f>
        <v>10</v>
      </c>
      <c r="S55" s="451">
        <f>+S30+S33+S36+S39</f>
        <v>238</v>
      </c>
      <c r="T55" s="237"/>
      <c r="U55" s="456">
        <f>+U33+U36+U39</f>
        <v>1</v>
      </c>
      <c r="V55" s="450">
        <f>+V33+V36+V39</f>
        <v>9</v>
      </c>
      <c r="W55" s="451">
        <f>+W33+W36+W39</f>
        <v>170</v>
      </c>
    </row>
    <row r="56" spans="1:27" s="186" customFormat="1" ht="45.75" customHeight="1">
      <c r="D56" s="227" t="s">
        <v>68</v>
      </c>
      <c r="E56" s="210">
        <v>0</v>
      </c>
      <c r="F56" s="450">
        <v>0</v>
      </c>
      <c r="G56" s="451">
        <v>0</v>
      </c>
      <c r="H56" s="236"/>
      <c r="I56" s="456">
        <f>+I42</f>
        <v>1</v>
      </c>
      <c r="J56" s="450">
        <f>+J42</f>
        <v>1</v>
      </c>
      <c r="K56" s="451">
        <f>+K42</f>
        <v>34</v>
      </c>
      <c r="L56" s="237"/>
      <c r="M56" s="456">
        <f>+M42</f>
        <v>1</v>
      </c>
      <c r="N56" s="450">
        <f>+N42</f>
        <v>1</v>
      </c>
      <c r="O56" s="451">
        <f>+O42</f>
        <v>34</v>
      </c>
      <c r="P56" s="237"/>
      <c r="Q56" s="456">
        <f>+Q42+Q48</f>
        <v>4</v>
      </c>
      <c r="R56" s="450">
        <f>+R42+R48</f>
        <v>2</v>
      </c>
      <c r="S56" s="451">
        <f>+S42+S48</f>
        <v>102</v>
      </c>
      <c r="T56" s="237"/>
      <c r="U56" s="456">
        <f>+U42+U45+U48</f>
        <v>5</v>
      </c>
      <c r="V56" s="450">
        <f>+V42+V45+V48</f>
        <v>3</v>
      </c>
      <c r="W56" s="451">
        <f>+W42+W45+W48</f>
        <v>136</v>
      </c>
      <c r="Y56" s="168"/>
      <c r="Z56" s="168"/>
      <c r="AA56" s="168"/>
    </row>
    <row r="57" spans="1:27" s="186" customFormat="1" ht="45.75" customHeight="1" thickBot="1">
      <c r="D57" s="228" t="s">
        <v>67</v>
      </c>
      <c r="E57" s="60">
        <v>0</v>
      </c>
      <c r="F57" s="270">
        <v>0</v>
      </c>
      <c r="G57" s="457">
        <v>0</v>
      </c>
      <c r="H57" s="236"/>
      <c r="I57" s="458">
        <f>+I39</f>
        <v>0</v>
      </c>
      <c r="J57" s="270">
        <v>0</v>
      </c>
      <c r="K57" s="457">
        <v>0</v>
      </c>
      <c r="L57" s="237"/>
      <c r="M57" s="458">
        <v>0</v>
      </c>
      <c r="N57" s="270">
        <v>0</v>
      </c>
      <c r="O57" s="457">
        <v>0</v>
      </c>
      <c r="P57" s="237"/>
      <c r="Q57" s="458">
        <v>0</v>
      </c>
      <c r="R57" s="270">
        <v>0</v>
      </c>
      <c r="S57" s="457">
        <v>0</v>
      </c>
      <c r="T57" s="237"/>
      <c r="U57" s="458">
        <v>0</v>
      </c>
      <c r="V57" s="270">
        <v>0</v>
      </c>
      <c r="W57" s="457">
        <v>0</v>
      </c>
      <c r="Y57" s="168"/>
      <c r="Z57" s="168"/>
      <c r="AA57" s="168"/>
    </row>
    <row r="58" spans="1:27" s="185" customFormat="1" ht="63" customHeight="1" thickBot="1">
      <c r="D58" s="224" t="s">
        <v>8</v>
      </c>
      <c r="E58" s="263">
        <f>+SUM(E54:E56)</f>
        <v>2</v>
      </c>
      <c r="F58" s="425">
        <f>+SUM(F54:F56)</f>
        <v>0</v>
      </c>
      <c r="G58" s="459">
        <f>+SUM(G54:G56)</f>
        <v>4</v>
      </c>
      <c r="H58" s="236"/>
      <c r="I58" s="460">
        <f>+SUM(I54:I57)</f>
        <v>16</v>
      </c>
      <c r="J58" s="425">
        <f>+SUM(J54:J57)</f>
        <v>26</v>
      </c>
      <c r="K58" s="459">
        <f>+SUM(K54:K57)</f>
        <v>714</v>
      </c>
      <c r="L58" s="237"/>
      <c r="M58" s="460">
        <f>+SUM(M54:M57)</f>
        <v>17</v>
      </c>
      <c r="N58" s="425">
        <f>+SUM(N54:N57)</f>
        <v>25</v>
      </c>
      <c r="O58" s="459">
        <f>+SUM(O54:O57)</f>
        <v>714</v>
      </c>
      <c r="P58" s="237"/>
      <c r="Q58" s="460">
        <f>+SUM(Q54:Q57)</f>
        <v>16</v>
      </c>
      <c r="R58" s="425">
        <f>+SUM(R54:R57)</f>
        <v>18</v>
      </c>
      <c r="S58" s="459">
        <f>+SUM(S54:S57)</f>
        <v>578</v>
      </c>
      <c r="T58" s="237"/>
      <c r="U58" s="460">
        <f>+SUM(U54:U57)</f>
        <v>15</v>
      </c>
      <c r="V58" s="425">
        <f>+SUM(V54:V57)</f>
        <v>19</v>
      </c>
      <c r="W58" s="459">
        <f>+SUM(W54:W57)</f>
        <v>578</v>
      </c>
      <c r="Y58" s="177"/>
      <c r="Z58" s="177"/>
      <c r="AA58" s="177"/>
    </row>
    <row r="59" spans="1:27" s="26" customFormat="1" ht="30">
      <c r="B59" s="186"/>
      <c r="C59" s="186"/>
      <c r="D59" s="183"/>
      <c r="E59" s="60"/>
      <c r="F59" s="61"/>
      <c r="G59" s="60"/>
      <c r="H59" s="183"/>
      <c r="I59" s="60"/>
      <c r="J59" s="61"/>
      <c r="K59" s="60"/>
      <c r="L59" s="60"/>
      <c r="M59" s="60"/>
      <c r="N59" s="61"/>
      <c r="O59" s="60"/>
      <c r="P59" s="60"/>
      <c r="Q59" s="60"/>
      <c r="R59" s="61"/>
      <c r="S59" s="60"/>
      <c r="T59" s="60"/>
      <c r="U59" s="60"/>
      <c r="V59" s="61"/>
      <c r="W59" s="60"/>
      <c r="X59" s="186"/>
      <c r="Y59" s="177"/>
      <c r="Z59" s="177"/>
      <c r="AA59" s="177"/>
    </row>
    <row r="60" spans="1:27" s="26" customFormat="1" ht="30">
      <c r="B60" s="186"/>
      <c r="C60" s="186"/>
      <c r="D60" s="183"/>
      <c r="E60" s="60"/>
      <c r="F60" s="61"/>
      <c r="G60" s="60"/>
      <c r="H60" s="183"/>
      <c r="I60" s="60"/>
      <c r="J60" s="61"/>
      <c r="K60" s="60"/>
      <c r="L60" s="60"/>
      <c r="M60" s="60"/>
      <c r="N60" s="61"/>
      <c r="O60" s="60"/>
      <c r="P60" s="60"/>
      <c r="Q60" s="60"/>
      <c r="R60" s="61"/>
      <c r="S60" s="60"/>
      <c r="T60" s="60"/>
      <c r="U60" s="60"/>
      <c r="V60" s="61"/>
      <c r="W60" s="60"/>
      <c r="X60" s="186"/>
      <c r="Y60" s="177"/>
      <c r="Z60" s="177"/>
      <c r="AA60" s="177"/>
    </row>
    <row r="61" spans="1:27" s="26" customFormat="1" ht="30">
      <c r="B61" s="186"/>
      <c r="C61" s="186"/>
      <c r="D61" s="183"/>
      <c r="E61" s="60"/>
      <c r="F61" s="61"/>
      <c r="G61" s="60"/>
      <c r="H61" s="183"/>
      <c r="I61" s="60"/>
      <c r="J61" s="61"/>
      <c r="K61" s="60"/>
      <c r="L61" s="60"/>
      <c r="M61" s="60"/>
      <c r="N61" s="61"/>
      <c r="O61" s="60"/>
      <c r="P61" s="60"/>
      <c r="Q61" s="60"/>
      <c r="R61" s="61"/>
      <c r="S61" s="60"/>
      <c r="T61" s="60"/>
      <c r="U61" s="60"/>
      <c r="V61" s="61"/>
      <c r="W61" s="60"/>
      <c r="X61" s="186"/>
      <c r="Y61" s="177"/>
      <c r="Z61" s="177"/>
      <c r="AA61" s="177"/>
    </row>
    <row r="62" spans="1:27" s="177" customFormat="1" ht="30">
      <c r="E62" s="185"/>
      <c r="F62" s="185"/>
      <c r="G62" s="185"/>
      <c r="H62" s="185"/>
      <c r="I62" s="185"/>
      <c r="J62" s="148"/>
      <c r="K62" s="185"/>
      <c r="L62" s="185"/>
      <c r="M62" s="185"/>
      <c r="N62" s="185"/>
      <c r="O62" s="185"/>
      <c r="P62" s="185"/>
      <c r="Q62" s="843"/>
      <c r="R62" s="843"/>
      <c r="S62" s="843"/>
      <c r="T62" s="843"/>
      <c r="U62" s="843"/>
      <c r="V62" s="843"/>
      <c r="W62" s="185"/>
      <c r="X62" s="185"/>
      <c r="Y62" s="197"/>
      <c r="Z62" s="197"/>
      <c r="AA62" s="197"/>
    </row>
    <row r="63" spans="1:27" s="177" customFormat="1" ht="31">
      <c r="F63" s="185"/>
      <c r="G63" s="185"/>
      <c r="H63" s="185"/>
      <c r="I63" s="185"/>
      <c r="J63" s="973"/>
      <c r="K63" s="973"/>
      <c r="L63" s="185"/>
      <c r="M63" s="185"/>
      <c r="N63" s="185"/>
      <c r="O63" s="185"/>
      <c r="P63" s="185"/>
      <c r="Q63" s="973" t="s">
        <v>230</v>
      </c>
      <c r="R63" s="973"/>
      <c r="S63" s="973"/>
      <c r="T63" s="973"/>
      <c r="U63" s="973"/>
      <c r="V63" s="973"/>
      <c r="W63" s="185"/>
      <c r="X63" s="185"/>
      <c r="Y63" s="197"/>
      <c r="Z63" s="197"/>
      <c r="AA63" s="197"/>
    </row>
    <row r="64" spans="1:27" s="177" customFormat="1" ht="31">
      <c r="F64" s="185"/>
      <c r="G64" s="185"/>
      <c r="H64" s="185"/>
      <c r="I64" s="185"/>
      <c r="J64" s="973"/>
      <c r="K64" s="973"/>
      <c r="L64" s="185"/>
      <c r="M64" s="185"/>
      <c r="N64" s="185"/>
      <c r="O64" s="185"/>
      <c r="P64" s="185"/>
      <c r="Q64" s="973" t="s">
        <v>163</v>
      </c>
      <c r="R64" s="973"/>
      <c r="S64" s="973"/>
      <c r="T64" s="973"/>
      <c r="U64" s="973"/>
      <c r="V64" s="973"/>
      <c r="W64" s="185"/>
      <c r="X64" s="185"/>
      <c r="Y64" s="197"/>
      <c r="Z64" s="197"/>
      <c r="AA64" s="197"/>
    </row>
    <row r="65" spans="4:27" s="177" customFormat="1" ht="31">
      <c r="D65" s="211"/>
      <c r="E65" s="211"/>
      <c r="F65" s="212"/>
      <c r="G65" s="212"/>
      <c r="H65" s="212"/>
      <c r="I65" s="212"/>
      <c r="J65" s="974"/>
      <c r="K65" s="974"/>
      <c r="L65" s="212"/>
      <c r="M65" s="212"/>
      <c r="N65" s="212"/>
      <c r="O65" s="212"/>
      <c r="P65" s="212"/>
      <c r="Q65" s="974" t="s">
        <v>131</v>
      </c>
      <c r="R65" s="974"/>
      <c r="S65" s="974"/>
      <c r="T65" s="974"/>
      <c r="U65" s="974"/>
      <c r="V65" s="974"/>
      <c r="W65" s="212"/>
      <c r="X65" s="185"/>
      <c r="Y65" s="197"/>
      <c r="Z65" s="197"/>
      <c r="AA65" s="197"/>
    </row>
    <row r="66" spans="4:27" ht="30">
      <c r="D66" s="971"/>
      <c r="E66" s="972"/>
    </row>
  </sheetData>
  <mergeCells count="68">
    <mergeCell ref="B3:G3"/>
    <mergeCell ref="H3:M3"/>
    <mergeCell ref="N3:X3"/>
    <mergeCell ref="B4:Q4"/>
    <mergeCell ref="E7:O7"/>
    <mergeCell ref="Q7:W7"/>
    <mergeCell ref="E8:G8"/>
    <mergeCell ref="I8:K8"/>
    <mergeCell ref="M8:O8"/>
    <mergeCell ref="Q8:S8"/>
    <mergeCell ref="U8:W8"/>
    <mergeCell ref="E9:F9"/>
    <mergeCell ref="I9:J9"/>
    <mergeCell ref="M9:N9"/>
    <mergeCell ref="Q9:R9"/>
    <mergeCell ref="U9:V9"/>
    <mergeCell ref="I10:J10"/>
    <mergeCell ref="M10:N10"/>
    <mergeCell ref="Q10:R10"/>
    <mergeCell ref="U10:V10"/>
    <mergeCell ref="I11:J11"/>
    <mergeCell ref="M11:N11"/>
    <mergeCell ref="Q11:R11"/>
    <mergeCell ref="U11:V11"/>
    <mergeCell ref="I23:O23"/>
    <mergeCell ref="Q23:W23"/>
    <mergeCell ref="I29:O29"/>
    <mergeCell ref="U29:W29"/>
    <mergeCell ref="U12:V12"/>
    <mergeCell ref="I14:O14"/>
    <mergeCell ref="I17:K17"/>
    <mergeCell ref="I20:K20"/>
    <mergeCell ref="M20:O20"/>
    <mergeCell ref="M17:O17"/>
    <mergeCell ref="U17:W17"/>
    <mergeCell ref="I12:J12"/>
    <mergeCell ref="M12:N12"/>
    <mergeCell ref="Q12:R12"/>
    <mergeCell ref="I35:O35"/>
    <mergeCell ref="Q35:W35"/>
    <mergeCell ref="I38:K38"/>
    <mergeCell ref="M38:O38"/>
    <mergeCell ref="I26:O26"/>
    <mergeCell ref="Q26:W26"/>
    <mergeCell ref="I32:O32"/>
    <mergeCell ref="Q29:S29"/>
    <mergeCell ref="Q32:W32"/>
    <mergeCell ref="Q53:S53"/>
    <mergeCell ref="U53:W53"/>
    <mergeCell ref="E41:G41"/>
    <mergeCell ref="Q47:W47"/>
    <mergeCell ref="U44:W44"/>
    <mergeCell ref="Q62:V62"/>
    <mergeCell ref="I41:O41"/>
    <mergeCell ref="Q41:W41"/>
    <mergeCell ref="D66:E66"/>
    <mergeCell ref="Q20:W20"/>
    <mergeCell ref="Q38:W38"/>
    <mergeCell ref="J63:K63"/>
    <mergeCell ref="Q63:V63"/>
    <mergeCell ref="J64:K64"/>
    <mergeCell ref="Q64:V64"/>
    <mergeCell ref="J65:K65"/>
    <mergeCell ref="Q65:V65"/>
    <mergeCell ref="E53:G53"/>
    <mergeCell ref="E32:G32"/>
    <mergeCell ref="I53:K53"/>
    <mergeCell ref="M53:O5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  <pageSetUpPr fitToPage="1"/>
  </sheetPr>
  <dimension ref="A1:AO60"/>
  <sheetViews>
    <sheetView showGridLines="0" topLeftCell="B9" zoomScale="25" zoomScaleNormal="25" workbookViewId="0">
      <selection activeCell="AN40" sqref="AN40"/>
    </sheetView>
  </sheetViews>
  <sheetFormatPr baseColWidth="10" defaultColWidth="11.5" defaultRowHeight="13"/>
  <cols>
    <col min="1" max="1" width="60.83203125" style="187" customWidth="1"/>
    <col min="2" max="2" width="6.5" style="187" customWidth="1"/>
    <col min="3" max="3" width="27.1640625" style="187" customWidth="1"/>
    <col min="4" max="4" width="8.5" style="187" customWidth="1"/>
    <col min="5" max="5" width="2.83203125" style="187" customWidth="1"/>
    <col min="6" max="6" width="9" style="187" customWidth="1"/>
    <col min="7" max="7" width="40.33203125" style="187" customWidth="1"/>
    <col min="8" max="8" width="10.6640625" style="96" customWidth="1"/>
    <col min="9" max="9" width="2.83203125" style="187" customWidth="1"/>
    <col min="10" max="10" width="7.6640625" style="187" customWidth="1"/>
    <col min="11" max="11" width="43.5" style="187" customWidth="1"/>
    <col min="12" max="12" width="10.6640625" style="187" customWidth="1"/>
    <col min="13" max="13" width="2.83203125" style="187" customWidth="1"/>
    <col min="14" max="14" width="12.33203125" style="187" customWidth="1"/>
    <col min="15" max="15" width="39.5" style="189" customWidth="1"/>
    <col min="16" max="16" width="10.6640625" style="96" customWidth="1"/>
    <col min="17" max="17" width="2.83203125" style="187" customWidth="1"/>
    <col min="18" max="18" width="6.5" style="187" customWidth="1"/>
    <col min="19" max="19" width="44.6640625" style="189" customWidth="1"/>
    <col min="20" max="20" width="10.6640625" style="96" customWidth="1"/>
    <col min="21" max="21" width="2.83203125" style="187" customWidth="1"/>
    <col min="22" max="22" width="9" style="187" customWidth="1"/>
    <col min="23" max="23" width="41.83203125" style="187" customWidth="1"/>
    <col min="24" max="24" width="10.6640625" style="187" customWidth="1"/>
    <col min="25" max="25" width="2.83203125" style="187" customWidth="1"/>
    <col min="26" max="26" width="6.5" style="187" customWidth="1"/>
    <col min="27" max="27" width="44.6640625" style="187" customWidth="1"/>
    <col min="28" max="28" width="10.6640625" style="96" customWidth="1"/>
    <col min="29" max="29" width="2.83203125" style="187" customWidth="1"/>
    <col min="30" max="30" width="6.5" style="187" customWidth="1"/>
    <col min="31" max="31" width="44.6640625" style="187" customWidth="1"/>
    <col min="32" max="32" width="10.6640625" style="96" customWidth="1"/>
    <col min="33" max="33" width="2.83203125" style="187" customWidth="1"/>
    <col min="34" max="34" width="8.5" style="187" customWidth="1"/>
    <col min="35" max="35" width="41" style="187" customWidth="1"/>
    <col min="36" max="36" width="10.6640625" style="187" customWidth="1"/>
    <col min="37" max="37" width="26.5" style="187" customWidth="1"/>
    <col min="38" max="38" width="5" style="187" customWidth="1"/>
    <col min="39" max="39" width="75.33203125" style="187" customWidth="1"/>
    <col min="40" max="40" width="44" style="187" customWidth="1"/>
    <col min="41" max="41" width="40.5" style="187" customWidth="1"/>
    <col min="42" max="16384" width="11.5" style="187"/>
  </cols>
  <sheetData>
    <row r="1" spans="2:41" s="174" customFormat="1" ht="20.25" customHeight="1">
      <c r="H1" s="175"/>
      <c r="O1" s="176"/>
      <c r="P1" s="175"/>
      <c r="S1" s="176"/>
      <c r="T1" s="175"/>
      <c r="AB1" s="175"/>
      <c r="AF1" s="175"/>
    </row>
    <row r="2" spans="2:41" s="177" customFormat="1" ht="45" customHeight="1">
      <c r="B2" s="705" t="s">
        <v>9</v>
      </c>
      <c r="C2" s="706"/>
      <c r="D2" s="706"/>
      <c r="E2" s="706"/>
      <c r="F2" s="706"/>
      <c r="G2" s="706"/>
      <c r="H2" s="706"/>
      <c r="I2" s="706"/>
      <c r="J2" s="707"/>
      <c r="K2" s="705" t="s">
        <v>10</v>
      </c>
      <c r="L2" s="706"/>
      <c r="M2" s="706"/>
      <c r="N2" s="706"/>
      <c r="O2" s="706"/>
      <c r="P2" s="707"/>
      <c r="Q2" s="705" t="s">
        <v>193</v>
      </c>
      <c r="R2" s="706"/>
      <c r="S2" s="706"/>
      <c r="T2" s="706"/>
      <c r="U2" s="706"/>
      <c r="V2" s="706"/>
      <c r="W2" s="706"/>
      <c r="X2" s="706"/>
      <c r="Y2" s="706"/>
      <c r="Z2" s="706"/>
      <c r="AA2" s="706"/>
      <c r="AB2" s="706"/>
      <c r="AC2" s="706"/>
      <c r="AD2" s="706"/>
      <c r="AE2" s="706"/>
      <c r="AF2" s="706"/>
      <c r="AG2" s="706"/>
      <c r="AH2" s="706"/>
      <c r="AI2" s="706"/>
      <c r="AJ2" s="706"/>
      <c r="AK2" s="707"/>
    </row>
    <row r="3" spans="2:41" s="48" customFormat="1" ht="34.5" customHeight="1">
      <c r="B3" s="708" t="s">
        <v>69</v>
      </c>
      <c r="C3" s="708"/>
      <c r="D3" s="708"/>
      <c r="E3" s="708"/>
      <c r="F3" s="708"/>
      <c r="G3" s="708"/>
      <c r="H3" s="708"/>
      <c r="I3" s="708"/>
      <c r="J3" s="708"/>
      <c r="K3" s="708"/>
      <c r="L3" s="708"/>
      <c r="M3" s="708"/>
      <c r="N3" s="708"/>
      <c r="O3" s="708"/>
      <c r="P3" s="708"/>
      <c r="Q3" s="708"/>
      <c r="R3" s="708"/>
      <c r="S3" s="708"/>
      <c r="T3" s="708"/>
      <c r="U3" s="708"/>
      <c r="V3" s="708"/>
      <c r="W3" s="708"/>
      <c r="X3" s="708"/>
      <c r="Y3" s="708"/>
      <c r="Z3" s="708"/>
      <c r="AA3" s="708"/>
      <c r="AB3" s="708"/>
      <c r="AC3" s="708"/>
      <c r="AD3" s="708"/>
      <c r="AE3" s="708"/>
      <c r="AF3" s="708"/>
      <c r="AG3" s="708"/>
      <c r="AH3" s="709"/>
      <c r="AI3" s="710"/>
      <c r="AJ3" s="710"/>
      <c r="AK3" s="710"/>
    </row>
    <row r="4" spans="2:41" s="178" customFormat="1" ht="9.75" customHeight="1" thickBot="1">
      <c r="B4" s="179"/>
      <c r="C4" s="179"/>
      <c r="D4" s="179"/>
      <c r="E4" s="44"/>
      <c r="F4" s="44"/>
      <c r="G4" s="44"/>
      <c r="H4" s="44"/>
      <c r="I4" s="44"/>
      <c r="J4" s="44"/>
      <c r="K4" s="44"/>
      <c r="L4" s="44"/>
      <c r="M4" s="44"/>
      <c r="N4" s="44"/>
      <c r="O4" s="45"/>
      <c r="P4" s="44"/>
      <c r="Q4" s="44"/>
      <c r="R4" s="44"/>
      <c r="S4" s="45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179"/>
    </row>
    <row r="5" spans="2:41" s="178" customFormat="1" ht="9.75" customHeight="1">
      <c r="E5" s="7"/>
      <c r="F5" s="7"/>
      <c r="G5" s="7"/>
      <c r="H5" s="7"/>
      <c r="I5" s="7"/>
      <c r="J5" s="7"/>
      <c r="K5" s="7"/>
      <c r="L5" s="7"/>
      <c r="M5" s="7"/>
      <c r="N5" s="7"/>
      <c r="O5" s="46"/>
      <c r="P5" s="7"/>
      <c r="Q5" s="7"/>
      <c r="R5" s="7"/>
      <c r="S5" s="46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</row>
    <row r="6" spans="2:41" s="178" customFormat="1" ht="30" customHeight="1">
      <c r="B6" s="712" t="s">
        <v>11</v>
      </c>
      <c r="C6" s="713"/>
      <c r="D6" s="713"/>
      <c r="E6" s="713"/>
      <c r="F6" s="713"/>
      <c r="G6" s="713"/>
      <c r="H6" s="713"/>
      <c r="I6" s="713"/>
      <c r="J6" s="713"/>
      <c r="K6" s="713"/>
      <c r="L6" s="714"/>
      <c r="M6" s="47"/>
      <c r="N6" s="712" t="s">
        <v>12</v>
      </c>
      <c r="O6" s="713"/>
      <c r="P6" s="713"/>
      <c r="Q6" s="713"/>
      <c r="R6" s="713"/>
      <c r="S6" s="713"/>
      <c r="T6" s="714"/>
      <c r="U6" s="7"/>
      <c r="V6" s="712" t="s">
        <v>13</v>
      </c>
      <c r="W6" s="713"/>
      <c r="X6" s="713"/>
      <c r="Y6" s="713"/>
      <c r="Z6" s="713"/>
      <c r="AA6" s="713"/>
      <c r="AB6" s="714"/>
      <c r="AC6" s="7"/>
      <c r="AD6" s="712" t="s">
        <v>14</v>
      </c>
      <c r="AE6" s="713"/>
      <c r="AF6" s="713"/>
      <c r="AG6" s="713"/>
      <c r="AH6" s="713"/>
      <c r="AI6" s="713"/>
      <c r="AJ6" s="714"/>
    </row>
    <row r="7" spans="2:41" s="178" customFormat="1" ht="30" customHeight="1">
      <c r="B7" s="711" t="s">
        <v>15</v>
      </c>
      <c r="C7" s="711"/>
      <c r="D7" s="711"/>
      <c r="E7" s="7"/>
      <c r="F7" s="715" t="s">
        <v>16</v>
      </c>
      <c r="G7" s="715"/>
      <c r="H7" s="715"/>
      <c r="I7" s="7"/>
      <c r="J7" s="715" t="s">
        <v>17</v>
      </c>
      <c r="K7" s="715"/>
      <c r="L7" s="715"/>
      <c r="M7" s="47"/>
      <c r="N7" s="711" t="s">
        <v>18</v>
      </c>
      <c r="O7" s="711"/>
      <c r="P7" s="711"/>
      <c r="Q7" s="7"/>
      <c r="R7" s="711" t="s">
        <v>19</v>
      </c>
      <c r="S7" s="711"/>
      <c r="T7" s="711"/>
      <c r="U7" s="7"/>
      <c r="V7" s="711" t="s">
        <v>20</v>
      </c>
      <c r="W7" s="711"/>
      <c r="X7" s="711"/>
      <c r="Y7" s="7"/>
      <c r="Z7" s="711" t="s">
        <v>21</v>
      </c>
      <c r="AA7" s="711"/>
      <c r="AB7" s="711"/>
      <c r="AC7" s="7"/>
      <c r="AD7" s="711" t="s">
        <v>22</v>
      </c>
      <c r="AE7" s="711"/>
      <c r="AF7" s="711"/>
      <c r="AG7" s="7"/>
      <c r="AH7" s="711" t="s">
        <v>23</v>
      </c>
      <c r="AI7" s="711"/>
      <c r="AJ7" s="711"/>
    </row>
    <row r="8" spans="2:41" s="26" customFormat="1" ht="51" customHeight="1">
      <c r="B8" s="716" t="s">
        <v>24</v>
      </c>
      <c r="C8" s="716"/>
      <c r="D8" s="50">
        <v>2</v>
      </c>
      <c r="E8" s="11"/>
      <c r="F8" s="717" t="s">
        <v>25</v>
      </c>
      <c r="G8" s="718"/>
      <c r="H8" s="51">
        <v>17</v>
      </c>
      <c r="I8" s="11"/>
      <c r="J8" s="717" t="s">
        <v>25</v>
      </c>
      <c r="K8" s="718"/>
      <c r="L8" s="51">
        <v>17</v>
      </c>
      <c r="M8" s="11"/>
      <c r="N8" s="717" t="s">
        <v>25</v>
      </c>
      <c r="O8" s="718"/>
      <c r="P8" s="51">
        <v>17</v>
      </c>
      <c r="Q8" s="11"/>
      <c r="R8" s="717" t="s">
        <v>25</v>
      </c>
      <c r="S8" s="718"/>
      <c r="T8" s="51">
        <v>17</v>
      </c>
      <c r="U8" s="11"/>
      <c r="V8" s="717" t="s">
        <v>25</v>
      </c>
      <c r="W8" s="718"/>
      <c r="X8" s="51">
        <v>17</v>
      </c>
      <c r="Y8" s="11"/>
      <c r="Z8" s="717" t="s">
        <v>25</v>
      </c>
      <c r="AA8" s="718"/>
      <c r="AB8" s="51">
        <v>17</v>
      </c>
      <c r="AC8" s="11"/>
      <c r="AD8" s="717" t="s">
        <v>25</v>
      </c>
      <c r="AE8" s="718"/>
      <c r="AF8" s="51">
        <v>17</v>
      </c>
      <c r="AG8" s="11"/>
      <c r="AH8" s="717" t="s">
        <v>25</v>
      </c>
      <c r="AI8" s="718"/>
      <c r="AJ8" s="51">
        <v>17</v>
      </c>
    </row>
    <row r="9" spans="2:41" s="180" customFormat="1" ht="51" customHeight="1">
      <c r="E9" s="39"/>
      <c r="F9" s="719" t="s">
        <v>26</v>
      </c>
      <c r="G9" s="720"/>
      <c r="H9" s="52">
        <v>2</v>
      </c>
      <c r="I9" s="39"/>
      <c r="J9" s="719" t="s">
        <v>26</v>
      </c>
      <c r="K9" s="720"/>
      <c r="L9" s="52">
        <v>2</v>
      </c>
      <c r="M9" s="39"/>
      <c r="N9" s="719" t="s">
        <v>26</v>
      </c>
      <c r="O9" s="720"/>
      <c r="P9" s="52">
        <v>2</v>
      </c>
      <c r="Q9" s="39"/>
      <c r="R9" s="719" t="s">
        <v>26</v>
      </c>
      <c r="S9" s="720"/>
      <c r="T9" s="52">
        <v>2</v>
      </c>
      <c r="U9" s="39"/>
      <c r="V9" s="719" t="s">
        <v>26</v>
      </c>
      <c r="W9" s="720"/>
      <c r="X9" s="52">
        <v>2</v>
      </c>
      <c r="Y9" s="39"/>
      <c r="Z9" s="719" t="s">
        <v>26</v>
      </c>
      <c r="AA9" s="720"/>
      <c r="AB9" s="52">
        <v>2</v>
      </c>
      <c r="AC9" s="39"/>
      <c r="AD9" s="719" t="s">
        <v>26</v>
      </c>
      <c r="AE9" s="720"/>
      <c r="AF9" s="52">
        <v>2</v>
      </c>
      <c r="AG9" s="39"/>
      <c r="AH9" s="719" t="s">
        <v>26</v>
      </c>
      <c r="AI9" s="720"/>
      <c r="AJ9" s="52">
        <v>2</v>
      </c>
      <c r="AN9" s="26"/>
      <c r="AO9" s="26"/>
    </row>
    <row r="10" spans="2:41" s="26" customFormat="1" ht="44" customHeight="1">
      <c r="E10" s="11"/>
      <c r="F10" s="717" t="s">
        <v>27</v>
      </c>
      <c r="G10" s="718"/>
      <c r="H10" s="51">
        <v>1</v>
      </c>
      <c r="I10" s="11"/>
      <c r="J10" s="717" t="s">
        <v>27</v>
      </c>
      <c r="K10" s="718"/>
      <c r="L10" s="51">
        <v>1</v>
      </c>
      <c r="M10" s="11"/>
      <c r="N10" s="717" t="s">
        <v>27</v>
      </c>
      <c r="O10" s="718"/>
      <c r="P10" s="51">
        <v>1</v>
      </c>
      <c r="Q10" s="11"/>
      <c r="R10" s="717" t="s">
        <v>27</v>
      </c>
      <c r="S10" s="718"/>
      <c r="T10" s="51">
        <v>1</v>
      </c>
      <c r="U10" s="11"/>
      <c r="V10" s="717" t="s">
        <v>27</v>
      </c>
      <c r="W10" s="718"/>
      <c r="X10" s="51">
        <v>1</v>
      </c>
      <c r="Y10" s="11"/>
      <c r="Z10" s="717" t="s">
        <v>27</v>
      </c>
      <c r="AA10" s="718"/>
      <c r="AB10" s="51">
        <v>1</v>
      </c>
      <c r="AC10" s="11"/>
      <c r="AD10" s="717" t="s">
        <v>27</v>
      </c>
      <c r="AE10" s="718"/>
      <c r="AF10" s="51">
        <v>1</v>
      </c>
      <c r="AG10" s="11"/>
      <c r="AH10" s="717" t="s">
        <v>27</v>
      </c>
      <c r="AI10" s="718"/>
      <c r="AJ10" s="51">
        <v>1</v>
      </c>
    </row>
    <row r="11" spans="2:41" s="13" customFormat="1" ht="94.5" customHeight="1">
      <c r="E11" s="11"/>
      <c r="F11" s="717" t="s">
        <v>187</v>
      </c>
      <c r="G11" s="718"/>
      <c r="H11" s="51">
        <v>2</v>
      </c>
      <c r="I11" s="11"/>
      <c r="J11" s="717" t="str">
        <f>+F11</f>
        <v>Sem. Act. Contribuyentes a los Modelos de Formación Naval</v>
      </c>
      <c r="K11" s="718"/>
      <c r="L11" s="51">
        <v>2</v>
      </c>
      <c r="M11" s="11"/>
      <c r="N11" s="717" t="str">
        <f>+J11</f>
        <v>Sem. Act. Contribuyentes a los Modelos de Formación Naval</v>
      </c>
      <c r="O11" s="718"/>
      <c r="P11" s="51">
        <v>2</v>
      </c>
      <c r="Q11" s="11"/>
      <c r="R11" s="717" t="str">
        <f>+N11</f>
        <v>Sem. Act. Contribuyentes a los Modelos de Formación Naval</v>
      </c>
      <c r="S11" s="718"/>
      <c r="T11" s="51">
        <v>2</v>
      </c>
      <c r="U11" s="11"/>
      <c r="V11" s="717" t="str">
        <f>+R11</f>
        <v>Sem. Act. Contribuyentes a los Modelos de Formación Naval</v>
      </c>
      <c r="W11" s="718"/>
      <c r="X11" s="51">
        <v>2</v>
      </c>
      <c r="Y11" s="11"/>
      <c r="Z11" s="717" t="str">
        <f>+V11</f>
        <v>Sem. Act. Contribuyentes a los Modelos de Formación Naval</v>
      </c>
      <c r="AA11" s="718"/>
      <c r="AB11" s="51">
        <v>2</v>
      </c>
      <c r="AC11" s="11"/>
      <c r="AD11" s="717" t="str">
        <f>+Z11</f>
        <v>Sem. Act. Contribuyentes a los Modelos de Formación Naval</v>
      </c>
      <c r="AE11" s="718"/>
      <c r="AF11" s="51">
        <v>2</v>
      </c>
      <c r="AG11" s="11"/>
      <c r="AH11" s="717" t="str">
        <f>+AD11</f>
        <v>Sem. Act. Contribuyentes a los Modelos de Formación Naval</v>
      </c>
      <c r="AI11" s="718"/>
      <c r="AJ11" s="51">
        <v>2</v>
      </c>
    </row>
    <row r="12" spans="2:41" s="162" customFormat="1" ht="41.25" customHeight="1">
      <c r="E12" s="7"/>
      <c r="F12" s="46"/>
      <c r="G12" s="46"/>
      <c r="H12" s="7"/>
      <c r="I12" s="7"/>
      <c r="J12" s="46"/>
      <c r="K12" s="46"/>
      <c r="L12" s="7"/>
      <c r="M12" s="7"/>
      <c r="N12" s="46"/>
      <c r="O12" s="46"/>
      <c r="P12" s="7"/>
      <c r="Q12" s="7"/>
      <c r="R12" s="46"/>
      <c r="S12" s="46"/>
      <c r="T12" s="7"/>
      <c r="U12" s="7"/>
      <c r="V12" s="46"/>
      <c r="W12" s="46"/>
      <c r="X12" s="7"/>
      <c r="Y12" s="7"/>
      <c r="Z12" s="46"/>
      <c r="AA12" s="46"/>
      <c r="AB12" s="7"/>
      <c r="AC12" s="7"/>
      <c r="AD12" s="46"/>
      <c r="AE12" s="46"/>
      <c r="AF12" s="7"/>
      <c r="AG12" s="7"/>
      <c r="AH12" s="46"/>
      <c r="AI12" s="46"/>
      <c r="AJ12" s="7"/>
    </row>
    <row r="13" spans="2:41" s="181" customFormat="1" ht="37.5" customHeight="1">
      <c r="B13" s="172"/>
      <c r="C13" s="172"/>
      <c r="D13" s="172"/>
      <c r="E13" s="169"/>
      <c r="F13" s="788" t="s">
        <v>5</v>
      </c>
      <c r="G13" s="789"/>
      <c r="H13" s="789"/>
      <c r="I13" s="789"/>
      <c r="J13" s="789"/>
      <c r="K13" s="789"/>
      <c r="L13" s="790"/>
      <c r="M13" s="264"/>
      <c r="N13" s="788" t="s">
        <v>5</v>
      </c>
      <c r="O13" s="789"/>
      <c r="P13" s="789"/>
      <c r="Q13" s="789"/>
      <c r="R13" s="789"/>
      <c r="S13" s="789"/>
      <c r="T13" s="790"/>
      <c r="U13" s="264"/>
      <c r="V13" s="788" t="s">
        <v>5</v>
      </c>
      <c r="W13" s="789"/>
      <c r="X13" s="789"/>
      <c r="Y13" s="789"/>
      <c r="Z13" s="789"/>
      <c r="AA13" s="789"/>
      <c r="AB13" s="790"/>
      <c r="AC13" s="265"/>
      <c r="AD13" s="788" t="s">
        <v>5</v>
      </c>
      <c r="AE13" s="789"/>
      <c r="AF13" s="789"/>
      <c r="AG13" s="789"/>
      <c r="AH13" s="789"/>
      <c r="AI13" s="789"/>
      <c r="AJ13" s="790"/>
    </row>
    <row r="14" spans="2:41" s="162" customFormat="1" ht="37.5" customHeight="1">
      <c r="B14" s="183"/>
      <c r="C14" s="183"/>
      <c r="D14" s="183"/>
      <c r="E14" s="60"/>
      <c r="F14" s="266">
        <v>0</v>
      </c>
      <c r="G14" s="267">
        <v>4</v>
      </c>
      <c r="H14" s="268">
        <f>+G14*H8</f>
        <v>68</v>
      </c>
      <c r="I14" s="223"/>
      <c r="J14" s="268">
        <v>0</v>
      </c>
      <c r="K14" s="267">
        <v>4</v>
      </c>
      <c r="L14" s="269">
        <f>+K14*L8</f>
        <v>68</v>
      </c>
      <c r="M14" s="264"/>
      <c r="N14" s="266">
        <v>0</v>
      </c>
      <c r="O14" s="267">
        <v>4</v>
      </c>
      <c r="P14" s="268">
        <f>+O14*P8</f>
        <v>68</v>
      </c>
      <c r="Q14" s="223"/>
      <c r="R14" s="268">
        <v>0</v>
      </c>
      <c r="S14" s="267">
        <v>4</v>
      </c>
      <c r="T14" s="269">
        <f>+S14*T8</f>
        <v>68</v>
      </c>
      <c r="U14" s="264"/>
      <c r="V14" s="266">
        <v>0</v>
      </c>
      <c r="W14" s="267">
        <v>4</v>
      </c>
      <c r="X14" s="223">
        <f>+W14*X8</f>
        <v>68</v>
      </c>
      <c r="Y14" s="223"/>
      <c r="Z14" s="268">
        <v>0</v>
      </c>
      <c r="AA14" s="267">
        <v>4</v>
      </c>
      <c r="AB14" s="269">
        <f>+AA14*AB8</f>
        <v>68</v>
      </c>
      <c r="AC14" s="265"/>
      <c r="AD14" s="266">
        <v>0</v>
      </c>
      <c r="AE14" s="267">
        <v>4</v>
      </c>
      <c r="AF14" s="268">
        <f>+AE14*AF8</f>
        <v>68</v>
      </c>
      <c r="AG14" s="223"/>
      <c r="AH14" s="268">
        <v>0</v>
      </c>
      <c r="AI14" s="267">
        <v>4</v>
      </c>
      <c r="AJ14" s="269">
        <f>+AI14*AJ8</f>
        <v>68</v>
      </c>
    </row>
    <row r="15" spans="2:41" s="162" customFormat="1" ht="14.25" customHeight="1">
      <c r="B15" s="183"/>
      <c r="C15" s="183"/>
      <c r="D15" s="183"/>
      <c r="E15" s="60"/>
      <c r="F15" s="237"/>
      <c r="G15" s="270"/>
      <c r="H15" s="237"/>
      <c r="I15" s="236"/>
      <c r="J15" s="237"/>
      <c r="K15" s="270"/>
      <c r="L15" s="237"/>
      <c r="M15" s="237"/>
      <c r="N15" s="237"/>
      <c r="O15" s="270"/>
      <c r="P15" s="237"/>
      <c r="Q15" s="236"/>
      <c r="R15" s="237"/>
      <c r="S15" s="270"/>
      <c r="T15" s="237"/>
      <c r="U15" s="237"/>
      <c r="V15" s="237"/>
      <c r="W15" s="270"/>
      <c r="X15" s="237"/>
      <c r="Y15" s="236"/>
      <c r="Z15" s="237"/>
      <c r="AA15" s="270"/>
      <c r="AB15" s="237"/>
      <c r="AC15" s="234"/>
      <c r="AD15" s="237"/>
      <c r="AE15" s="270"/>
      <c r="AF15" s="237"/>
      <c r="AG15" s="236"/>
      <c r="AH15" s="237"/>
      <c r="AI15" s="270"/>
      <c r="AJ15" s="236"/>
    </row>
    <row r="16" spans="2:41" s="181" customFormat="1" ht="44.25" customHeight="1">
      <c r="B16" s="172"/>
      <c r="C16" s="172"/>
      <c r="D16" s="172"/>
      <c r="E16" s="169"/>
      <c r="F16" s="788" t="s">
        <v>46</v>
      </c>
      <c r="G16" s="789"/>
      <c r="H16" s="789"/>
      <c r="I16" s="789"/>
      <c r="J16" s="789"/>
      <c r="K16" s="789"/>
      <c r="L16" s="790"/>
      <c r="M16" s="264"/>
      <c r="N16" s="788" t="s">
        <v>46</v>
      </c>
      <c r="O16" s="789"/>
      <c r="P16" s="789"/>
      <c r="Q16" s="789"/>
      <c r="R16" s="789"/>
      <c r="S16" s="789"/>
      <c r="T16" s="790"/>
      <c r="U16" s="264"/>
      <c r="V16" s="788" t="s">
        <v>46</v>
      </c>
      <c r="W16" s="789"/>
      <c r="X16" s="789"/>
      <c r="Y16" s="789"/>
      <c r="Z16" s="789"/>
      <c r="AA16" s="789"/>
      <c r="AB16" s="790"/>
      <c r="AC16" s="265"/>
      <c r="AD16" s="788" t="s">
        <v>46</v>
      </c>
      <c r="AE16" s="789"/>
      <c r="AF16" s="789"/>
      <c r="AG16" s="789"/>
      <c r="AH16" s="789"/>
      <c r="AI16" s="789"/>
      <c r="AJ16" s="790"/>
    </row>
    <row r="17" spans="2:41" s="162" customFormat="1" ht="37.5" customHeight="1">
      <c r="B17" s="183"/>
      <c r="C17" s="183"/>
      <c r="D17" s="183"/>
      <c r="E17" s="60"/>
      <c r="F17" s="266">
        <v>0</v>
      </c>
      <c r="G17" s="267">
        <v>4</v>
      </c>
      <c r="H17" s="268">
        <f>+G17*H8</f>
        <v>68</v>
      </c>
      <c r="I17" s="223"/>
      <c r="J17" s="268">
        <v>0</v>
      </c>
      <c r="K17" s="267">
        <v>4</v>
      </c>
      <c r="L17" s="269">
        <f>+K17*L8</f>
        <v>68</v>
      </c>
      <c r="M17" s="264"/>
      <c r="N17" s="266">
        <v>0</v>
      </c>
      <c r="O17" s="267">
        <v>4</v>
      </c>
      <c r="P17" s="268">
        <f>+O17*P8</f>
        <v>68</v>
      </c>
      <c r="Q17" s="223"/>
      <c r="R17" s="268">
        <v>0</v>
      </c>
      <c r="S17" s="267">
        <v>4</v>
      </c>
      <c r="T17" s="269">
        <f>+S17*T8</f>
        <v>68</v>
      </c>
      <c r="U17" s="264"/>
      <c r="V17" s="266">
        <v>0</v>
      </c>
      <c r="W17" s="267">
        <v>4</v>
      </c>
      <c r="X17" s="223">
        <f>+W17*X8</f>
        <v>68</v>
      </c>
      <c r="Y17" s="223"/>
      <c r="Z17" s="268">
        <v>0</v>
      </c>
      <c r="AA17" s="267">
        <v>4</v>
      </c>
      <c r="AB17" s="269">
        <f>+AA17*AB8</f>
        <v>68</v>
      </c>
      <c r="AC17" s="265"/>
      <c r="AD17" s="266">
        <v>0</v>
      </c>
      <c r="AE17" s="267">
        <v>4</v>
      </c>
      <c r="AF17" s="268">
        <f>+AE17*AF8</f>
        <v>68</v>
      </c>
      <c r="AG17" s="223"/>
      <c r="AH17" s="268">
        <v>0</v>
      </c>
      <c r="AI17" s="267">
        <v>4</v>
      </c>
      <c r="AJ17" s="269">
        <f>+AI17*AJ8</f>
        <v>68</v>
      </c>
    </row>
    <row r="18" spans="2:41" s="162" customFormat="1" ht="14.25" customHeight="1">
      <c r="B18" s="183"/>
      <c r="C18" s="183"/>
      <c r="D18" s="183"/>
      <c r="E18" s="60"/>
      <c r="F18" s="270"/>
      <c r="G18" s="270"/>
      <c r="H18" s="237"/>
      <c r="I18" s="237"/>
      <c r="J18" s="270"/>
      <c r="K18" s="270"/>
      <c r="L18" s="237"/>
      <c r="M18" s="237"/>
      <c r="N18" s="270"/>
      <c r="O18" s="270"/>
      <c r="P18" s="237"/>
      <c r="Q18" s="237"/>
      <c r="R18" s="270"/>
      <c r="S18" s="270"/>
      <c r="T18" s="237"/>
      <c r="U18" s="237"/>
      <c r="V18" s="270"/>
      <c r="W18" s="270"/>
      <c r="X18" s="237"/>
      <c r="Y18" s="237"/>
      <c r="Z18" s="270"/>
      <c r="AA18" s="270"/>
      <c r="AB18" s="237"/>
      <c r="AC18" s="237"/>
      <c r="AD18" s="270"/>
      <c r="AE18" s="270"/>
      <c r="AF18" s="237"/>
      <c r="AG18" s="237"/>
      <c r="AH18" s="270"/>
      <c r="AI18" s="270"/>
      <c r="AJ18" s="237"/>
    </row>
    <row r="19" spans="2:41" s="181" customFormat="1" ht="78.75" customHeight="1">
      <c r="B19" s="721" t="s">
        <v>42</v>
      </c>
      <c r="C19" s="722"/>
      <c r="D19" s="723"/>
      <c r="E19" s="172"/>
      <c r="F19" s="788" t="s">
        <v>32</v>
      </c>
      <c r="G19" s="789"/>
      <c r="H19" s="789"/>
      <c r="I19" s="789"/>
      <c r="J19" s="789"/>
      <c r="K19" s="789"/>
      <c r="L19" s="790"/>
      <c r="M19" s="236"/>
      <c r="N19" s="788" t="s">
        <v>48</v>
      </c>
      <c r="O19" s="789"/>
      <c r="P19" s="789"/>
      <c r="Q19" s="789"/>
      <c r="R19" s="789"/>
      <c r="S19" s="789"/>
      <c r="T19" s="790"/>
      <c r="U19" s="235"/>
      <c r="V19" s="788" t="s">
        <v>33</v>
      </c>
      <c r="W19" s="789"/>
      <c r="X19" s="789"/>
      <c r="Y19" s="789"/>
      <c r="Z19" s="789"/>
      <c r="AA19" s="789"/>
      <c r="AB19" s="790"/>
      <c r="AC19" s="236"/>
      <c r="AD19" s="236"/>
      <c r="AE19" s="236"/>
      <c r="AF19" s="237"/>
      <c r="AG19" s="237"/>
      <c r="AH19" s="788" t="s">
        <v>43</v>
      </c>
      <c r="AI19" s="789"/>
      <c r="AJ19" s="790"/>
    </row>
    <row r="20" spans="2:41" s="162" customFormat="1" ht="37.5" customHeight="1">
      <c r="B20" s="159">
        <v>2</v>
      </c>
      <c r="C20" s="160">
        <v>0</v>
      </c>
      <c r="D20" s="161">
        <f>+(B20+C20)*D8</f>
        <v>4</v>
      </c>
      <c r="E20" s="183"/>
      <c r="F20" s="266">
        <v>1</v>
      </c>
      <c r="G20" s="267">
        <v>1</v>
      </c>
      <c r="H20" s="268">
        <f>+H$8*(F20+G20)</f>
        <v>34</v>
      </c>
      <c r="I20" s="223"/>
      <c r="J20" s="268">
        <v>1</v>
      </c>
      <c r="K20" s="267">
        <v>1</v>
      </c>
      <c r="L20" s="269">
        <f>+L8*(J20+K20)</f>
        <v>34</v>
      </c>
      <c r="M20" s="236"/>
      <c r="N20" s="266">
        <v>1</v>
      </c>
      <c r="O20" s="267">
        <v>1</v>
      </c>
      <c r="P20" s="268">
        <f>+P$8*(N20+O20)</f>
        <v>34</v>
      </c>
      <c r="Q20" s="267"/>
      <c r="R20" s="268">
        <v>1</v>
      </c>
      <c r="S20" s="267">
        <v>1</v>
      </c>
      <c r="T20" s="269">
        <f>+T$8*(R20+S20)</f>
        <v>34</v>
      </c>
      <c r="U20" s="235"/>
      <c r="V20" s="266">
        <v>2</v>
      </c>
      <c r="W20" s="267">
        <v>2</v>
      </c>
      <c r="X20" s="223">
        <f>+X$8*(V20+W20)</f>
        <v>68</v>
      </c>
      <c r="Y20" s="223"/>
      <c r="Z20" s="268">
        <v>2</v>
      </c>
      <c r="AA20" s="267">
        <v>2</v>
      </c>
      <c r="AB20" s="269">
        <f>+AB$8*(Z20+AA20)</f>
        <v>68</v>
      </c>
      <c r="AC20" s="236"/>
      <c r="AD20" s="236"/>
      <c r="AE20" s="236"/>
      <c r="AF20" s="237"/>
      <c r="AG20" s="237"/>
      <c r="AH20" s="266">
        <v>1</v>
      </c>
      <c r="AI20" s="267">
        <v>1</v>
      </c>
      <c r="AJ20" s="269">
        <f>+$AF$8*(AH20+AI20)</f>
        <v>34</v>
      </c>
    </row>
    <row r="21" spans="2:41" s="162" customFormat="1" ht="14.25" customHeight="1">
      <c r="B21" s="183"/>
      <c r="C21" s="60"/>
      <c r="D21" s="61"/>
      <c r="E21" s="60"/>
      <c r="F21" s="237"/>
      <c r="G21" s="237"/>
      <c r="H21" s="237"/>
      <c r="I21" s="237"/>
      <c r="J21" s="237"/>
      <c r="K21" s="237"/>
      <c r="L21" s="270"/>
      <c r="M21" s="237"/>
      <c r="N21" s="234"/>
      <c r="O21" s="234"/>
      <c r="P21" s="235"/>
      <c r="Q21" s="234"/>
      <c r="R21" s="234"/>
      <c r="S21" s="234"/>
      <c r="T21" s="234"/>
      <c r="U21" s="235"/>
      <c r="V21" s="234"/>
      <c r="W21" s="237"/>
      <c r="X21" s="270"/>
      <c r="Y21" s="237"/>
      <c r="Z21" s="237"/>
      <c r="AA21" s="237"/>
      <c r="AB21" s="270"/>
      <c r="AC21" s="237"/>
      <c r="AD21" s="270"/>
      <c r="AE21" s="270"/>
      <c r="AF21" s="237"/>
      <c r="AG21" s="237"/>
      <c r="AH21" s="270"/>
      <c r="AI21" s="270"/>
      <c r="AJ21" s="237"/>
    </row>
    <row r="22" spans="2:41" s="181" customFormat="1" ht="63.75" customHeight="1">
      <c r="B22" s="172"/>
      <c r="C22" s="172"/>
      <c r="D22" s="171"/>
      <c r="E22" s="169"/>
      <c r="F22" s="788" t="s">
        <v>34</v>
      </c>
      <c r="G22" s="789"/>
      <c r="H22" s="789"/>
      <c r="I22" s="789"/>
      <c r="J22" s="789"/>
      <c r="K22" s="789"/>
      <c r="L22" s="790"/>
      <c r="M22" s="236"/>
      <c r="N22" s="236"/>
      <c r="O22" s="236"/>
      <c r="P22" s="237"/>
      <c r="Q22" s="273"/>
      <c r="R22" s="234"/>
      <c r="S22" s="234"/>
      <c r="T22" s="234"/>
      <c r="U22" s="264"/>
      <c r="V22" s="788" t="s">
        <v>29</v>
      </c>
      <c r="W22" s="789"/>
      <c r="X22" s="789"/>
      <c r="Y22" s="789"/>
      <c r="Z22" s="789"/>
      <c r="AA22" s="789"/>
      <c r="AB22" s="790"/>
      <c r="AC22" s="265"/>
      <c r="AD22" s="788" t="s">
        <v>51</v>
      </c>
      <c r="AE22" s="789"/>
      <c r="AF22" s="790"/>
      <c r="AG22" s="273"/>
      <c r="AH22" s="788" t="s">
        <v>30</v>
      </c>
      <c r="AI22" s="789"/>
      <c r="AJ22" s="790"/>
    </row>
    <row r="23" spans="2:41" s="162" customFormat="1" ht="34.5" customHeight="1">
      <c r="B23" s="183"/>
      <c r="C23" s="183"/>
      <c r="D23" s="61"/>
      <c r="E23" s="60"/>
      <c r="F23" s="266">
        <v>3</v>
      </c>
      <c r="G23" s="267">
        <v>1</v>
      </c>
      <c r="H23" s="268">
        <f>+H$8*(F23+G23)</f>
        <v>68</v>
      </c>
      <c r="I23" s="223"/>
      <c r="J23" s="268">
        <v>3</v>
      </c>
      <c r="K23" s="267">
        <v>1</v>
      </c>
      <c r="L23" s="269">
        <f>+$L$8*(J23+K23)</f>
        <v>68</v>
      </c>
      <c r="M23" s="236"/>
      <c r="N23" s="236"/>
      <c r="O23" s="236"/>
      <c r="P23" s="237"/>
      <c r="Q23" s="273"/>
      <c r="R23" s="234"/>
      <c r="S23" s="234"/>
      <c r="T23" s="234"/>
      <c r="U23" s="264"/>
      <c r="V23" s="266">
        <v>3</v>
      </c>
      <c r="W23" s="267">
        <v>1</v>
      </c>
      <c r="X23" s="223">
        <f>+X$8*(V23+W23)</f>
        <v>68</v>
      </c>
      <c r="Y23" s="223"/>
      <c r="Z23" s="268">
        <v>1</v>
      </c>
      <c r="AA23" s="267">
        <v>1</v>
      </c>
      <c r="AB23" s="269">
        <f>+T$8*(Z23+AA23)</f>
        <v>34</v>
      </c>
      <c r="AC23" s="265"/>
      <c r="AD23" s="266">
        <v>1</v>
      </c>
      <c r="AE23" s="267">
        <v>1</v>
      </c>
      <c r="AF23" s="269">
        <f>+$AF$8*(AD23+AE23)</f>
        <v>34</v>
      </c>
      <c r="AG23" s="273"/>
      <c r="AH23" s="266">
        <v>3</v>
      </c>
      <c r="AI23" s="267">
        <v>1</v>
      </c>
      <c r="AJ23" s="269">
        <f>+AJ$8*(AH23+AI23)</f>
        <v>68</v>
      </c>
    </row>
    <row r="24" spans="2:41" s="162" customFormat="1" ht="14.25" customHeight="1">
      <c r="B24" s="183"/>
      <c r="C24" s="60"/>
      <c r="D24" s="61"/>
      <c r="E24" s="60"/>
      <c r="F24" s="237"/>
      <c r="G24" s="237"/>
      <c r="H24" s="237"/>
      <c r="I24" s="237"/>
      <c r="J24" s="237"/>
      <c r="K24" s="237"/>
      <c r="L24" s="270"/>
      <c r="M24" s="237"/>
      <c r="N24" s="234"/>
      <c r="O24" s="234"/>
      <c r="P24" s="235"/>
      <c r="Q24" s="234"/>
      <c r="R24" s="234"/>
      <c r="S24" s="234"/>
      <c r="T24" s="234"/>
      <c r="U24" s="235"/>
      <c r="V24" s="234"/>
      <c r="W24" s="237"/>
      <c r="X24" s="270"/>
      <c r="Y24" s="237"/>
      <c r="Z24" s="237"/>
      <c r="AA24" s="237"/>
      <c r="AB24" s="270"/>
      <c r="AC24" s="237"/>
      <c r="AD24" s="270"/>
      <c r="AE24" s="270"/>
      <c r="AF24" s="237"/>
      <c r="AG24" s="237"/>
      <c r="AH24" s="270"/>
      <c r="AI24" s="270"/>
      <c r="AJ24" s="237"/>
    </row>
    <row r="25" spans="2:41" s="181" customFormat="1" ht="66" customHeight="1">
      <c r="B25" s="172"/>
      <c r="C25" s="169"/>
      <c r="D25" s="171"/>
      <c r="E25" s="169"/>
      <c r="F25" s="797" t="s">
        <v>28</v>
      </c>
      <c r="G25" s="798"/>
      <c r="H25" s="798"/>
      <c r="I25" s="798"/>
      <c r="J25" s="798"/>
      <c r="K25" s="798"/>
      <c r="L25" s="799"/>
      <c r="M25" s="264"/>
      <c r="N25" s="797" t="s">
        <v>47</v>
      </c>
      <c r="O25" s="798"/>
      <c r="P25" s="799"/>
      <c r="Q25" s="234"/>
      <c r="R25" s="797" t="s">
        <v>49</v>
      </c>
      <c r="S25" s="798"/>
      <c r="T25" s="799"/>
      <c r="U25" s="235"/>
      <c r="V25" s="274"/>
      <c r="W25" s="274"/>
      <c r="X25" s="274"/>
      <c r="Y25" s="237"/>
      <c r="Z25" s="237"/>
      <c r="AA25" s="237"/>
      <c r="AB25" s="270"/>
      <c r="AC25" s="237"/>
      <c r="AG25" s="275"/>
      <c r="AH25" s="788" t="s">
        <v>44</v>
      </c>
      <c r="AI25" s="789"/>
      <c r="AJ25" s="790"/>
    </row>
    <row r="26" spans="2:41" s="162" customFormat="1" ht="37.5" customHeight="1">
      <c r="B26" s="183"/>
      <c r="C26" s="60"/>
      <c r="D26" s="61"/>
      <c r="E26" s="60"/>
      <c r="F26" s="242">
        <v>2</v>
      </c>
      <c r="G26" s="243">
        <v>4</v>
      </c>
      <c r="H26" s="276">
        <f>+H$8*(F26+G26)</f>
        <v>102</v>
      </c>
      <c r="I26" s="243"/>
      <c r="J26" s="276">
        <v>2</v>
      </c>
      <c r="K26" s="243">
        <v>2</v>
      </c>
      <c r="L26" s="244">
        <f>+L8*(J26+K26)</f>
        <v>68</v>
      </c>
      <c r="M26" s="264"/>
      <c r="N26" s="242">
        <v>1</v>
      </c>
      <c r="O26" s="243">
        <v>1</v>
      </c>
      <c r="P26" s="244">
        <f>+P$8*(N26+O26)</f>
        <v>34</v>
      </c>
      <c r="Q26" s="234"/>
      <c r="R26" s="242">
        <v>1</v>
      </c>
      <c r="S26" s="243">
        <v>1</v>
      </c>
      <c r="T26" s="244">
        <f>+T$8*(R26+S26)</f>
        <v>34</v>
      </c>
      <c r="U26" s="235"/>
      <c r="V26" s="274"/>
      <c r="W26" s="274"/>
      <c r="X26" s="274"/>
      <c r="Y26" s="237"/>
      <c r="Z26" s="237"/>
      <c r="AA26" s="237"/>
      <c r="AB26" s="270"/>
      <c r="AC26" s="237"/>
      <c r="AG26" s="264"/>
      <c r="AH26" s="266">
        <v>1</v>
      </c>
      <c r="AI26" s="267">
        <v>1</v>
      </c>
      <c r="AJ26" s="269">
        <f>+$AF$8*(AH26+AI26)</f>
        <v>34</v>
      </c>
    </row>
    <row r="27" spans="2:41" ht="14.25" customHeight="1">
      <c r="B27" s="186"/>
      <c r="C27" s="186"/>
      <c r="D27" s="186"/>
      <c r="E27" s="60"/>
      <c r="F27" s="270"/>
      <c r="G27" s="270"/>
      <c r="H27" s="237"/>
      <c r="I27" s="237"/>
      <c r="J27" s="270"/>
      <c r="K27" s="270"/>
      <c r="L27" s="237"/>
      <c r="M27" s="237"/>
      <c r="N27" s="270"/>
      <c r="O27" s="270"/>
      <c r="P27" s="237"/>
      <c r="Q27" s="237"/>
      <c r="R27" s="270"/>
      <c r="S27" s="270"/>
      <c r="T27" s="237"/>
      <c r="U27" s="237"/>
      <c r="V27" s="270"/>
      <c r="W27" s="270"/>
      <c r="X27" s="237"/>
      <c r="Y27" s="237"/>
      <c r="Z27" s="270"/>
      <c r="AA27" s="270"/>
      <c r="AB27" s="237"/>
      <c r="AC27" s="237"/>
      <c r="AD27" s="270"/>
      <c r="AE27" s="270"/>
      <c r="AF27" s="237"/>
      <c r="AG27" s="237"/>
      <c r="AH27" s="270"/>
      <c r="AI27" s="270"/>
      <c r="AJ27" s="237"/>
      <c r="AN27" s="168"/>
      <c r="AO27" s="42"/>
    </row>
    <row r="28" spans="2:41" s="185" customFormat="1" ht="66" customHeight="1">
      <c r="B28" s="182"/>
      <c r="C28" s="182"/>
      <c r="D28" s="182"/>
      <c r="E28" s="170"/>
      <c r="F28" s="797" t="s">
        <v>31</v>
      </c>
      <c r="G28" s="798"/>
      <c r="H28" s="798"/>
      <c r="I28" s="798"/>
      <c r="J28" s="798"/>
      <c r="K28" s="798"/>
      <c r="L28" s="799"/>
      <c r="M28" s="234"/>
      <c r="N28" s="803" t="s">
        <v>70</v>
      </c>
      <c r="O28" s="804"/>
      <c r="P28" s="804"/>
      <c r="Q28" s="804"/>
      <c r="R28" s="804"/>
      <c r="S28" s="804"/>
      <c r="T28" s="805"/>
      <c r="U28" s="264"/>
      <c r="V28" s="797" t="s">
        <v>50</v>
      </c>
      <c r="W28" s="798"/>
      <c r="X28" s="799"/>
      <c r="Y28" s="234"/>
      <c r="Z28" s="234"/>
      <c r="AA28" s="234"/>
      <c r="AB28" s="234"/>
      <c r="AC28" s="264"/>
      <c r="AD28" s="788" t="s">
        <v>76</v>
      </c>
      <c r="AE28" s="789"/>
      <c r="AF28" s="789"/>
      <c r="AG28" s="789"/>
      <c r="AH28" s="789"/>
      <c r="AI28" s="789"/>
      <c r="AJ28" s="790"/>
    </row>
    <row r="29" spans="2:41" s="26" customFormat="1" ht="37.5" customHeight="1">
      <c r="B29" s="184"/>
      <c r="C29" s="184"/>
      <c r="D29" s="184"/>
      <c r="E29" s="59"/>
      <c r="F29" s="242">
        <v>1</v>
      </c>
      <c r="G29" s="243">
        <v>1</v>
      </c>
      <c r="H29" s="276">
        <f>+H$8*(F29+G29)</f>
        <v>34</v>
      </c>
      <c r="I29" s="243"/>
      <c r="J29" s="276">
        <v>1</v>
      </c>
      <c r="K29" s="243">
        <v>1</v>
      </c>
      <c r="L29" s="244">
        <f>+L8*(J29+K29)</f>
        <v>34</v>
      </c>
      <c r="M29" s="234"/>
      <c r="N29" s="291">
        <v>2</v>
      </c>
      <c r="O29" s="292">
        <v>2</v>
      </c>
      <c r="P29" s="293">
        <f>+$P$8*(N29+O29)</f>
        <v>68</v>
      </c>
      <c r="Q29" s="292"/>
      <c r="R29" s="293">
        <v>1</v>
      </c>
      <c r="S29" s="292">
        <v>1</v>
      </c>
      <c r="T29" s="294">
        <f>+$T$8*(R29+S29)</f>
        <v>34</v>
      </c>
      <c r="U29" s="264"/>
      <c r="V29" s="242">
        <v>3</v>
      </c>
      <c r="W29" s="243">
        <v>1</v>
      </c>
      <c r="X29" s="244">
        <f>+AB$8*(V29+W29)</f>
        <v>68</v>
      </c>
      <c r="Y29" s="234"/>
      <c r="Z29" s="234"/>
      <c r="AA29" s="234"/>
      <c r="AB29" s="234"/>
      <c r="AC29" s="264"/>
      <c r="AD29" s="266">
        <v>1</v>
      </c>
      <c r="AE29" s="267">
        <v>1</v>
      </c>
      <c r="AF29" s="268">
        <f>+AF$8*(AD29+AE29)</f>
        <v>34</v>
      </c>
      <c r="AG29" s="268"/>
      <c r="AH29" s="268">
        <v>1</v>
      </c>
      <c r="AI29" s="267">
        <v>1</v>
      </c>
      <c r="AJ29" s="269">
        <f>+AB$8*(AH29+AI29)</f>
        <v>34</v>
      </c>
    </row>
    <row r="30" spans="2:41" s="26" customFormat="1" ht="14.25" customHeight="1">
      <c r="B30" s="184"/>
      <c r="C30" s="184"/>
      <c r="D30" s="184"/>
      <c r="E30" s="59"/>
      <c r="F30" s="264"/>
      <c r="G30" s="273"/>
      <c r="H30" s="264"/>
      <c r="I30" s="273"/>
      <c r="J30" s="273"/>
      <c r="K30" s="273"/>
      <c r="L30" s="264"/>
      <c r="M30" s="264"/>
      <c r="N30" s="264"/>
      <c r="O30" s="273"/>
      <c r="P30" s="264"/>
      <c r="Q30" s="273"/>
      <c r="R30" s="273"/>
      <c r="S30" s="273"/>
      <c r="T30" s="264"/>
      <c r="U30" s="264"/>
      <c r="V30" s="264"/>
      <c r="W30" s="273"/>
      <c r="X30" s="273"/>
      <c r="Y30" s="273"/>
      <c r="Z30" s="273"/>
      <c r="AA30" s="273"/>
      <c r="AB30" s="264"/>
      <c r="AC30" s="265"/>
      <c r="AD30" s="264"/>
      <c r="AE30" s="273"/>
      <c r="AF30" s="264"/>
      <c r="AG30" s="273"/>
      <c r="AH30" s="273"/>
      <c r="AI30" s="273"/>
      <c r="AJ30" s="264"/>
      <c r="AN30" s="186"/>
      <c r="AO30" s="186"/>
    </row>
    <row r="31" spans="2:41" s="185" customFormat="1" ht="44.25" customHeight="1">
      <c r="B31" s="182"/>
      <c r="C31" s="182"/>
      <c r="D31" s="182"/>
      <c r="E31" s="170"/>
      <c r="F31" s="803" t="s">
        <v>38</v>
      </c>
      <c r="G31" s="804"/>
      <c r="H31" s="804"/>
      <c r="I31" s="804"/>
      <c r="J31" s="804"/>
      <c r="K31" s="804"/>
      <c r="L31" s="805"/>
      <c r="M31" s="264"/>
      <c r="N31" s="803" t="s">
        <v>37</v>
      </c>
      <c r="O31" s="804"/>
      <c r="P31" s="804"/>
      <c r="Q31" s="804"/>
      <c r="R31" s="804"/>
      <c r="S31" s="804"/>
      <c r="T31" s="805"/>
      <c r="U31" s="264"/>
      <c r="V31" s="803" t="s">
        <v>35</v>
      </c>
      <c r="W31" s="804"/>
      <c r="X31" s="804"/>
      <c r="Y31" s="804"/>
      <c r="Z31" s="804"/>
      <c r="AA31" s="804"/>
      <c r="AB31" s="805"/>
      <c r="AC31" s="265"/>
      <c r="AD31" s="803" t="s">
        <v>36</v>
      </c>
      <c r="AE31" s="804"/>
      <c r="AF31" s="804"/>
      <c r="AG31" s="804"/>
      <c r="AH31" s="804"/>
      <c r="AI31" s="804"/>
      <c r="AJ31" s="805"/>
      <c r="AM31" s="185" t="s">
        <v>241</v>
      </c>
      <c r="AN31" s="148"/>
      <c r="AO31" s="148"/>
    </row>
    <row r="32" spans="2:41" s="26" customFormat="1" ht="37.5" customHeight="1">
      <c r="B32" s="184"/>
      <c r="C32" s="184"/>
      <c r="D32" s="184"/>
      <c r="E32" s="59"/>
      <c r="F32" s="291">
        <v>4</v>
      </c>
      <c r="G32" s="292">
        <v>4</v>
      </c>
      <c r="H32" s="293">
        <f>+H$8*(F32+G32)</f>
        <v>136</v>
      </c>
      <c r="I32" s="293"/>
      <c r="J32" s="293">
        <v>4</v>
      </c>
      <c r="K32" s="292">
        <v>4</v>
      </c>
      <c r="L32" s="294">
        <f>+$L$8*(J32+K32)</f>
        <v>136</v>
      </c>
      <c r="M32" s="264"/>
      <c r="N32" s="291">
        <v>4</v>
      </c>
      <c r="O32" s="292">
        <v>2</v>
      </c>
      <c r="P32" s="293">
        <f>+$P$8*(N32+O32)</f>
        <v>102</v>
      </c>
      <c r="Q32" s="293"/>
      <c r="R32" s="293">
        <v>4</v>
      </c>
      <c r="S32" s="292">
        <v>2</v>
      </c>
      <c r="T32" s="294">
        <f>+T$8*(R32+S32)</f>
        <v>102</v>
      </c>
      <c r="U32" s="264"/>
      <c r="V32" s="291">
        <v>2</v>
      </c>
      <c r="W32" s="292">
        <v>2</v>
      </c>
      <c r="X32" s="293">
        <f>+X$8*(V32+W32)</f>
        <v>68</v>
      </c>
      <c r="Y32" s="293"/>
      <c r="Z32" s="293">
        <v>2</v>
      </c>
      <c r="AA32" s="292">
        <v>2</v>
      </c>
      <c r="AB32" s="294">
        <f>+AB$8*(Z32+AA32)</f>
        <v>68</v>
      </c>
      <c r="AC32" s="265"/>
      <c r="AD32" s="291">
        <v>1</v>
      </c>
      <c r="AE32" s="292">
        <v>1</v>
      </c>
      <c r="AF32" s="293">
        <f>+AF$8*(AD32+AE32)</f>
        <v>34</v>
      </c>
      <c r="AG32" s="293"/>
      <c r="AH32" s="293">
        <v>1</v>
      </c>
      <c r="AI32" s="292">
        <v>1</v>
      </c>
      <c r="AJ32" s="294">
        <f>+AJ$8*(AH32+AI32)</f>
        <v>34</v>
      </c>
      <c r="AM32" s="185" t="s">
        <v>244</v>
      </c>
    </row>
    <row r="33" spans="1:41" s="26" customFormat="1" ht="14.25" customHeight="1" thickBot="1">
      <c r="B33" s="184"/>
      <c r="C33" s="184"/>
      <c r="D33" s="184"/>
      <c r="E33" s="59"/>
      <c r="F33" s="234"/>
      <c r="G33" s="234"/>
      <c r="H33" s="235"/>
      <c r="I33" s="234"/>
      <c r="J33" s="234"/>
      <c r="K33" s="234"/>
      <c r="L33" s="234"/>
      <c r="M33" s="264"/>
      <c r="N33" s="264"/>
      <c r="O33" s="273"/>
      <c r="P33" s="264"/>
      <c r="Q33" s="273"/>
      <c r="R33" s="273"/>
      <c r="S33" s="273"/>
      <c r="T33" s="264"/>
      <c r="U33" s="264"/>
      <c r="V33" s="264"/>
      <c r="W33" s="273"/>
      <c r="X33" s="273"/>
      <c r="Y33" s="273"/>
      <c r="Z33" s="273"/>
      <c r="AA33" s="273"/>
      <c r="AB33" s="264"/>
      <c r="AC33" s="265"/>
      <c r="AD33" s="265"/>
      <c r="AE33" s="265"/>
      <c r="AF33" s="277"/>
      <c r="AG33" s="273"/>
      <c r="AH33" s="273"/>
      <c r="AI33" s="273"/>
      <c r="AJ33" s="264"/>
    </row>
    <row r="34" spans="1:41" s="185" customFormat="1" ht="67.5" customHeight="1" thickTop="1">
      <c r="B34" s="182"/>
      <c r="C34" s="182"/>
      <c r="D34" s="182"/>
      <c r="E34" s="182"/>
      <c r="F34" s="797" t="s">
        <v>56</v>
      </c>
      <c r="G34" s="798"/>
      <c r="H34" s="799"/>
      <c r="I34" s="265"/>
      <c r="J34" s="797" t="s">
        <v>39</v>
      </c>
      <c r="K34" s="798"/>
      <c r="L34" s="799"/>
      <c r="M34" s="264"/>
      <c r="N34" s="797" t="s">
        <v>40</v>
      </c>
      <c r="O34" s="798"/>
      <c r="P34" s="798"/>
      <c r="Q34" s="798"/>
      <c r="R34" s="798"/>
      <c r="S34" s="798"/>
      <c r="T34" s="799"/>
      <c r="U34" s="265"/>
      <c r="V34" s="803" t="s">
        <v>41</v>
      </c>
      <c r="W34" s="804"/>
      <c r="X34" s="804"/>
      <c r="Y34" s="804"/>
      <c r="Z34" s="804"/>
      <c r="AA34" s="804"/>
      <c r="AB34" s="805"/>
      <c r="AC34" s="264"/>
      <c r="AD34" s="999" t="s">
        <v>188</v>
      </c>
      <c r="AE34" s="1000"/>
      <c r="AF34" s="1001"/>
      <c r="AG34" s="236"/>
      <c r="AH34" s="803" t="s">
        <v>52</v>
      </c>
      <c r="AI34" s="804"/>
      <c r="AJ34" s="805"/>
      <c r="AM34" s="508" t="s">
        <v>242</v>
      </c>
      <c r="AN34" s="172"/>
      <c r="AO34" s="172"/>
    </row>
    <row r="35" spans="1:41" s="26" customFormat="1" ht="37.5" customHeight="1" thickBot="1">
      <c r="B35" s="184"/>
      <c r="C35" s="184"/>
      <c r="D35" s="184"/>
      <c r="E35" s="184"/>
      <c r="F35" s="242">
        <v>0</v>
      </c>
      <c r="G35" s="243">
        <v>2</v>
      </c>
      <c r="H35" s="244">
        <f>+$H$8*(F35+G35)</f>
        <v>34</v>
      </c>
      <c r="I35" s="265"/>
      <c r="J35" s="242">
        <v>2</v>
      </c>
      <c r="K35" s="243">
        <v>2</v>
      </c>
      <c r="L35" s="244">
        <f>+$L$8*(J35+K35)</f>
        <v>68</v>
      </c>
      <c r="M35" s="264"/>
      <c r="N35" s="242">
        <v>4</v>
      </c>
      <c r="O35" s="243">
        <v>2</v>
      </c>
      <c r="P35" s="276">
        <f>+$P$8*(N35+O35)</f>
        <v>102</v>
      </c>
      <c r="Q35" s="243"/>
      <c r="R35" s="276">
        <v>4</v>
      </c>
      <c r="S35" s="243">
        <v>2</v>
      </c>
      <c r="T35" s="244">
        <f>+$T$8*(R35+S35)</f>
        <v>102</v>
      </c>
      <c r="U35" s="265"/>
      <c r="V35" s="291">
        <v>2</v>
      </c>
      <c r="W35" s="292">
        <v>2</v>
      </c>
      <c r="X35" s="293">
        <f>+X$8*(V35+W35)</f>
        <v>68</v>
      </c>
      <c r="Y35" s="293"/>
      <c r="Z35" s="293">
        <v>2</v>
      </c>
      <c r="AA35" s="292">
        <v>2</v>
      </c>
      <c r="AB35" s="294">
        <f>+AB$8*(Z35+AA35)</f>
        <v>68</v>
      </c>
      <c r="AC35" s="264"/>
      <c r="AD35" s="278">
        <v>2</v>
      </c>
      <c r="AE35" s="279">
        <v>2</v>
      </c>
      <c r="AF35" s="280">
        <f>+AF$8*(AD35+AE35)</f>
        <v>68</v>
      </c>
      <c r="AG35" s="237"/>
      <c r="AH35" s="291">
        <v>1</v>
      </c>
      <c r="AI35" s="292">
        <v>1</v>
      </c>
      <c r="AJ35" s="294">
        <f>+AJ$8*(AH35+AI35)</f>
        <v>34</v>
      </c>
      <c r="AM35" s="508" t="s">
        <v>243</v>
      </c>
      <c r="AN35" s="12"/>
      <c r="AO35" s="11"/>
    </row>
    <row r="36" spans="1:41" s="26" customFormat="1" ht="14.25" customHeight="1" thickTop="1">
      <c r="B36" s="184"/>
      <c r="C36" s="184"/>
      <c r="D36" s="184"/>
      <c r="E36" s="59"/>
      <c r="F36" s="265"/>
      <c r="G36" s="265"/>
      <c r="H36" s="277"/>
      <c r="I36" s="265"/>
      <c r="J36" s="265"/>
      <c r="K36" s="265"/>
      <c r="L36" s="265"/>
      <c r="M36" s="265"/>
      <c r="N36" s="265"/>
      <c r="O36" s="265"/>
      <c r="P36" s="277"/>
      <c r="Q36" s="265"/>
      <c r="R36" s="265"/>
      <c r="S36" s="265"/>
      <c r="T36" s="277"/>
      <c r="U36" s="265"/>
      <c r="V36" s="265"/>
      <c r="W36" s="265"/>
      <c r="X36" s="265"/>
      <c r="Y36" s="265"/>
      <c r="Z36" s="264"/>
      <c r="AA36" s="273"/>
      <c r="AB36" s="277"/>
      <c r="AC36" s="265"/>
      <c r="AD36" s="265"/>
      <c r="AE36" s="265"/>
      <c r="AF36" s="277"/>
      <c r="AG36" s="265"/>
      <c r="AH36" s="265"/>
      <c r="AI36" s="265"/>
      <c r="AJ36" s="265"/>
    </row>
    <row r="37" spans="1:41" s="185" customFormat="1" ht="66" customHeight="1">
      <c r="F37" s="809" t="s">
        <v>0</v>
      </c>
      <c r="G37" s="810"/>
      <c r="H37" s="810"/>
      <c r="I37" s="810"/>
      <c r="J37" s="810"/>
      <c r="K37" s="810"/>
      <c r="L37" s="811"/>
      <c r="M37" s="264"/>
      <c r="N37" s="809" t="s">
        <v>1</v>
      </c>
      <c r="O37" s="810"/>
      <c r="P37" s="810"/>
      <c r="Q37" s="810"/>
      <c r="R37" s="810"/>
      <c r="S37" s="810"/>
      <c r="T37" s="811"/>
      <c r="U37" s="265"/>
      <c r="V37" s="962" t="s">
        <v>72</v>
      </c>
      <c r="W37" s="963"/>
      <c r="X37" s="964"/>
      <c r="Y37" s="265"/>
      <c r="Z37" s="809" t="s">
        <v>45</v>
      </c>
      <c r="AA37" s="810"/>
      <c r="AB37" s="811"/>
      <c r="AC37" s="265"/>
      <c r="AD37" s="962" t="s">
        <v>186</v>
      </c>
      <c r="AE37" s="963"/>
      <c r="AF37" s="963"/>
      <c r="AG37" s="963"/>
      <c r="AH37" s="963" t="s">
        <v>54</v>
      </c>
      <c r="AI37" s="963"/>
      <c r="AJ37" s="964"/>
      <c r="AM37" s="185" t="s">
        <v>245</v>
      </c>
    </row>
    <row r="38" spans="1:41" s="26" customFormat="1" ht="37.5" customHeight="1">
      <c r="B38" s="186"/>
      <c r="C38" s="186"/>
      <c r="D38" s="186"/>
      <c r="E38" s="186"/>
      <c r="F38" s="281">
        <v>1</v>
      </c>
      <c r="G38" s="282">
        <v>1</v>
      </c>
      <c r="H38" s="283">
        <f>+H8*(F38+G38)</f>
        <v>34</v>
      </c>
      <c r="I38" s="284"/>
      <c r="J38" s="284">
        <v>1</v>
      </c>
      <c r="K38" s="282">
        <v>1</v>
      </c>
      <c r="L38" s="285">
        <f>+L8*(J38+K38)</f>
        <v>34</v>
      </c>
      <c r="M38" s="264"/>
      <c r="N38" s="281">
        <v>3</v>
      </c>
      <c r="O38" s="282">
        <v>1</v>
      </c>
      <c r="P38" s="283">
        <f>+(N38+O38)*P8</f>
        <v>68</v>
      </c>
      <c r="Q38" s="284"/>
      <c r="R38" s="284">
        <v>3</v>
      </c>
      <c r="S38" s="282">
        <v>1</v>
      </c>
      <c r="T38" s="285">
        <f>+(R38+S38)*T8</f>
        <v>68</v>
      </c>
      <c r="U38" s="265"/>
      <c r="V38" s="295">
        <v>1</v>
      </c>
      <c r="W38" s="296">
        <v>1</v>
      </c>
      <c r="X38" s="297">
        <f>+AB$8*(V38+W38)</f>
        <v>34</v>
      </c>
      <c r="Y38" s="265"/>
      <c r="Z38" s="281">
        <v>3</v>
      </c>
      <c r="AA38" s="282">
        <v>1</v>
      </c>
      <c r="AB38" s="290">
        <f>+AB$8*(Z38+AA38)</f>
        <v>68</v>
      </c>
      <c r="AC38" s="265"/>
      <c r="AD38" s="298">
        <v>1</v>
      </c>
      <c r="AE38" s="299">
        <v>1</v>
      </c>
      <c r="AF38" s="300">
        <f>+$AJ$8*(AD38+AE38)</f>
        <v>34</v>
      </c>
      <c r="AG38" s="301"/>
      <c r="AH38" s="300">
        <v>1</v>
      </c>
      <c r="AI38" s="299">
        <v>1</v>
      </c>
      <c r="AJ38" s="302">
        <f>+$AJ$8*(AH38+AI38)</f>
        <v>34</v>
      </c>
      <c r="AM38" s="509" t="s">
        <v>246</v>
      </c>
    </row>
    <row r="39" spans="1:41" s="26" customFormat="1" ht="14.25" customHeight="1">
      <c r="B39" s="184"/>
      <c r="C39" s="184"/>
      <c r="D39" s="184"/>
      <c r="E39" s="59"/>
      <c r="F39" s="237"/>
      <c r="G39" s="270"/>
      <c r="H39" s="235"/>
      <c r="I39" s="237"/>
      <c r="J39" s="237"/>
      <c r="K39" s="270"/>
      <c r="L39" s="289"/>
      <c r="M39" s="237"/>
      <c r="N39" s="237"/>
      <c r="O39" s="270"/>
      <c r="P39" s="237"/>
      <c r="Q39" s="237"/>
      <c r="R39" s="237"/>
      <c r="S39" s="270"/>
      <c r="T39" s="237"/>
      <c r="U39" s="234"/>
      <c r="V39" s="237"/>
      <c r="W39" s="270"/>
      <c r="X39" s="237"/>
      <c r="Y39" s="234"/>
      <c r="Z39" s="237"/>
      <c r="AA39" s="270"/>
      <c r="AB39" s="237"/>
      <c r="AC39" s="234"/>
      <c r="AD39" s="303"/>
      <c r="AE39" s="304"/>
      <c r="AF39" s="303"/>
      <c r="AG39" s="305"/>
      <c r="AH39" s="303"/>
      <c r="AI39" s="304"/>
      <c r="AJ39" s="303"/>
    </row>
    <row r="40" spans="1:41" s="185" customFormat="1" ht="72" customHeight="1">
      <c r="A40" s="173"/>
      <c r="B40" s="182"/>
      <c r="C40" s="182"/>
      <c r="D40" s="182"/>
      <c r="E40" s="170"/>
      <c r="F40" s="234"/>
      <c r="G40" s="234"/>
      <c r="H40" s="235"/>
      <c r="I40" s="234"/>
      <c r="J40" s="234"/>
      <c r="K40" s="234"/>
      <c r="L40" s="234"/>
      <c r="M40" s="234"/>
      <c r="N40" s="234"/>
      <c r="O40" s="234"/>
      <c r="P40" s="235"/>
      <c r="Q40" s="234"/>
      <c r="R40" s="809" t="s">
        <v>2</v>
      </c>
      <c r="S40" s="810"/>
      <c r="T40" s="811"/>
      <c r="U40" s="234"/>
      <c r="V40" s="962" t="s">
        <v>71</v>
      </c>
      <c r="W40" s="963"/>
      <c r="X40" s="964"/>
      <c r="Y40" s="234"/>
      <c r="Z40" s="234"/>
      <c r="AA40" s="234"/>
      <c r="AB40" s="234"/>
      <c r="AC40" s="234"/>
      <c r="AD40" s="962" t="s">
        <v>189</v>
      </c>
      <c r="AE40" s="963"/>
      <c r="AF40" s="963"/>
      <c r="AG40" s="963"/>
      <c r="AH40" s="963"/>
      <c r="AI40" s="963"/>
      <c r="AJ40" s="964"/>
      <c r="AM40" s="185" t="s">
        <v>247</v>
      </c>
    </row>
    <row r="41" spans="1:41" s="26" customFormat="1" ht="37.5" customHeight="1">
      <c r="B41" s="184"/>
      <c r="C41" s="184"/>
      <c r="D41" s="184"/>
      <c r="E41" s="59"/>
      <c r="F41" s="234"/>
      <c r="G41" s="234"/>
      <c r="H41" s="235"/>
      <c r="I41" s="234"/>
      <c r="J41" s="234"/>
      <c r="K41" s="234"/>
      <c r="L41" s="234"/>
      <c r="M41" s="234"/>
      <c r="N41" s="234"/>
      <c r="O41" s="234"/>
      <c r="P41" s="235"/>
      <c r="Q41" s="234"/>
      <c r="R41" s="281">
        <v>1</v>
      </c>
      <c r="S41" s="282">
        <v>1</v>
      </c>
      <c r="T41" s="290">
        <f>+(S41+R41)*T8</f>
        <v>34</v>
      </c>
      <c r="U41" s="234"/>
      <c r="V41" s="295">
        <v>1</v>
      </c>
      <c r="W41" s="296">
        <v>1</v>
      </c>
      <c r="X41" s="297">
        <f>+AB$8*(V41+W41)</f>
        <v>34</v>
      </c>
      <c r="Y41" s="234"/>
      <c r="Z41" s="234"/>
      <c r="AA41" s="234"/>
      <c r="AB41" s="234"/>
      <c r="AC41" s="234"/>
      <c r="AD41" s="295">
        <v>2</v>
      </c>
      <c r="AE41" s="296">
        <v>2</v>
      </c>
      <c r="AF41" s="306">
        <f>+$AJ$8*(AD41+AE41)</f>
        <v>68</v>
      </c>
      <c r="AG41" s="307"/>
      <c r="AH41" s="306">
        <v>2</v>
      </c>
      <c r="AI41" s="296">
        <v>2</v>
      </c>
      <c r="AJ41" s="297">
        <f>+$AJ$8*(AH41+AI41)</f>
        <v>68</v>
      </c>
    </row>
    <row r="42" spans="1:41" s="26" customFormat="1" ht="14.25" customHeight="1">
      <c r="B42" s="184"/>
      <c r="C42" s="184"/>
      <c r="D42" s="184"/>
      <c r="E42" s="59"/>
      <c r="F42" s="264"/>
      <c r="G42" s="264"/>
      <c r="H42" s="264"/>
      <c r="I42" s="264"/>
      <c r="J42" s="264"/>
      <c r="K42" s="264"/>
      <c r="L42" s="264"/>
      <c r="M42" s="264"/>
      <c r="N42" s="265"/>
      <c r="O42" s="265"/>
      <c r="P42" s="277"/>
      <c r="Q42" s="265"/>
      <c r="R42" s="237"/>
      <c r="S42" s="270"/>
      <c r="T42" s="237"/>
      <c r="U42" s="237"/>
      <c r="V42" s="237"/>
      <c r="W42" s="237"/>
      <c r="X42" s="237"/>
      <c r="Y42" s="237"/>
      <c r="Z42" s="237"/>
      <c r="AA42" s="237"/>
      <c r="AB42" s="237"/>
      <c r="AC42" s="237"/>
      <c r="AD42" s="237"/>
      <c r="AE42" s="237"/>
      <c r="AF42" s="237"/>
      <c r="AG42" s="237"/>
      <c r="AH42" s="237"/>
      <c r="AI42" s="237"/>
      <c r="AJ42" s="237"/>
    </row>
    <row r="43" spans="1:41" s="185" customFormat="1" ht="67.5" customHeight="1">
      <c r="B43" s="182"/>
      <c r="C43" s="182"/>
      <c r="D43" s="182"/>
      <c r="E43" s="182"/>
      <c r="F43" s="234"/>
      <c r="G43" s="234"/>
      <c r="H43" s="235"/>
      <c r="I43" s="234"/>
      <c r="J43" s="234"/>
      <c r="K43" s="234"/>
      <c r="L43" s="234"/>
      <c r="M43" s="264"/>
      <c r="N43" s="234"/>
      <c r="O43" s="234"/>
      <c r="P43" s="235"/>
      <c r="Q43" s="234"/>
      <c r="R43" s="234"/>
      <c r="S43" s="234"/>
      <c r="T43" s="234"/>
      <c r="U43" s="234"/>
      <c r="V43" s="234"/>
      <c r="W43" s="234"/>
      <c r="X43" s="234"/>
      <c r="Y43" s="234"/>
      <c r="Z43" s="809" t="s">
        <v>55</v>
      </c>
      <c r="AA43" s="810"/>
      <c r="AB43" s="811"/>
      <c r="AC43" s="234"/>
      <c r="AD43" s="809" t="s">
        <v>53</v>
      </c>
      <c r="AE43" s="810"/>
      <c r="AF43" s="811"/>
      <c r="AG43" s="234"/>
      <c r="AH43" s="962" t="s">
        <v>75</v>
      </c>
      <c r="AI43" s="963"/>
      <c r="AJ43" s="964"/>
    </row>
    <row r="44" spans="1:41" s="26" customFormat="1" ht="37.5" customHeight="1">
      <c r="B44" s="184"/>
      <c r="C44" s="184"/>
      <c r="D44" s="184"/>
      <c r="E44" s="184"/>
      <c r="F44" s="234"/>
      <c r="G44" s="234"/>
      <c r="H44" s="235"/>
      <c r="I44" s="234"/>
      <c r="J44" s="234"/>
      <c r="K44" s="234"/>
      <c r="L44" s="234"/>
      <c r="M44" s="264"/>
      <c r="N44" s="234"/>
      <c r="O44" s="234"/>
      <c r="P44" s="235"/>
      <c r="Q44" s="234"/>
      <c r="R44" s="234"/>
      <c r="S44" s="234"/>
      <c r="T44" s="234"/>
      <c r="U44" s="234"/>
      <c r="V44" s="234"/>
      <c r="W44" s="234"/>
      <c r="X44" s="234"/>
      <c r="Y44" s="234"/>
      <c r="Z44" s="281">
        <v>4</v>
      </c>
      <c r="AA44" s="282">
        <v>2</v>
      </c>
      <c r="AB44" s="290">
        <f>+AF$8*(Z44+AA44)</f>
        <v>102</v>
      </c>
      <c r="AC44" s="234"/>
      <c r="AD44" s="281">
        <v>4</v>
      </c>
      <c r="AE44" s="282">
        <v>2</v>
      </c>
      <c r="AF44" s="290">
        <f>+AF$8*(AD44+AE44)</f>
        <v>102</v>
      </c>
      <c r="AG44" s="234"/>
      <c r="AH44" s="295">
        <v>1</v>
      </c>
      <c r="AI44" s="296">
        <v>1</v>
      </c>
      <c r="AJ44" s="297">
        <f>+AF$8*(AH44+AI44)</f>
        <v>34</v>
      </c>
    </row>
    <row r="45" spans="1:41" s="26" customFormat="1" ht="14.25" customHeight="1" thickBot="1">
      <c r="B45" s="184"/>
      <c r="C45" s="184"/>
      <c r="D45" s="184"/>
      <c r="E45" s="59"/>
      <c r="F45" s="264"/>
      <c r="G45" s="264"/>
      <c r="H45" s="264"/>
      <c r="I45" s="264"/>
      <c r="J45" s="264"/>
      <c r="K45" s="264"/>
      <c r="L45" s="264"/>
      <c r="M45" s="264"/>
      <c r="N45" s="264"/>
      <c r="O45" s="273"/>
      <c r="P45" s="264"/>
      <c r="Q45" s="264"/>
      <c r="R45" s="264"/>
      <c r="S45" s="273"/>
      <c r="T45" s="264"/>
      <c r="U45" s="264"/>
      <c r="V45" s="264"/>
      <c r="W45" s="264"/>
      <c r="X45" s="264"/>
      <c r="Y45" s="264"/>
      <c r="Z45" s="264"/>
      <c r="AA45" s="264"/>
      <c r="AB45" s="264"/>
      <c r="AC45" s="264"/>
      <c r="AD45" s="264"/>
      <c r="AE45" s="264"/>
      <c r="AF45" s="264"/>
      <c r="AG45" s="264"/>
      <c r="AH45" s="264"/>
      <c r="AI45" s="264"/>
      <c r="AJ45" s="264"/>
    </row>
    <row r="46" spans="1:41" s="185" customFormat="1" ht="44.25" customHeight="1" thickTop="1">
      <c r="B46" s="182"/>
      <c r="C46" s="182"/>
      <c r="D46" s="182"/>
      <c r="E46" s="170"/>
      <c r="F46" s="265"/>
      <c r="G46" s="265"/>
      <c r="H46" s="277"/>
      <c r="I46" s="265"/>
      <c r="J46" s="265"/>
      <c r="K46" s="265"/>
      <c r="L46" s="265"/>
      <c r="M46" s="264"/>
      <c r="N46" s="965" t="s">
        <v>3</v>
      </c>
      <c r="O46" s="966"/>
      <c r="P46" s="966"/>
      <c r="Q46" s="966"/>
      <c r="R46" s="966"/>
      <c r="S46" s="966"/>
      <c r="T46" s="967"/>
      <c r="U46" s="265"/>
      <c r="V46" s="965" t="s">
        <v>4</v>
      </c>
      <c r="W46" s="966"/>
      <c r="X46" s="966"/>
      <c r="Y46" s="966"/>
      <c r="Z46" s="966"/>
      <c r="AA46" s="966"/>
      <c r="AB46" s="967"/>
      <c r="AC46" s="265"/>
      <c r="AD46" s="996" t="s">
        <v>199</v>
      </c>
      <c r="AE46" s="997"/>
      <c r="AF46" s="997"/>
      <c r="AG46" s="997"/>
      <c r="AH46" s="997"/>
      <c r="AI46" s="997"/>
      <c r="AJ46" s="998"/>
      <c r="AN46" s="148"/>
    </row>
    <row r="47" spans="1:41" s="26" customFormat="1" ht="37.5" customHeight="1" thickBot="1">
      <c r="B47" s="184"/>
      <c r="C47" s="184"/>
      <c r="D47" s="184"/>
      <c r="E47" s="59"/>
      <c r="F47" s="265"/>
      <c r="G47" s="265"/>
      <c r="H47" s="277"/>
      <c r="I47" s="265"/>
      <c r="J47" s="265"/>
      <c r="K47" s="265"/>
      <c r="L47" s="265"/>
      <c r="M47" s="264"/>
      <c r="N47" s="327">
        <v>1</v>
      </c>
      <c r="O47" s="341">
        <v>1</v>
      </c>
      <c r="P47" s="284">
        <f>+L$8*(N47+O47)</f>
        <v>34</v>
      </c>
      <c r="Q47" s="431"/>
      <c r="R47" s="283">
        <v>1</v>
      </c>
      <c r="S47" s="341">
        <v>1</v>
      </c>
      <c r="T47" s="290">
        <f>+P$8*(R47+S47)</f>
        <v>34</v>
      </c>
      <c r="U47" s="265"/>
      <c r="V47" s="327">
        <v>1</v>
      </c>
      <c r="W47" s="341">
        <v>1</v>
      </c>
      <c r="X47" s="284">
        <f>+T$8*(V47+W47)</f>
        <v>34</v>
      </c>
      <c r="Y47" s="431"/>
      <c r="Z47" s="283">
        <v>1</v>
      </c>
      <c r="AA47" s="341">
        <v>1</v>
      </c>
      <c r="AB47" s="290">
        <f>+X$8*(Z47+AA47)</f>
        <v>34</v>
      </c>
      <c r="AC47" s="265"/>
      <c r="AD47" s="432">
        <v>2</v>
      </c>
      <c r="AE47" s="433">
        <v>2</v>
      </c>
      <c r="AF47" s="287">
        <f>+$AJ$8*(AD47+AE47)</f>
        <v>68</v>
      </c>
      <c r="AG47" s="288"/>
      <c r="AH47" s="430">
        <v>2</v>
      </c>
      <c r="AI47" s="427">
        <v>2</v>
      </c>
      <c r="AJ47" s="286">
        <f>+$AJ$8*(AH47+AI47)</f>
        <v>68</v>
      </c>
    </row>
    <row r="48" spans="1:41" s="26" customFormat="1" ht="15" customHeight="1" thickTop="1">
      <c r="B48" s="180"/>
      <c r="C48" s="180"/>
      <c r="D48" s="180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40"/>
      <c r="P48" s="39"/>
      <c r="Q48" s="39"/>
      <c r="R48" s="39"/>
      <c r="S48" s="40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180"/>
      <c r="AE48" s="180"/>
      <c r="AF48" s="188"/>
      <c r="AG48" s="39"/>
      <c r="AH48" s="39"/>
      <c r="AI48" s="39"/>
      <c r="AJ48" s="39"/>
    </row>
    <row r="49" spans="1:39" ht="24.75" customHeight="1" thickBot="1">
      <c r="A49" s="3"/>
      <c r="B49" s="3"/>
      <c r="C49" s="3"/>
      <c r="D49" s="3"/>
      <c r="E49" s="2"/>
      <c r="F49" s="2"/>
      <c r="G49" s="2"/>
      <c r="H49" s="2"/>
      <c r="I49" s="2"/>
      <c r="J49" s="2"/>
      <c r="K49" s="2"/>
      <c r="L49" s="2"/>
      <c r="M49" s="2"/>
      <c r="N49" s="2"/>
      <c r="O49" s="33"/>
      <c r="P49" s="2"/>
      <c r="Q49" s="2"/>
      <c r="R49" s="2"/>
      <c r="S49" s="33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3"/>
    </row>
    <row r="50" spans="1:39" s="16" customFormat="1" ht="52.5" customHeight="1" thickBot="1">
      <c r="A50" s="14" t="s">
        <v>6</v>
      </c>
      <c r="B50" s="736" t="s">
        <v>7</v>
      </c>
      <c r="C50" s="737"/>
      <c r="D50" s="738"/>
      <c r="E50" s="13"/>
      <c r="F50" s="739" t="s">
        <v>7</v>
      </c>
      <c r="G50" s="740"/>
      <c r="H50" s="741"/>
      <c r="I50" s="11"/>
      <c r="J50" s="739" t="s">
        <v>7</v>
      </c>
      <c r="K50" s="740"/>
      <c r="L50" s="741"/>
      <c r="M50" s="11"/>
      <c r="N50" s="739" t="s">
        <v>57</v>
      </c>
      <c r="O50" s="740"/>
      <c r="P50" s="741"/>
      <c r="Q50" s="11"/>
      <c r="R50" s="739" t="s">
        <v>58</v>
      </c>
      <c r="S50" s="740"/>
      <c r="T50" s="741"/>
      <c r="U50" s="11"/>
      <c r="V50" s="739" t="s">
        <v>59</v>
      </c>
      <c r="W50" s="740"/>
      <c r="X50" s="741"/>
      <c r="Y50" s="11"/>
      <c r="Z50" s="739" t="s">
        <v>60</v>
      </c>
      <c r="AA50" s="740"/>
      <c r="AB50" s="741"/>
      <c r="AC50" s="11"/>
      <c r="AD50" s="739" t="s">
        <v>61</v>
      </c>
      <c r="AE50" s="740"/>
      <c r="AF50" s="741"/>
      <c r="AG50" s="11"/>
      <c r="AH50" s="739" t="s">
        <v>58</v>
      </c>
      <c r="AI50" s="740"/>
      <c r="AJ50" s="741"/>
      <c r="AK50" s="15" t="s">
        <v>8</v>
      </c>
      <c r="AM50" s="17"/>
    </row>
    <row r="51" spans="1:39" s="26" customFormat="1" ht="30.75" customHeight="1">
      <c r="A51" s="164" t="s">
        <v>65</v>
      </c>
      <c r="B51" s="18">
        <v>0</v>
      </c>
      <c r="C51" s="19">
        <f>+C20</f>
        <v>0</v>
      </c>
      <c r="D51" s="20">
        <v>0</v>
      </c>
      <c r="E51" s="13"/>
      <c r="F51" s="21">
        <f>F26+F29+F32+F35</f>
        <v>7</v>
      </c>
      <c r="G51" s="22">
        <f>G26+G29+G32+G35</f>
        <v>11</v>
      </c>
      <c r="H51" s="23">
        <f>+H26+H29+H32+H35</f>
        <v>306</v>
      </c>
      <c r="I51" s="11"/>
      <c r="J51" s="21">
        <f>J26+J29+J32+J35</f>
        <v>9</v>
      </c>
      <c r="K51" s="22">
        <f>K26+K29+K32+K35</f>
        <v>9</v>
      </c>
      <c r="L51" s="23">
        <f>+L26+L29+L32+L35</f>
        <v>306</v>
      </c>
      <c r="M51" s="11"/>
      <c r="N51" s="21">
        <f>+N26+N29+N32+N35</f>
        <v>11</v>
      </c>
      <c r="O51" s="22">
        <f>+O26+O29+O32+O35</f>
        <v>7</v>
      </c>
      <c r="P51" s="23">
        <f>+P26+P29+P32+P35</f>
        <v>306</v>
      </c>
      <c r="Q51" s="11"/>
      <c r="R51" s="21">
        <f>+R26+R29+R32+R35</f>
        <v>10</v>
      </c>
      <c r="S51" s="22">
        <f>+S26+S29+S32+S35</f>
        <v>6</v>
      </c>
      <c r="T51" s="23">
        <f>+T26+T29+T32+T35</f>
        <v>272</v>
      </c>
      <c r="U51" s="11"/>
      <c r="V51" s="21">
        <f>+V29+V32+V35</f>
        <v>7</v>
      </c>
      <c r="W51" s="22">
        <f>+W29+W32+W35</f>
        <v>5</v>
      </c>
      <c r="X51" s="23">
        <f>+X29+X32+X35</f>
        <v>204</v>
      </c>
      <c r="Y51" s="11"/>
      <c r="Z51" s="21">
        <f>+Z32+Z35</f>
        <v>4</v>
      </c>
      <c r="AA51" s="22">
        <f>+AA32+AA35</f>
        <v>4</v>
      </c>
      <c r="AB51" s="23">
        <f>+AB32+AB35</f>
        <v>136</v>
      </c>
      <c r="AC51" s="11"/>
      <c r="AD51" s="21">
        <f>+AD32+AD35</f>
        <v>3</v>
      </c>
      <c r="AE51" s="22">
        <f>+AE32+AE35</f>
        <v>3</v>
      </c>
      <c r="AF51" s="23">
        <f>+AF32+AF35</f>
        <v>102</v>
      </c>
      <c r="AG51" s="11"/>
      <c r="AH51" s="21">
        <f>+AH35+AH32</f>
        <v>2</v>
      </c>
      <c r="AI51" s="22">
        <f>+AI35+AI32</f>
        <v>2</v>
      </c>
      <c r="AJ51" s="24">
        <f>+AJ35+AJ32</f>
        <v>68</v>
      </c>
      <c r="AK51" s="25">
        <f>+D51+H51+L51+P51+T51+X51+AB51+AF51+AJ51</f>
        <v>1700</v>
      </c>
    </row>
    <row r="52" spans="1:39" s="26" customFormat="1" ht="30.75" customHeight="1">
      <c r="A52" s="165" t="s">
        <v>66</v>
      </c>
      <c r="B52" s="18">
        <f>B20</f>
        <v>2</v>
      </c>
      <c r="C52" s="19">
        <f>C20</f>
        <v>0</v>
      </c>
      <c r="D52" s="20">
        <f>D20</f>
        <v>4</v>
      </c>
      <c r="E52" s="13"/>
      <c r="F52" s="27">
        <f>F14+F17+F20+F23</f>
        <v>4</v>
      </c>
      <c r="G52" s="19">
        <f>+G14+G17+G20+G23</f>
        <v>10</v>
      </c>
      <c r="H52" s="20">
        <f>+H14+H17+H20+H23</f>
        <v>238</v>
      </c>
      <c r="I52" s="11"/>
      <c r="J52" s="27">
        <f>J14+J17+J20+J23</f>
        <v>4</v>
      </c>
      <c r="K52" s="19">
        <f>+K14+K17+K20+K23</f>
        <v>10</v>
      </c>
      <c r="L52" s="20">
        <f>+L14+L17+L20+L23</f>
        <v>238</v>
      </c>
      <c r="M52" s="11"/>
      <c r="N52" s="27">
        <f>+N14+N17+N20</f>
        <v>1</v>
      </c>
      <c r="O52" s="19">
        <f>+O14+O17+O20</f>
        <v>9</v>
      </c>
      <c r="P52" s="20">
        <f>+P14+P17+P20</f>
        <v>170</v>
      </c>
      <c r="Q52" s="11"/>
      <c r="R52" s="27">
        <f>+R14+R17+R20</f>
        <v>1</v>
      </c>
      <c r="S52" s="19">
        <f>+S14+S17+S20</f>
        <v>9</v>
      </c>
      <c r="T52" s="20">
        <f>+T14+T17+T20</f>
        <v>170</v>
      </c>
      <c r="U52" s="11"/>
      <c r="V52" s="27">
        <f>+V14+V17+V20+V23</f>
        <v>5</v>
      </c>
      <c r="W52" s="19">
        <f>+W14+W17+W20+W23</f>
        <v>11</v>
      </c>
      <c r="X52" s="20">
        <f>+X14+X17+X20+X23</f>
        <v>272</v>
      </c>
      <c r="Y52" s="11"/>
      <c r="Z52" s="27">
        <f>+Z17+Z20+Z23</f>
        <v>3</v>
      </c>
      <c r="AA52" s="19">
        <f>+AA17+AA20+AA23</f>
        <v>7</v>
      </c>
      <c r="AB52" s="20">
        <f>+AB17+AB20+AB23+AB14</f>
        <v>238</v>
      </c>
      <c r="AC52" s="11"/>
      <c r="AD52" s="27">
        <f>+AD14+AD17+AD23+AD29</f>
        <v>2</v>
      </c>
      <c r="AE52" s="19">
        <f>+AE14+AE17+AE23+AE29</f>
        <v>10</v>
      </c>
      <c r="AF52" s="23">
        <f>+AF14+AF17+AF23+AF29</f>
        <v>204</v>
      </c>
      <c r="AG52" s="11"/>
      <c r="AH52" s="27">
        <f>+AH14+AH17+AH23+AH20+AH26+AH29</f>
        <v>6</v>
      </c>
      <c r="AI52" s="19">
        <f>+AI14+AI17+AI23+AI20+AI26+AI29</f>
        <v>12</v>
      </c>
      <c r="AJ52" s="18">
        <f>+AJ14+AJ17+AJ23+AJ20+AJ26+AJ29</f>
        <v>306</v>
      </c>
      <c r="AK52" s="28">
        <f>+D52+H52+L52+P52+T52+X52+AB52+AF52+AJ52</f>
        <v>1840</v>
      </c>
    </row>
    <row r="53" spans="1:39" s="26" customFormat="1" ht="30.75" customHeight="1">
      <c r="A53" s="166" t="s">
        <v>68</v>
      </c>
      <c r="B53" s="18">
        <v>0</v>
      </c>
      <c r="C53" s="19">
        <v>0</v>
      </c>
      <c r="D53" s="20">
        <f>+B53+C53</f>
        <v>0</v>
      </c>
      <c r="E53" s="13"/>
      <c r="F53" s="27">
        <f>+F38</f>
        <v>1</v>
      </c>
      <c r="G53" s="19">
        <f>+G38</f>
        <v>1</v>
      </c>
      <c r="H53" s="20">
        <f>+H38</f>
        <v>34</v>
      </c>
      <c r="I53" s="11"/>
      <c r="J53" s="27">
        <f>+J38</f>
        <v>1</v>
      </c>
      <c r="K53" s="19">
        <f>+K38</f>
        <v>1</v>
      </c>
      <c r="L53" s="20">
        <f>+L38</f>
        <v>34</v>
      </c>
      <c r="M53" s="11"/>
      <c r="N53" s="27">
        <f>+N38+N47</f>
        <v>4</v>
      </c>
      <c r="O53" s="19">
        <f>+O38+O47</f>
        <v>2</v>
      </c>
      <c r="P53" s="20">
        <f>+P38+P47</f>
        <v>102</v>
      </c>
      <c r="Q53" s="11"/>
      <c r="R53" s="27">
        <f>+R38+R41+R47</f>
        <v>5</v>
      </c>
      <c r="S53" s="19">
        <f>+S38+S41+S47</f>
        <v>3</v>
      </c>
      <c r="T53" s="20">
        <f>+T38+T41+T47</f>
        <v>136</v>
      </c>
      <c r="U53" s="11"/>
      <c r="V53" s="27">
        <f>+V38+V41+V47</f>
        <v>3</v>
      </c>
      <c r="W53" s="19">
        <f>+W38+W41+W47</f>
        <v>3</v>
      </c>
      <c r="X53" s="20">
        <f>+X38+X41+X47</f>
        <v>102</v>
      </c>
      <c r="Y53" s="11"/>
      <c r="Z53" s="27">
        <f>+Z38+Z44+Z47</f>
        <v>8</v>
      </c>
      <c r="AA53" s="19">
        <f>+AA38+AA44+AA47</f>
        <v>4</v>
      </c>
      <c r="AB53" s="20">
        <f>+AB38+AB44+AB47</f>
        <v>204</v>
      </c>
      <c r="AC53" s="11"/>
      <c r="AD53" s="27">
        <f>+AD41+AD44+AD38+AD47</f>
        <v>9</v>
      </c>
      <c r="AE53" s="19">
        <f>+AE41+AE44+AE38+AE47</f>
        <v>7</v>
      </c>
      <c r="AF53" s="23">
        <f>+AF41+AF44+AF38+AF47</f>
        <v>272</v>
      </c>
      <c r="AG53" s="11"/>
      <c r="AH53" s="27">
        <f>+AH38+AH41+AH44+AH47</f>
        <v>6</v>
      </c>
      <c r="AI53" s="19">
        <f>+AI38+AI41+AI44+AI47</f>
        <v>6</v>
      </c>
      <c r="AJ53" s="18">
        <f>+AJ38+AJ41+AJ44+AJ47</f>
        <v>204</v>
      </c>
      <c r="AK53" s="28">
        <f>+D53+H53+L53+P53+T53+X53+AB53+AF53+AJ53</f>
        <v>1088</v>
      </c>
    </row>
    <row r="54" spans="1:39" s="26" customFormat="1" ht="30.75" customHeight="1">
      <c r="A54" s="163" t="s">
        <v>67</v>
      </c>
      <c r="B54" s="34">
        <v>0</v>
      </c>
      <c r="C54" s="35">
        <v>0</v>
      </c>
      <c r="D54" s="36">
        <v>0</v>
      </c>
      <c r="E54" s="13"/>
      <c r="F54" s="37">
        <v>0</v>
      </c>
      <c r="G54" s="35">
        <v>0</v>
      </c>
      <c r="H54" s="36">
        <v>0</v>
      </c>
      <c r="I54" s="11"/>
      <c r="J54" s="37">
        <v>0</v>
      </c>
      <c r="K54" s="35">
        <v>0</v>
      </c>
      <c r="L54" s="36">
        <v>0</v>
      </c>
      <c r="M54" s="11"/>
      <c r="N54" s="37">
        <v>0</v>
      </c>
      <c r="O54" s="35">
        <v>0</v>
      </c>
      <c r="P54" s="36">
        <v>0</v>
      </c>
      <c r="Q54" s="11"/>
      <c r="R54" s="37">
        <v>0</v>
      </c>
      <c r="S54" s="35">
        <v>0</v>
      </c>
      <c r="T54" s="36">
        <v>0</v>
      </c>
      <c r="U54" s="11"/>
      <c r="V54" s="37">
        <v>0</v>
      </c>
      <c r="W54" s="35">
        <v>0</v>
      </c>
      <c r="X54" s="36">
        <v>0</v>
      </c>
      <c r="Y54" s="11"/>
      <c r="Z54" s="37">
        <v>0</v>
      </c>
      <c r="AA54" s="35">
        <v>0</v>
      </c>
      <c r="AB54" s="36">
        <v>0</v>
      </c>
      <c r="AC54" s="11"/>
      <c r="AD54" s="37">
        <v>0</v>
      </c>
      <c r="AE54" s="35">
        <v>0</v>
      </c>
      <c r="AF54" s="36">
        <v>0</v>
      </c>
      <c r="AG54" s="11"/>
      <c r="AH54" s="37">
        <v>0</v>
      </c>
      <c r="AI54" s="35">
        <v>0</v>
      </c>
      <c r="AJ54" s="36">
        <v>0</v>
      </c>
      <c r="AK54" s="28">
        <f>+D54+H54+L54+P54+T54+X54+AB54+AF54+AJ54</f>
        <v>0</v>
      </c>
    </row>
    <row r="55" spans="1:39" s="26" customFormat="1" ht="30.75" customHeight="1" thickBot="1">
      <c r="A55" s="41" t="s">
        <v>8</v>
      </c>
      <c r="B55" s="29">
        <f>+SUM(B51:B53)</f>
        <v>2</v>
      </c>
      <c r="C55" s="30">
        <f>+SUM(C51:C53)</f>
        <v>0</v>
      </c>
      <c r="D55" s="31">
        <f>+SUM(D51:D54)</f>
        <v>4</v>
      </c>
      <c r="E55" s="13"/>
      <c r="F55" s="32">
        <f>+SUM(F51:F54)</f>
        <v>12</v>
      </c>
      <c r="G55" s="30">
        <f>+SUM(G51:G54)</f>
        <v>22</v>
      </c>
      <c r="H55" s="31">
        <f>+SUM(H51:H54)</f>
        <v>578</v>
      </c>
      <c r="I55" s="11"/>
      <c r="J55" s="32">
        <f>+SUM(J51:J54)</f>
        <v>14</v>
      </c>
      <c r="K55" s="30">
        <f>+SUM(K51:K54)</f>
        <v>20</v>
      </c>
      <c r="L55" s="31">
        <f>+SUM(L51:L54)</f>
        <v>578</v>
      </c>
      <c r="M55" s="11"/>
      <c r="N55" s="32">
        <f>+SUM(N51:N54)</f>
        <v>16</v>
      </c>
      <c r="O55" s="30">
        <f>+SUM(O51:O54)</f>
        <v>18</v>
      </c>
      <c r="P55" s="31">
        <f>+SUM(P51:P54)</f>
        <v>578</v>
      </c>
      <c r="Q55" s="11"/>
      <c r="R55" s="32">
        <f>+SUM(R51:R54)</f>
        <v>16</v>
      </c>
      <c r="S55" s="30">
        <f>+SUM(S51:S54)</f>
        <v>18</v>
      </c>
      <c r="T55" s="31">
        <f>+SUM(T51:T54)</f>
        <v>578</v>
      </c>
      <c r="U55" s="11"/>
      <c r="V55" s="32">
        <f>+SUM(V51:V54)</f>
        <v>15</v>
      </c>
      <c r="W55" s="30">
        <f>+SUM(W51:W54)</f>
        <v>19</v>
      </c>
      <c r="X55" s="31">
        <f>+SUM(X51:X54)</f>
        <v>578</v>
      </c>
      <c r="Y55" s="11"/>
      <c r="Z55" s="32">
        <f>+SUM(Z51:Z54)</f>
        <v>15</v>
      </c>
      <c r="AA55" s="30">
        <f>+SUM(AA51:AA54)</f>
        <v>15</v>
      </c>
      <c r="AB55" s="31">
        <f>+SUM(AB51:AB54)</f>
        <v>578</v>
      </c>
      <c r="AC55" s="11"/>
      <c r="AD55" s="32">
        <f>+SUM(AD51:AD54)</f>
        <v>14</v>
      </c>
      <c r="AE55" s="30">
        <f>+SUM(AE51:AE54)</f>
        <v>20</v>
      </c>
      <c r="AF55" s="31">
        <f>+SUM(AF51:AF54)</f>
        <v>578</v>
      </c>
      <c r="AG55" s="11"/>
      <c r="AH55" s="32">
        <f>+SUM(AH51:AH54)</f>
        <v>14</v>
      </c>
      <c r="AI55" s="30">
        <f>+SUM(AI51:AI54)</f>
        <v>20</v>
      </c>
      <c r="AJ55" s="31">
        <f>+SUM(AJ51:AJ54)</f>
        <v>578</v>
      </c>
      <c r="AK55" s="308">
        <f>+SUM(AK51:AK54)</f>
        <v>4628</v>
      </c>
    </row>
    <row r="56" spans="1:39" s="3" customFormat="1" ht="111.75" customHeight="1">
      <c r="H56" s="49"/>
      <c r="O56" s="4"/>
      <c r="P56" s="49"/>
      <c r="S56" s="4"/>
      <c r="T56" s="49"/>
      <c r="AB56" s="49"/>
      <c r="AF56" s="49"/>
    </row>
    <row r="57" spans="1:39" s="3" customFormat="1" ht="111.75" customHeight="1" thickBot="1">
      <c r="A57" s="53"/>
      <c r="B57" s="53"/>
      <c r="C57" s="53"/>
      <c r="D57" s="53"/>
      <c r="E57" s="53"/>
      <c r="F57" s="53"/>
      <c r="G57" s="53"/>
      <c r="H57" s="55"/>
      <c r="I57" s="53"/>
      <c r="J57" s="53"/>
      <c r="K57" s="53"/>
      <c r="L57" s="53"/>
      <c r="M57" s="53"/>
      <c r="N57" s="53"/>
      <c r="O57" s="54"/>
      <c r="P57" s="55"/>
      <c r="Q57" s="53"/>
      <c r="R57" s="53"/>
      <c r="S57" s="54"/>
      <c r="T57" s="55"/>
      <c r="U57" s="53"/>
      <c r="V57" s="53"/>
      <c r="W57" s="757" t="s">
        <v>63</v>
      </c>
      <c r="X57" s="757"/>
      <c r="Y57" s="757"/>
      <c r="Z57" s="757"/>
      <c r="AA57" s="757"/>
      <c r="AB57" s="757"/>
      <c r="AC57" s="757"/>
      <c r="AD57" s="757"/>
      <c r="AE57" s="53"/>
      <c r="AF57" s="55"/>
      <c r="AG57" s="53"/>
      <c r="AH57" s="53"/>
      <c r="AI57" s="53"/>
      <c r="AJ57" s="53"/>
      <c r="AK57" s="55"/>
    </row>
    <row r="58" spans="1:39" s="3" customFormat="1" ht="32.25" customHeight="1">
      <c r="H58" s="49"/>
      <c r="O58" s="4"/>
      <c r="P58" s="49"/>
      <c r="S58" s="4"/>
      <c r="T58" s="49"/>
      <c r="AB58" s="49"/>
      <c r="AF58" s="49"/>
    </row>
    <row r="59" spans="1:39" s="3" customFormat="1" ht="111.75" customHeight="1">
      <c r="H59" s="49"/>
      <c r="O59" s="4"/>
      <c r="P59" s="49"/>
      <c r="S59" s="4"/>
      <c r="T59" s="49"/>
      <c r="AB59" s="49"/>
      <c r="AF59" s="49"/>
    </row>
    <row r="60" spans="1:39" ht="111.75" customHeight="1"/>
  </sheetData>
  <mergeCells count="110">
    <mergeCell ref="W57:AD57"/>
    <mergeCell ref="AD34:AF34"/>
    <mergeCell ref="B50:D50"/>
    <mergeCell ref="F50:H50"/>
    <mergeCell ref="J50:L50"/>
    <mergeCell ref="N50:P50"/>
    <mergeCell ref="R50:T50"/>
    <mergeCell ref="N37:T37"/>
    <mergeCell ref="AH34:AJ34"/>
    <mergeCell ref="AH43:AJ43"/>
    <mergeCell ref="F31:L31"/>
    <mergeCell ref="N31:T31"/>
    <mergeCell ref="V31:AB31"/>
    <mergeCell ref="AD31:AJ31"/>
    <mergeCell ref="F34:H34"/>
    <mergeCell ref="J34:L34"/>
    <mergeCell ref="N34:T34"/>
    <mergeCell ref="V34:AB34"/>
    <mergeCell ref="AD50:AF50"/>
    <mergeCell ref="AH50:AJ50"/>
    <mergeCell ref="V50:X50"/>
    <mergeCell ref="F37:L37"/>
    <mergeCell ref="V37:X37"/>
    <mergeCell ref="Z37:AB37"/>
    <mergeCell ref="AD37:AJ37"/>
    <mergeCell ref="V40:X40"/>
    <mergeCell ref="AD40:AJ40"/>
    <mergeCell ref="R40:T40"/>
    <mergeCell ref="Z50:AB50"/>
    <mergeCell ref="N46:T46"/>
    <mergeCell ref="V46:AB46"/>
    <mergeCell ref="AD46:AJ46"/>
    <mergeCell ref="Z43:AB43"/>
    <mergeCell ref="AD43:AF43"/>
    <mergeCell ref="F13:L13"/>
    <mergeCell ref="N13:T13"/>
    <mergeCell ref="V13:AB13"/>
    <mergeCell ref="AD13:AJ13"/>
    <mergeCell ref="B19:D19"/>
    <mergeCell ref="V22:AB22"/>
    <mergeCell ref="F16:L16"/>
    <mergeCell ref="N16:T16"/>
    <mergeCell ref="V16:AB16"/>
    <mergeCell ref="F19:L19"/>
    <mergeCell ref="AD16:AJ16"/>
    <mergeCell ref="AD28:AJ28"/>
    <mergeCell ref="F25:L25"/>
    <mergeCell ref="N25:P25"/>
    <mergeCell ref="AH25:AJ25"/>
    <mergeCell ref="F28:L28"/>
    <mergeCell ref="N28:T28"/>
    <mergeCell ref="R25:T25"/>
    <mergeCell ref="V28:X28"/>
    <mergeCell ref="V19:AB19"/>
    <mergeCell ref="AH19:AJ19"/>
    <mergeCell ref="F22:L22"/>
    <mergeCell ref="AD22:AF22"/>
    <mergeCell ref="AH22:AJ22"/>
    <mergeCell ref="N19:T19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AD10:AE10"/>
    <mergeCell ref="AH10:AI10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88" right="0.70866141732283472" top="0.55000000000000004" bottom="0.74803149606299213" header="0.31496062992125984" footer="0.31496062992125984"/>
  <pageSetup paperSize="5" scale="18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EJECUTIVO 2024 TRANSICIÓN</vt:lpstr>
      <vt:lpstr>INF MARINA 2024</vt:lpstr>
      <vt:lpstr>ABASTECIMIENTO 2024</vt:lpstr>
      <vt:lpstr>LITORAL 2025 OPCION 1</vt:lpstr>
      <vt:lpstr>AB 2026</vt:lpstr>
      <vt:lpstr>MALLA EJ SUGERENCIAS CURRICULAR</vt:lpstr>
      <vt:lpstr>2do ESPECIAL</vt:lpstr>
      <vt:lpstr>EJECUTIVOS 2025</vt:lpstr>
      <vt:lpstr>'AB 2026'!Área_de_impresión</vt:lpstr>
    </vt:vector>
  </TitlesOfParts>
  <Company>Armada de Chile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Escuela Naval "Arturo Prat"</dc:creator>
  <cp:lastModifiedBy>Microsoft Office User</cp:lastModifiedBy>
  <cp:lastPrinted>2025-08-05T17:05:06Z</cp:lastPrinted>
  <dcterms:created xsi:type="dcterms:W3CDTF">2015-03-25T21:16:26Z</dcterms:created>
  <dcterms:modified xsi:type="dcterms:W3CDTF">2025-10-19T20:18:40Z</dcterms:modified>
</cp:coreProperties>
</file>