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erver06\departamental\06 DEPTO ABASTECIMIENTO\03 FINANZAS\Presupuesto 2025\CONTROL PRESUPUESTARIO\7.- CIERRE JULIO BANCO 4\JJEE 02-2025\EXPO DIREDUCARM\"/>
    </mc:Choice>
  </mc:AlternateContent>
  <bookViews>
    <workbookView xWindow="0" yWindow="0" windowWidth="28800" windowHeight="12300"/>
  </bookViews>
  <sheets>
    <sheet name="DETALLE ST-21 2211 29" sheetId="3" r:id="rId1"/>
  </sheets>
  <definedNames>
    <definedName name="_xlnm._FilterDatabase" localSheetId="0" hidden="1">'DETALLE ST-21 2211 29'!$A$3:$I$169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66" i="3" l="1"/>
  <c r="I251" i="3" s="1"/>
  <c r="G251" i="3"/>
  <c r="H249" i="3"/>
  <c r="H246" i="3"/>
  <c r="H243" i="3"/>
  <c r="F243" i="3"/>
  <c r="F227" i="3"/>
  <c r="H225" i="3"/>
  <c r="H216" i="3"/>
  <c r="H251" i="3" s="1"/>
  <c r="G193" i="3"/>
  <c r="I187" i="3"/>
  <c r="H187" i="3"/>
  <c r="F187" i="3"/>
  <c r="H181" i="3"/>
  <c r="F181" i="3"/>
  <c r="I177" i="3"/>
  <c r="H177" i="3"/>
  <c r="F177" i="3"/>
  <c r="H176" i="3"/>
  <c r="H175" i="3"/>
  <c r="F175" i="3"/>
  <c r="I175" i="3" s="1"/>
  <c r="I193" i="3" s="1"/>
  <c r="F171" i="3"/>
  <c r="H169" i="3"/>
  <c r="I168" i="3"/>
  <c r="I167" i="3"/>
  <c r="I166" i="3"/>
  <c r="I165" i="3"/>
  <c r="I164" i="3"/>
  <c r="I163" i="3"/>
  <c r="I162" i="3"/>
  <c r="I161" i="3"/>
  <c r="I160" i="3"/>
  <c r="I159" i="3"/>
  <c r="I158" i="3"/>
  <c r="I157" i="3"/>
  <c r="I156" i="3"/>
  <c r="I155" i="3"/>
  <c r="I154" i="3"/>
  <c r="I153" i="3"/>
  <c r="I152" i="3"/>
  <c r="I151" i="3"/>
  <c r="I149" i="3"/>
  <c r="I148" i="3"/>
  <c r="I147" i="3"/>
  <c r="I146" i="3"/>
  <c r="I145" i="3"/>
  <c r="I144" i="3"/>
  <c r="I143" i="3"/>
  <c r="I142" i="3"/>
  <c r="I141" i="3"/>
  <c r="I140" i="3"/>
  <c r="I139" i="3"/>
  <c r="I138" i="3"/>
  <c r="I137" i="3"/>
  <c r="I136" i="3"/>
  <c r="I135" i="3"/>
  <c r="I134" i="3"/>
  <c r="I133" i="3"/>
  <c r="I132" i="3"/>
  <c r="I131" i="3"/>
  <c r="I130" i="3"/>
  <c r="I129" i="3"/>
  <c r="I128" i="3"/>
  <c r="I127" i="3"/>
  <c r="I126" i="3"/>
  <c r="I125" i="3"/>
  <c r="I124" i="3"/>
  <c r="I123" i="3"/>
  <c r="I122" i="3"/>
  <c r="I121" i="3"/>
  <c r="I119" i="3"/>
  <c r="I118" i="3"/>
  <c r="I117" i="3"/>
  <c r="I116" i="3"/>
  <c r="I115" i="3"/>
  <c r="I114" i="3"/>
  <c r="I113" i="3"/>
  <c r="I112" i="3"/>
  <c r="I111" i="3"/>
  <c r="I110" i="3"/>
  <c r="I109" i="3"/>
  <c r="I107" i="3"/>
  <c r="I106" i="3"/>
  <c r="H105" i="3"/>
  <c r="I92" i="3"/>
  <c r="I105" i="3" s="1"/>
  <c r="I90" i="3"/>
  <c r="G90" i="3"/>
  <c r="G171" i="3" s="1"/>
  <c r="H89" i="3"/>
  <c r="H69" i="3"/>
  <c r="H171" i="3" s="1"/>
  <c r="H15" i="3"/>
  <c r="I169" i="3" l="1"/>
  <c r="I171" i="3" s="1"/>
  <c r="F251" i="3"/>
  <c r="H193" i="3"/>
  <c r="F193" i="3"/>
  <c r="H90" i="3"/>
</calcChain>
</file>

<file path=xl/comments1.xml><?xml version="1.0" encoding="utf-8"?>
<comments xmlns="http://schemas.openxmlformats.org/spreadsheetml/2006/main">
  <authors>
    <author>9751182-9</author>
    <author>13366095-k</author>
  </authors>
  <commentList>
    <comment ref="I90" authorId="0" shapeId="0">
      <text>
        <r>
          <rPr>
            <sz val="9"/>
            <color indexed="81"/>
            <rFont val="Tahoma"/>
            <family val="2"/>
          </rPr>
          <t>PROYECCION VIATICOS:
DEPTO. EDUCACION  $ 6.846.252.-DEPTO. ADMISION    $17.996.179 
DEPTO. AP. DEPORT.$  6.458.116</t>
        </r>
      </text>
    </comment>
    <comment ref="H105" authorId="1" shapeId="0">
      <text>
        <r>
          <rPr>
            <b/>
            <sz val="9"/>
            <color indexed="81"/>
            <rFont val="Tahoma"/>
            <charset val="1"/>
          </rPr>
          <t>PAGO HONORARIOS VARIABLES, MENOS SELECCIONADO VELA</t>
        </r>
      </text>
    </comment>
    <comment ref="I120" authorId="1" shapeId="0">
      <text>
        <r>
          <rPr>
            <b/>
            <sz val="9"/>
            <color indexed="81"/>
            <rFont val="Tahoma"/>
            <charset val="1"/>
          </rPr>
          <t>DESPEDIDA ENERO</t>
        </r>
      </text>
    </comment>
    <comment ref="I150" authorId="1" shapeId="0">
      <text>
        <r>
          <rPr>
            <b/>
            <sz val="9"/>
            <color indexed="81"/>
            <rFont val="Tahoma"/>
            <charset val="1"/>
          </rPr>
          <t>DESPEDIDA JULIO</t>
        </r>
      </text>
    </comment>
    <comment ref="I181" authorId="0" shapeId="0">
      <text>
        <r>
          <rPr>
            <b/>
            <sz val="9"/>
            <color indexed="81"/>
            <rFont val="Tahoma"/>
            <family val="2"/>
          </rPr>
          <t>DE ACUERDO A LO OBSERVADO POR LA C.A. FUTUROS GASTOS POR ESTE CONCEPTO, DEBEN SER IMPUTADOS AL ITEM 22.08.999.002.</t>
        </r>
      </text>
    </comment>
    <comment ref="F251" authorId="0" shapeId="0">
      <text>
        <r>
          <rPr>
            <b/>
            <sz val="9"/>
            <color indexed="81"/>
            <rFont val="Tahoma"/>
            <family val="2"/>
          </rPr>
          <t xml:space="preserve">POR DISPOSICION DE LA D.E.A. SE TRASPASARON $ 120.000.000.- DE ST-29 A ST-21
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<sst xmlns="http://schemas.openxmlformats.org/spreadsheetml/2006/main" count="693" uniqueCount="331">
  <si>
    <t>ST 21</t>
  </si>
  <si>
    <t xml:space="preserve"> (DETALLAR GASTO EN CADA ITEM)</t>
  </si>
  <si>
    <t>ITEM</t>
  </si>
  <si>
    <t xml:space="preserve">FECHA CONTRATACIÓN </t>
  </si>
  <si>
    <t>CARGO</t>
  </si>
  <si>
    <t>PAGADO A JULIO</t>
  </si>
  <si>
    <t>POR PAGAR A DICIEMBRE 2025</t>
  </si>
  <si>
    <t>ST 22.11</t>
  </si>
  <si>
    <t>DESCRIPCION</t>
  </si>
  <si>
    <t>CURSOS DE CAPACITACION</t>
  </si>
  <si>
    <t>SERVICIOS INFORMATICOS</t>
  </si>
  <si>
    <t>INSCRIPCIONES DEPORTIVAS</t>
  </si>
  <si>
    <t>OTROS SS TECNICOS Y PROF.</t>
  </si>
  <si>
    <t>1. ALTAVOZ</t>
  </si>
  <si>
    <t>2. BROWSE SERVICIOS INFORMATICOS</t>
  </si>
  <si>
    <t>1. INTERNATIONAL CENTER</t>
  </si>
  <si>
    <t xml:space="preserve">1.CONSULTORA MARCO SEPULVEDA GALLEGOS </t>
  </si>
  <si>
    <t>2.ASESORIAS CONTABLES FINANCIERAS CAROLINA DONOSO</t>
  </si>
  <si>
    <t xml:space="preserve">3.ASESORIAS PROFESIONALES DIAZ CHAVEZ </t>
  </si>
  <si>
    <t xml:space="preserve">4. ASESORIAS JORGE WELDT PEREZ </t>
  </si>
  <si>
    <t>1. ALTAVOZ (NUEVO CONTRATO)</t>
  </si>
  <si>
    <t>3.INSCRIPCION DEPORTIVA SELEC TRIATLON</t>
  </si>
  <si>
    <t>2.INSCRIPCION DEPORTIVA SELEC ORIENTACION TERRESTRE</t>
  </si>
  <si>
    <t>1.INSCRIPCION DEPORTIVA SELEC ORIENTACION TERRESTRE</t>
  </si>
  <si>
    <t>4. INSCRIPCION DEPORTIVA SELECIONADO REMO</t>
  </si>
  <si>
    <t>5. INSCRIPCION DEPORTIVA SELECIONADO VELA</t>
  </si>
  <si>
    <t>ASESOR EN RENDICION DE CUENTAS</t>
  </si>
  <si>
    <t>ASESOR EN CONTRATOS TT. Y HONORARIOS</t>
  </si>
  <si>
    <t>PERIODISTA</t>
  </si>
  <si>
    <t>ASESOR EN TESORERIA</t>
  </si>
  <si>
    <t>PAC</t>
  </si>
  <si>
    <t>MANRÍQUEZ TRUJILLO JESSICA CAROLINA</t>
  </si>
  <si>
    <t>MIRANDA NIETO JENNY GENOVEVA</t>
  </si>
  <si>
    <t>ROBSON GUZZINI PAOLA ESTHEFANIA</t>
  </si>
  <si>
    <t>PÉREZ RECIO ELISA MATILDE</t>
  </si>
  <si>
    <t>VALDÉS LÓPEZ PAOLA DEL CARMEN</t>
  </si>
  <si>
    <t>PC</t>
  </si>
  <si>
    <t xml:space="preserve">DIETERT FUEYO CARLOS JOAQUÍN </t>
  </si>
  <si>
    <t xml:space="preserve">DONOSO FLORES RODRIGO GERMÁN </t>
  </si>
  <si>
    <t xml:space="preserve">MONTECINO ULE MARCO ANTONIO </t>
  </si>
  <si>
    <t>ASESOR CULTURAL</t>
  </si>
  <si>
    <t>GONZÁLEZ BOTELLO DORIS CAROLINA</t>
  </si>
  <si>
    <t>NUÑEZ VALENCIA MIGUEL ALVARO</t>
  </si>
  <si>
    <t>PLAZA BOMBAL MANUEL SEGUNDO</t>
  </si>
  <si>
    <t>RAMÍREZ TORREJÓN BLANCA OLIVIA</t>
  </si>
  <si>
    <t>ASESOR DOCENTE EN IDIOMAS</t>
  </si>
  <si>
    <t>ASESOR PEDAGOGICO METODOLOGICO</t>
  </si>
  <si>
    <t>ASESOR PEDAGOGICO CURRICULAR</t>
  </si>
  <si>
    <t>TT</t>
  </si>
  <si>
    <t>ACEVEDO RIVERO LUIS RENÉ</t>
  </si>
  <si>
    <t>AEDO SOTO JOHANNA SOLANGE</t>
  </si>
  <si>
    <t>AHUMADA GÁLVEZ JAIME MAURICIO</t>
  </si>
  <si>
    <t>ALARCÓN GONZÁLEZ CARLOS RAÚL</t>
  </si>
  <si>
    <t>ALARCÓN GONZÁLEZ MARIO RODRIGO</t>
  </si>
  <si>
    <t>ALARCÓN GONZÁLEZ PATRICIO GABRIEL</t>
  </si>
  <si>
    <t>ALARCÓN SALAZAR MARION ALEJANDRA</t>
  </si>
  <si>
    <t xml:space="preserve">ARANCIBIA MORALES LUIS </t>
  </si>
  <si>
    <t>ARAVENA TAPIA HERNÁN BENICIO</t>
  </si>
  <si>
    <t>AZÚA AZÚA CRISTIAN ROLANDO</t>
  </si>
  <si>
    <t>BELTRÁN CHACANA ELSA JENIFER</t>
  </si>
  <si>
    <t>BRAVO LEYTON MIGUEL ANGEL</t>
  </si>
  <si>
    <t>CORTÉS AYALA BERNARDO FRANCISCO</t>
  </si>
  <si>
    <t>CORTÉS VERDUGO ABRAHAM ORLANDO</t>
  </si>
  <si>
    <t>DÍAZ PÉREZ JOSÉ ROLANDO</t>
  </si>
  <si>
    <t>ESCOBAR ARANEDA IVÁN ENRIQUE</t>
  </si>
  <si>
    <t>FERNÁNDEZ FERNÁNDEZ JUAN RODRIGO</t>
  </si>
  <si>
    <t>FERNÁNDEZ ITURRIETA EDGARDO ULISES</t>
  </si>
  <si>
    <t>FRANCO SAAVEDRA PEDRO ANTONIO</t>
  </si>
  <si>
    <t>GARCÍA RUIZ YASNA PAOLA</t>
  </si>
  <si>
    <t>GONZÁLEZ ZAMBRANO JORGE ANDRÉS</t>
  </si>
  <si>
    <t>HENRÍQUEZ VALENZUELA GLADYS HELENA</t>
  </si>
  <si>
    <t>HERRERA CARRASCO MARISOL SOFÍA</t>
  </si>
  <si>
    <t>HIDALGO CÁCERES FABIÁN ANTONIO</t>
  </si>
  <si>
    <t>HIDALGO HERRERA GENESIS PIARE</t>
  </si>
  <si>
    <t>JIMÉNEZ LEDESMA RICARDO ALFREDO</t>
  </si>
  <si>
    <t>LAZCANO CASTRO MARCO ANTONIO</t>
  </si>
  <si>
    <t>LIZANA MORAGA JUANA ANDREA</t>
  </si>
  <si>
    <t>MAC-LEAN ROJAS ANGELA DE LOURDES</t>
  </si>
  <si>
    <t xml:space="preserve">MANCILLA ESPINOZA CRISTIAN </t>
  </si>
  <si>
    <t>MUÑOZ OLGUIN PAULA ANDREA</t>
  </si>
  <si>
    <t>MUÑOZ VIDAL HANS JEREMY</t>
  </si>
  <si>
    <t>OLIVARES PÉREZ LILY JOHANNA</t>
  </si>
  <si>
    <t>ORELLANA AGUILERA MARCELO JAVIER</t>
  </si>
  <si>
    <t>ORTIZ MORALES JOCELYN CECILIA</t>
  </si>
  <si>
    <t>PINO RETAMALES JORGE MARCELO</t>
  </si>
  <si>
    <t>POBLETE SANHUEZA JUAN CARLOS</t>
  </si>
  <si>
    <t>RAMOS CUADRA DANILO ENRIQUE</t>
  </si>
  <si>
    <t>RIQUELME OLIVARES FRANCISCO JAVIER</t>
  </si>
  <si>
    <t>ROJAS PIZARRO CINTYA ESTELA</t>
  </si>
  <si>
    <t>ROSALES HERNÁNDEZ MYRIAM SUSANA</t>
  </si>
  <si>
    <t>SÁNCHEZ ORTIZ MARCOS EZEQUIEL</t>
  </si>
  <si>
    <t>SANTA MARÍA SEPÚLVEDA JESÚS WILSON</t>
  </si>
  <si>
    <t>SARIEGO INOSTROZA VÍCTOR MANUEL</t>
  </si>
  <si>
    <t>SOLÍS CASTRO JENNIFER ORIANA</t>
  </si>
  <si>
    <t>TORRES OLIVARES MANUEL HUMBERTO</t>
  </si>
  <si>
    <t>VARGAS VERA INGRID PAOLA</t>
  </si>
  <si>
    <t>VÁSQUEZ MUÑOZ NOLASCO JOSÉ</t>
  </si>
  <si>
    <t>VELÁSQUEZ COÑUECAR ALEX PATRICIO</t>
  </si>
  <si>
    <t>VÉLIZ MÉNDEZ JORGE FRANCISCO</t>
  </si>
  <si>
    <t>YÁÑEZ NAVARRO YANNETT ESTER</t>
  </si>
  <si>
    <t>MANTENEDOR</t>
  </si>
  <si>
    <t>ADMINISTRATIVO</t>
  </si>
  <si>
    <t>JARDINERO</t>
  </si>
  <si>
    <t>PINTOR</t>
  </si>
  <si>
    <t>MAYORDOMO</t>
  </si>
  <si>
    <t>ROPERIA DE CADETES</t>
  </si>
  <si>
    <t>PAÑOL DE DEPORTE</t>
  </si>
  <si>
    <t xml:space="preserve">CASA DE BOTES </t>
  </si>
  <si>
    <t>ALBAÑIL/GASFITER</t>
  </si>
  <si>
    <t>SERVICIOS GENERALES</t>
  </si>
  <si>
    <t>COPERO</t>
  </si>
  <si>
    <t>ASEADOR</t>
  </si>
  <si>
    <t>MANTENEDOR YATES</t>
  </si>
  <si>
    <t>SASTRERIA</t>
  </si>
  <si>
    <t>GASFITER</t>
  </si>
  <si>
    <t>ASEADORA</t>
  </si>
  <si>
    <t>PELUQUERIA</t>
  </si>
  <si>
    <t>LAVANDERIA</t>
  </si>
  <si>
    <t>AYUDANTE MY GENERAL</t>
  </si>
  <si>
    <t>ALBAÑIL</t>
  </si>
  <si>
    <t>PELUQUERA</t>
  </si>
  <si>
    <t>CARPINTERO</t>
  </si>
  <si>
    <t>SALA DE COLACIONES CADETES</t>
  </si>
  <si>
    <t>CONTABILIDAD/VESTUARIO</t>
  </si>
  <si>
    <t>PELUQUERO</t>
  </si>
  <si>
    <t>TIPO CTTO</t>
  </si>
  <si>
    <t>NOMBRE</t>
  </si>
  <si>
    <t xml:space="preserve">ALEJANDRO VERA FAJARDO </t>
  </si>
  <si>
    <t xml:space="preserve">ARACELY FERRUZOLA CABELLO </t>
  </si>
  <si>
    <t>BARBARA ROCIO CARRASCO CATALAN</t>
  </si>
  <si>
    <t xml:space="preserve">BENJAMIN COVARRUBIAS VASQUEZ </t>
  </si>
  <si>
    <t xml:space="preserve">BRAYAN POBLETE ALDEA </t>
  </si>
  <si>
    <t xml:space="preserve">CLAUDIO ANDRES LEIVA TORNERO </t>
  </si>
  <si>
    <t xml:space="preserve">CONSTANZA VALENZUELA FARFAN </t>
  </si>
  <si>
    <t>CRISTIAN ALBERTO TEICHELMANN PINCHE</t>
  </si>
  <si>
    <t xml:space="preserve">CRISTINA CASAS-CORDERO MENENDEZ </t>
  </si>
  <si>
    <t>CRISTOBAL ANTONIO RUIZ GONZALEZ</t>
  </si>
  <si>
    <t>CRISTOBAL MELKONIAN ID</t>
  </si>
  <si>
    <t>DANILO GONZALEZ POLANCO</t>
  </si>
  <si>
    <t xml:space="preserve">DIEGO ALBERTO CONTRERAS RODRÍGUEZ </t>
  </si>
  <si>
    <t>DIEGO SILVA ANDRADE</t>
  </si>
  <si>
    <t>EDGARDO EMILIO FUENTES FUENTES</t>
  </si>
  <si>
    <t xml:space="preserve">EDUARDO PEREZ MATELUNA </t>
  </si>
  <si>
    <t xml:space="preserve">EDUARDO POBLETE CRETIER </t>
  </si>
  <si>
    <t>ELIZABETH ESPINOZA ESPINOZA</t>
  </si>
  <si>
    <t xml:space="preserve">ERIC ACEVEDO GODOY </t>
  </si>
  <si>
    <t xml:space="preserve">FELIPE AVACA RODRIGUEZ </t>
  </si>
  <si>
    <t xml:space="preserve">FIEDRICH VON DER WETH </t>
  </si>
  <si>
    <t xml:space="preserve">GABRIEL PONCE SAA </t>
  </si>
  <si>
    <t xml:space="preserve">GRECK MESIAS QUEZADA </t>
  </si>
  <si>
    <t xml:space="preserve">IGNACIO ALBARRAN REYES </t>
  </si>
  <si>
    <t xml:space="preserve">JAIME MUÑOZ SEPULVEDA </t>
  </si>
  <si>
    <t xml:space="preserve">JAVIER HUIDOBRO BONO </t>
  </si>
  <si>
    <t xml:space="preserve">JENS JOACHIM HANNIG NUÑEZ </t>
  </si>
  <si>
    <t xml:space="preserve">JESSENIA SANDOVAL SANTANDER </t>
  </si>
  <si>
    <t xml:space="preserve">JONATHAN CORTES RAMOS </t>
  </si>
  <si>
    <t xml:space="preserve">JUAN CASTRO BRAHM </t>
  </si>
  <si>
    <t xml:space="preserve">LEONARDO GAJARDO LARA </t>
  </si>
  <si>
    <t xml:space="preserve">LORETO LIPIANTE SILVA </t>
  </si>
  <si>
    <t xml:space="preserve">LUIS ARANEDA PAREDES </t>
  </si>
  <si>
    <t xml:space="preserve">LUIS BERNALES SANCHEZ </t>
  </si>
  <si>
    <t xml:space="preserve">LUIS SANCHEZ BAEZA </t>
  </si>
  <si>
    <t>LUIS VILLALON AGUAYO</t>
  </si>
  <si>
    <t xml:space="preserve">MARIA JOSE MANZO JAQUES </t>
  </si>
  <si>
    <t xml:space="preserve">MARIA SOLEDAD GONDRE GUERRA </t>
  </si>
  <si>
    <t xml:space="preserve">MATIAS CARTER MENA </t>
  </si>
  <si>
    <t xml:space="preserve">MATIAS OSORIO ARAYA </t>
  </si>
  <si>
    <t xml:space="preserve">MAXIMILIANO VERA HERMAN </t>
  </si>
  <si>
    <t xml:space="preserve">MIGUEL GONZALEZ FERNANDEZ </t>
  </si>
  <si>
    <t xml:space="preserve">MIGUEL VERGARA SANCHEZ </t>
  </si>
  <si>
    <t xml:space="preserve">MIRKO ARROYO MOENA </t>
  </si>
  <si>
    <t xml:space="preserve">MOISES ARRIAGADA NUÑEZ </t>
  </si>
  <si>
    <t>NAIN CONTRERAS DE LA FUENTE</t>
  </si>
  <si>
    <t xml:space="preserve">NELIDA BRESBITERO VILLAREAL </t>
  </si>
  <si>
    <t xml:space="preserve">NELSON VARGAS ARANGUIZ </t>
  </si>
  <si>
    <t xml:space="preserve">NICOLAS ARAVENA ALBA </t>
  </si>
  <si>
    <t xml:space="preserve">NICOLAS AROS ALVARADO </t>
  </si>
  <si>
    <t xml:space="preserve">NICOLÁS MATÍAS ROMERO MOYA </t>
  </si>
  <si>
    <t xml:space="preserve">PABLO UGARTE BENAVIDES </t>
  </si>
  <si>
    <t xml:space="preserve">PATRICIO ALBERTO BARNACHEA SOTO </t>
  </si>
  <si>
    <t xml:space="preserve">PATRICIO PEREZ REYES </t>
  </si>
  <si>
    <t xml:space="preserve">PATRICK HUERTA GONZALEZ </t>
  </si>
  <si>
    <t xml:space="preserve">PEDRO ARAYA JARA </t>
  </si>
  <si>
    <t xml:space="preserve">RENE GALLEGOS JACCARD </t>
  </si>
  <si>
    <t>SAMUEL VILLA CALVO</t>
  </si>
  <si>
    <t xml:space="preserve">SILVIO GRIMALDI GONZALEZ </t>
  </si>
  <si>
    <t xml:space="preserve">VALENTINA LARA NOVOA </t>
  </si>
  <si>
    <t xml:space="preserve">VERONICA SUAZO VALLE </t>
  </si>
  <si>
    <t xml:space="preserve">VICTOR SANHUEZA VASQUEZ </t>
  </si>
  <si>
    <t xml:space="preserve">WILLIAMS COFRE ALVARADO </t>
  </si>
  <si>
    <t xml:space="preserve">BLANCA RAMIREZ TORREJON </t>
  </si>
  <si>
    <t xml:space="preserve">BORIS BENJAMIN PINTO RAMIREZ </t>
  </si>
  <si>
    <t xml:space="preserve">FEDERICO BIERWIRTH SINCLAIR </t>
  </si>
  <si>
    <t xml:space="preserve">FERNANDO SANDOVAL TIEZ </t>
  </si>
  <si>
    <t xml:space="preserve">JEAN PAUL CHASSIN/TRUBERT CORREA </t>
  </si>
  <si>
    <t xml:space="preserve">JORGE CONSTENLA PETTERSEN </t>
  </si>
  <si>
    <t xml:space="preserve">JUAN REINOSO MARTINEZ </t>
  </si>
  <si>
    <t xml:space="preserve">JULIO TORRES NAVARRETE </t>
  </si>
  <si>
    <t xml:space="preserve">MARCO ANTONIO MONTECINO ULE </t>
  </si>
  <si>
    <t xml:space="preserve">MARIA ROMAN CUELLAR </t>
  </si>
  <si>
    <t xml:space="preserve">MILAN HENRIQUEZ POBLETE </t>
  </si>
  <si>
    <t xml:space="preserve">ORLANDO GARCIA OBREGON </t>
  </si>
  <si>
    <t xml:space="preserve">RODRIGO SEPULVEDA HAUGEN </t>
  </si>
  <si>
    <t>WALTER RODRIGO CORONADO ROMAN</t>
  </si>
  <si>
    <t>WALTER WEISS DIAZ</t>
  </si>
  <si>
    <t xml:space="preserve">GUILLERMO RODRIGUEZ VASQUEZ </t>
  </si>
  <si>
    <t xml:space="preserve">SEBASTIAN APPELGREN RUCKOLDT </t>
  </si>
  <si>
    <t>ASESORÍA PROCESO DE ACREDITACIÓN INST.</t>
  </si>
  <si>
    <t>PAULO ANDRES SOLARI ALLIENDE</t>
  </si>
  <si>
    <t>FEDERICO BIERWIRTH SINCLAIR B 153</t>
  </si>
  <si>
    <t xml:space="preserve">ASESORÍA CADETES SELECCIONADOS VELA </t>
  </si>
  <si>
    <t xml:space="preserve">ASESORÍA EN SOPORTE TÉCNICO Y REDES </t>
  </si>
  <si>
    <t>ASESORÍA SOPORTE TÉCNICO Y REDES</t>
  </si>
  <si>
    <t xml:space="preserve">MATÍAS ANTONIO AGUAYO HERNÁNDEZ </t>
  </si>
  <si>
    <t xml:space="preserve">MATIAS ALFREDO CELEDON MATUS </t>
  </si>
  <si>
    <t xml:space="preserve">JOSUE ANAIS VERDEJO AYALA </t>
  </si>
  <si>
    <t>ASESORÍA EN PROGRAM. Y DESARROLLO</t>
  </si>
  <si>
    <t>ANDREA LORENA TAPIA SALINAS  </t>
  </si>
  <si>
    <t>GENESIS HAZAR-AZMAVETT RAMIREZ </t>
  </si>
  <si>
    <t>FRANCISCO DANIEL SANCHEZ PONCE </t>
  </si>
  <si>
    <t>CLAUDIO ANTONIO ESPINOZA GUTIERREZ </t>
  </si>
  <si>
    <t>ANGEL RODRIGO ARRIAGADA PEREZ  </t>
  </si>
  <si>
    <t>LEDA ANGELINA ARAYA ALVAREZ  </t>
  </si>
  <si>
    <t>HERNAN BENICIO ARAVENA TAPIA  </t>
  </si>
  <si>
    <t>PABLO OMAR MUJICA ALVAREZ  </t>
  </si>
  <si>
    <t>TOTAL ITEM 2101004006</t>
  </si>
  <si>
    <t>TOTAL ITEM 2102004006</t>
  </si>
  <si>
    <t>TOTAL ITEM 2103001000</t>
  </si>
  <si>
    <t>50 SILLA MODELO SUPERNOVA TAPIZ TEVINIL PARA SALA DE CLASES DE CADETES</t>
  </si>
  <si>
    <t>35 ADQUISICIÓN DE CORTINAS ROLLER PARA SALAS DE CLASES CADETES.</t>
  </si>
  <si>
    <t>01 ASPIRADORA POLVO AGUA 30 LITROS, 1500 WATTS</t>
  </si>
  <si>
    <t>01 DESKTOP HP ELITEDESK 805 WINDOWS 11 PRO AMD RYZEN 7-5700GE 16 GB 1TB GAMA 3. 02 DISCOS EXTERNOS 2 TB PARA ALMACENAMIENTO DIGITAL DE LIBROS.</t>
  </si>
  <si>
    <t>01 PC TYPE 4 CPU IMYEL I7 GABINETE CLIO 5906 CON FTE 650W PLACA MADRE H610 PARA EL SIMULADOR DE NAVEGACION</t>
  </si>
  <si>
    <t>01 PC Type 4 - Canal Visual CPU Intel I7 Gabinete Clio 5930 Fuente de poder Gamemax 650 reales Placa Madre h610 ITL PARA EL SIMULADOR DE NAVEGACION.</t>
  </si>
  <si>
    <t>ALFOMBRA PELO CORTADO AZUL .</t>
  </si>
  <si>
    <t>TOLDO CON CENEFA</t>
  </si>
  <si>
    <t>723-24</t>
  </si>
  <si>
    <t>REPARAR EL SISTEMA DE VIGILANCIA DE CAMARAS DE SEGURIDAD</t>
  </si>
  <si>
    <t>01 Scanner Ricoh SV600 PARA CONTROLAR INVENTARIO DE LA BIBLIOTECA</t>
  </si>
  <si>
    <t>FlippingBook Publisher Business 2 Users - Perpetual License Delivery: electronic PARA CONTROL DE INVENTARIO DE BIBLIOTECA</t>
  </si>
  <si>
    <t>110 SILLAS SUPERNOVA TAPIZ TEVINIL MESA LP 75X75X75 ESQUINAS Y 16 RECTAS, ESTRUCTURA GRIS
FORMALITA BLANCA PARA SALAS DE ESTUDIO Y COMEDOR DE CADETES.</t>
  </si>
  <si>
    <t xml:space="preserve">CORTINAS ROLLER </t>
  </si>
  <si>
    <t>02 SILLON CUERINA ROMA</t>
  </si>
  <si>
    <t>160 SILLAS VISITA 850 CON BRAZO RECTO PARA CEREMONIAS</t>
  </si>
  <si>
    <t>09 SILLAS PARA ESCRITORIOS APOYO TRABAJOS ADMINSTRATIVOS DEPTO. ADMSION.</t>
  </si>
  <si>
    <t>02 PLANCHAS MANUALES PARA SASTRERIA</t>
  </si>
  <si>
    <t>01 TERMO ELECTRICO PARA CAMARIN DE OFICIALES</t>
  </si>
  <si>
    <t>01 HORNO EMPOTRABLE</t>
  </si>
  <si>
    <t>06 MESONES DE PLATEO CENTRAL PARA COCINA DE CADETES</t>
  </si>
  <si>
    <t>01 LAVADORA AUTOMATICA Y 01 SECADORA PARA ENTREPUENTES DE CADETES.</t>
  </si>
  <si>
    <t>1 SECADORA PARA ENTREPUENTES DE CADETES</t>
  </si>
  <si>
    <t xml:space="preserve">02 PERFORADORA PROFESIONAL </t>
  </si>
  <si>
    <t>20 ROPEROS DOBLES METALICOS PARA ENTREPUENTES DE CADETES</t>
  </si>
  <si>
    <t xml:space="preserve">01 SUMINISTRO E INSTALACION DE LAVADORA INDUSTRIAL PARA LA LAVANDERIA
</t>
  </si>
  <si>
    <t>01 CARRO PARA TRANSPORTE DE CARGA</t>
  </si>
  <si>
    <t>08 MANGUERAS PARA INCENDIO Y 03 PITONES</t>
  </si>
  <si>
    <t>ASESOR PEDAGOGICO ACT. ESTRATEGICAS</t>
  </si>
  <si>
    <t>PATRON DEPORTIVO Y ACT. MANTENCION</t>
  </si>
  <si>
    <t>ASESOR DE FORMACION NAVAL</t>
  </si>
  <si>
    <t>01 ABRILLANTADORA PARA ENTREPUENTES CADETES</t>
  </si>
  <si>
    <t>01 BOMBA DE AGUA PARA CASA DE YATES</t>
  </si>
  <si>
    <t>01 SOBADORA DE MASAS PARA PANADERIA</t>
  </si>
  <si>
    <t>01 COMPRESOR DE AIRE RESPIRABLE PARA CLASES DE BUCEO DE CADETES.</t>
  </si>
  <si>
    <t>20 PUNTOS DE ACCESO PARA RED DE INTERNET PARA CADETES.</t>
  </si>
  <si>
    <t>04 LAPTOP PARA LABORATORIO DE COMPUTACION DE CADETES</t>
  </si>
  <si>
    <t>25 DESKTOP PARA LABORATORIO DE COMPUTACION DE CADETES</t>
  </si>
  <si>
    <t>01 LENTE FOTOGRAFICO PARA CARGO FOTOGRAFIA</t>
  </si>
  <si>
    <t>MONITOR CURVO DE 37" PARA DEPTO. ADMISION</t>
  </si>
  <si>
    <t>01 MONITOR Y 01 NVR PARA SISTEMA DE SEGURIDAD</t>
  </si>
  <si>
    <t>02 CPU Y 02 MONITORES PARA SALA DE VENTAS DE VESTUARIO PARA CADETES.</t>
  </si>
  <si>
    <t>01 MONITOR PARA CARGO VESTUARIO</t>
  </si>
  <si>
    <t>01 UPS PARA SISTEMA DE SEGURIDAD</t>
  </si>
  <si>
    <t>HON</t>
  </si>
  <si>
    <t>VICTOR SOTO SILVA</t>
  </si>
  <si>
    <t>T1</t>
  </si>
  <si>
    <t>T2</t>
  </si>
  <si>
    <t>C2</t>
  </si>
  <si>
    <t>M</t>
  </si>
  <si>
    <t>CC</t>
  </si>
  <si>
    <t>SO</t>
  </si>
  <si>
    <t>C1</t>
  </si>
  <si>
    <t>CF</t>
  </si>
  <si>
    <t>S2</t>
  </si>
  <si>
    <t>CN</t>
  </si>
  <si>
    <t>S1</t>
  </si>
  <si>
    <t>EC</t>
  </si>
  <si>
    <t>PRESUPUESTO INICIAL</t>
  </si>
  <si>
    <t>TOTAL ST-21 (VIATICOS)</t>
  </si>
  <si>
    <t>JUEZ DE JUDO</t>
  </si>
  <si>
    <t>SERVICIO DE ARBITRAJE</t>
  </si>
  <si>
    <t>MANTENCION Y REPARACION EMBARCACION</t>
  </si>
  <si>
    <t>JUEZ DE NATACION</t>
  </si>
  <si>
    <t>ARBITRAJE DE VOLEYBOL</t>
  </si>
  <si>
    <t>TOTAL ITEM 2103006000</t>
  </si>
  <si>
    <t>JUEZ DE ATLETISMO</t>
  </si>
  <si>
    <t xml:space="preserve">TESORERIA GENERAL DE LA REPUBLICA </t>
  </si>
  <si>
    <t>ARTESANIA MARINERA</t>
  </si>
  <si>
    <t>TOTAL ST-22.11</t>
  </si>
  <si>
    <t>TOTAL ST-29</t>
  </si>
  <si>
    <t>03 TRAJES DE BUCEO PARA CLASES DE CADETES</t>
  </si>
  <si>
    <t>CORTINAS ROLLER</t>
  </si>
  <si>
    <t>02 DESHUMIFICADORES PARA BIBLIOTECA</t>
  </si>
  <si>
    <t>05 PROYECTORES SALA DE CLASES 4° AÑO</t>
  </si>
  <si>
    <t>01 PODADORA DE ALTURA</t>
  </si>
  <si>
    <t>02 SOPLADORES DE HOJAS</t>
  </si>
  <si>
    <t>02 LIJADORAS ORBITALES</t>
  </si>
  <si>
    <t>01 FRESADORA</t>
  </si>
  <si>
    <t>01 SIERRA CIRCULAR DE BANCO</t>
  </si>
  <si>
    <t>01 EQUIPO COMUNICACIONES INALAMBRICO CASA YATES</t>
  </si>
  <si>
    <t>01 PROYECTOR PARA SALA TRINQUETE</t>
  </si>
  <si>
    <t>TOTAL PROYECCION ST-29</t>
  </si>
  <si>
    <t>MONTOS</t>
  </si>
  <si>
    <t>PRESUPUESTO VIGENTE</t>
  </si>
  <si>
    <t>04 ESTACIONES PARA SERVICIO MÓVIL EN COMEDOR DE CADETES.</t>
  </si>
  <si>
    <t>GASTO EFECTUADO PARA SOSTENIMIENTO DE CEREMONIAS INSTITUCIONALES</t>
  </si>
  <si>
    <t>RECUPERACIÓN DE SERVICIO DE MESA EN ATENCIÓN A DÉFICIT DE PERSONAL</t>
  </si>
  <si>
    <t>01 SILLA PARA PELUQUERIA DE CADETES EN PATIO ANGAMOS</t>
  </si>
  <si>
    <t>ACTIVACIÓN DE PELUQUERÍA EN SECTOR DE ESTUDIO PARA OPTIMIZAR PERSONAL Y ACTIVIADES DE CADETES.</t>
  </si>
  <si>
    <t>DETALLE</t>
  </si>
  <si>
    <t>COMISION DEL SERVICIO</t>
  </si>
  <si>
    <t>SERVICIO DE HOSTING</t>
  </si>
  <si>
    <t>N/A</t>
  </si>
  <si>
    <t>FINANCIAMIENTO DE ASIGNACION DOCENTE DISPUESTO POR DIREDUCARM (REF. MSG DEA 151450 ABR) POR UN MONTO TOTAL DE $ 120.000.000.-</t>
  </si>
  <si>
    <t>TOTAL ST-21 CGU</t>
  </si>
  <si>
    <t>SERVICIO CUENTAS CORRIENTES CADETES Y DEUDORES</t>
  </si>
  <si>
    <t>SERVICIO CONTABILIDAD CGU BANCO 4</t>
  </si>
  <si>
    <t>SERVICIO ACREDITACIONES ESNAVAL</t>
  </si>
  <si>
    <t>ASESORIAS EN PRESPUESTO BANCO 4</t>
  </si>
  <si>
    <t>SERVICIOS IDIOMA INGLES PARA CADETES</t>
  </si>
  <si>
    <t>SELECIONADO DE CADETES</t>
  </si>
  <si>
    <t>SISTEMA CONTABLE CGU+PLUS BANCO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</si>
</sst>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2" formatCode="_ &quot;$&quot;* #,##0_ ;_ &quot;$&quot;* \-#,##0_ ;_ &quot;$&quot;* &quot;-&quot;_ ;_ @_ "/>
    <numFmt numFmtId="164" formatCode="#,##0;[Red]#,##0"/>
    <numFmt numFmtId="165" formatCode="dd/mm/yyyy;@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b/>
      <sz val="9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2" fontId="6" fillId="0" borderId="0" applyFont="0" applyFill="0" applyBorder="0" applyAlignment="0" applyProtection="0"/>
  </cellStyleXfs>
  <cellXfs count="104">
    <xf numFmtId="0" fontId="0" fillId="0" borderId="0" xfId="0"/>
    <xf numFmtId="0" fontId="0" fillId="0" borderId="0" xfId="0"/>
    <xf numFmtId="0" fontId="0" fillId="0" borderId="0" xfId="0" applyBorder="1"/>
    <xf numFmtId="164" fontId="0" fillId="0" borderId="0" xfId="0" applyNumberFormat="1" applyBorder="1"/>
    <xf numFmtId="165" fontId="1" fillId="0" borderId="1" xfId="0" applyNumberFormat="1" applyFont="1" applyFill="1" applyBorder="1" applyAlignment="1">
      <alignment horizontal="center"/>
    </xf>
    <xf numFmtId="165" fontId="2" fillId="0" borderId="1" xfId="0" applyNumberFormat="1" applyFont="1" applyFill="1" applyBorder="1" applyAlignment="1">
      <alignment horizontal="center"/>
    </xf>
    <xf numFmtId="0" fontId="1" fillId="0" borderId="1" xfId="0" applyFont="1" applyFill="1" applyBorder="1"/>
    <xf numFmtId="0" fontId="2" fillId="0" borderId="1" xfId="0" applyFont="1" applyFill="1" applyBorder="1"/>
    <xf numFmtId="0" fontId="3" fillId="2" borderId="0" xfId="0" applyFont="1" applyFill="1" applyAlignment="1">
      <alignment horizontal="center"/>
    </xf>
    <xf numFmtId="0" fontId="3" fillId="0" borderId="0" xfId="0" applyFont="1"/>
    <xf numFmtId="164" fontId="2" fillId="0" borderId="0" xfId="0" applyNumberFormat="1" applyFont="1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2" fillId="0" borderId="1" xfId="0" applyFont="1" applyBorder="1"/>
    <xf numFmtId="164" fontId="2" fillId="0" borderId="1" xfId="0" applyNumberFormat="1" applyFont="1" applyBorder="1"/>
    <xf numFmtId="3" fontId="2" fillId="0" borderId="1" xfId="0" applyNumberFormat="1" applyFont="1" applyBorder="1"/>
    <xf numFmtId="0" fontId="2" fillId="0" borderId="0" xfId="0" applyFont="1" applyBorder="1" applyAlignment="1">
      <alignment horizontal="center"/>
    </xf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/>
    <xf numFmtId="0" fontId="2" fillId="3" borderId="1" xfId="0" applyFont="1" applyFill="1" applyBorder="1"/>
    <xf numFmtId="164" fontId="2" fillId="0" borderId="0" xfId="0" applyNumberFormat="1" applyFont="1" applyBorder="1"/>
    <xf numFmtId="0" fontId="2" fillId="0" borderId="0" xfId="0" applyFont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164" fontId="2" fillId="0" borderId="4" xfId="0" applyNumberFormat="1" applyFont="1" applyBorder="1"/>
    <xf numFmtId="0" fontId="2" fillId="0" borderId="5" xfId="0" applyFont="1" applyBorder="1" applyAlignment="1">
      <alignment wrapText="1"/>
    </xf>
    <xf numFmtId="0" fontId="3" fillId="0" borderId="0" xfId="0" applyFont="1" applyBorder="1" applyAlignment="1">
      <alignment horizontal="center" vertical="center" wrapText="1"/>
    </xf>
    <xf numFmtId="3" fontId="3" fillId="0" borderId="0" xfId="0" applyNumberFormat="1" applyFont="1" applyFill="1" applyBorder="1" applyAlignment="1">
      <alignment wrapText="1"/>
    </xf>
    <xf numFmtId="164" fontId="0" fillId="0" borderId="0" xfId="0" applyNumberFormat="1"/>
    <xf numFmtId="0" fontId="2" fillId="0" borderId="1" xfId="0" applyFont="1" applyBorder="1" applyAlignment="1"/>
    <xf numFmtId="0" fontId="2" fillId="0" borderId="1" xfId="0" applyFont="1" applyBorder="1" applyAlignment="1">
      <alignment horizontal="left" vertical="center" wrapText="1"/>
    </xf>
    <xf numFmtId="3" fontId="2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164" fontId="2" fillId="0" borderId="3" xfId="0" applyNumberFormat="1" applyFont="1" applyBorder="1"/>
    <xf numFmtId="0" fontId="1" fillId="0" borderId="3" xfId="0" applyFont="1" applyFill="1" applyBorder="1"/>
    <xf numFmtId="0" fontId="2" fillId="0" borderId="3" xfId="0" applyFont="1" applyFill="1" applyBorder="1"/>
    <xf numFmtId="164" fontId="2" fillId="0" borderId="6" xfId="0" applyNumberFormat="1" applyFont="1" applyBorder="1"/>
    <xf numFmtId="3" fontId="2" fillId="0" borderId="7" xfId="0" applyNumberFormat="1" applyFont="1" applyFill="1" applyBorder="1" applyAlignment="1">
      <alignment wrapText="1"/>
    </xf>
    <xf numFmtId="3" fontId="2" fillId="0" borderId="7" xfId="0" applyNumberFormat="1" applyFont="1" applyBorder="1" applyAlignment="1">
      <alignment wrapText="1"/>
    </xf>
    <xf numFmtId="3" fontId="3" fillId="4" borderId="7" xfId="0" applyNumberFormat="1" applyFont="1" applyFill="1" applyBorder="1" applyAlignment="1">
      <alignment wrapText="1"/>
    </xf>
    <xf numFmtId="3" fontId="2" fillId="0" borderId="4" xfId="0" applyNumberFormat="1" applyFont="1" applyBorder="1"/>
    <xf numFmtId="164" fontId="3" fillId="0" borderId="4" xfId="0" applyNumberFormat="1" applyFont="1" applyBorder="1" applyAlignment="1">
      <alignment horizontal="center" wrapText="1"/>
    </xf>
    <xf numFmtId="3" fontId="2" fillId="0" borderId="4" xfId="0" applyNumberFormat="1" applyFont="1" applyBorder="1" applyAlignment="1">
      <alignment wrapText="1"/>
    </xf>
    <xf numFmtId="3" fontId="3" fillId="5" borderId="7" xfId="0" applyNumberFormat="1" applyFont="1" applyFill="1" applyBorder="1" applyAlignment="1">
      <alignment wrapText="1"/>
    </xf>
    <xf numFmtId="3" fontId="3" fillId="5" borderId="1" xfId="0" applyNumberFormat="1" applyFont="1" applyFill="1" applyBorder="1" applyAlignment="1">
      <alignment wrapText="1"/>
    </xf>
    <xf numFmtId="0" fontId="3" fillId="0" borderId="2" xfId="0" applyFont="1" applyBorder="1" applyAlignment="1">
      <alignment horizontal="center" vertical="center" wrapText="1"/>
    </xf>
    <xf numFmtId="3" fontId="2" fillId="0" borderId="8" xfId="0" applyNumberFormat="1" applyFont="1" applyFill="1" applyBorder="1" applyAlignment="1">
      <alignment wrapText="1"/>
    </xf>
    <xf numFmtId="3" fontId="2" fillId="0" borderId="2" xfId="0" applyNumberFormat="1" applyFont="1" applyBorder="1"/>
    <xf numFmtId="3" fontId="3" fillId="0" borderId="1" xfId="0" applyNumberFormat="1" applyFont="1" applyFill="1" applyBorder="1" applyAlignment="1">
      <alignment wrapText="1"/>
    </xf>
    <xf numFmtId="3" fontId="0" fillId="0" borderId="0" xfId="0" applyNumberFormat="1"/>
    <xf numFmtId="3" fontId="3" fillId="5" borderId="5" xfId="0" applyNumberFormat="1" applyFont="1" applyFill="1" applyBorder="1" applyAlignment="1">
      <alignment wrapText="1"/>
    </xf>
    <xf numFmtId="0" fontId="2" fillId="0" borderId="6" xfId="0" applyFont="1" applyBorder="1"/>
    <xf numFmtId="0" fontId="2" fillId="0" borderId="3" xfId="0" applyFont="1" applyBorder="1" applyAlignment="1"/>
    <xf numFmtId="0" fontId="0" fillId="0" borderId="1" xfId="0" applyBorder="1"/>
    <xf numFmtId="164" fontId="2" fillId="5" borderId="3" xfId="0" applyNumberFormat="1" applyFont="1" applyFill="1" applyBorder="1"/>
    <xf numFmtId="164" fontId="2" fillId="5" borderId="1" xfId="0" applyNumberFormat="1" applyFont="1" applyFill="1" applyBorder="1"/>
    <xf numFmtId="0" fontId="2" fillId="5" borderId="1" xfId="0" applyFont="1" applyFill="1" applyBorder="1"/>
    <xf numFmtId="0" fontId="2" fillId="0" borderId="0" xfId="0" applyFont="1" applyBorder="1" applyAlignment="1"/>
    <xf numFmtId="164" fontId="3" fillId="4" borderId="1" xfId="0" applyNumberFormat="1" applyFont="1" applyFill="1" applyBorder="1"/>
    <xf numFmtId="164" fontId="3" fillId="4" borderId="4" xfId="0" applyNumberFormat="1" applyFont="1" applyFill="1" applyBorder="1"/>
    <xf numFmtId="0" fontId="3" fillId="4" borderId="1" xfId="0" applyFont="1" applyFill="1" applyBorder="1"/>
    <xf numFmtId="0" fontId="2" fillId="4" borderId="1" xfId="0" applyFont="1" applyFill="1" applyBorder="1"/>
    <xf numFmtId="3" fontId="2" fillId="0" borderId="4" xfId="0" applyNumberFormat="1" applyFont="1" applyFill="1" applyBorder="1" applyAlignment="1">
      <alignment wrapText="1"/>
    </xf>
    <xf numFmtId="0" fontId="0" fillId="3" borderId="0" xfId="0" applyFill="1"/>
    <xf numFmtId="0" fontId="2" fillId="3" borderId="0" xfId="0" applyFont="1" applyFill="1" applyBorder="1"/>
    <xf numFmtId="0" fontId="2" fillId="3" borderId="0" xfId="0" applyFont="1" applyFill="1" applyBorder="1" applyAlignment="1">
      <alignment horizontal="left" vertical="center" wrapText="1"/>
    </xf>
    <xf numFmtId="164" fontId="2" fillId="3" borderId="0" xfId="0" applyNumberFormat="1" applyFont="1" applyFill="1" applyBorder="1"/>
    <xf numFmtId="3" fontId="2" fillId="3" borderId="0" xfId="0" applyNumberFormat="1" applyFont="1" applyFill="1" applyBorder="1" applyAlignment="1">
      <alignment wrapText="1"/>
    </xf>
    <xf numFmtId="3" fontId="3" fillId="4" borderId="1" xfId="0" applyNumberFormat="1" applyFont="1" applyFill="1" applyBorder="1" applyAlignment="1">
      <alignment wrapText="1"/>
    </xf>
    <xf numFmtId="0" fontId="3" fillId="4" borderId="1" xfId="0" applyFont="1" applyFill="1" applyBorder="1" applyAlignment="1">
      <alignment horizontal="center" vertical="center" wrapText="1"/>
    </xf>
    <xf numFmtId="3" fontId="3" fillId="4" borderId="1" xfId="0" applyNumberFormat="1" applyFont="1" applyFill="1" applyBorder="1"/>
    <xf numFmtId="0" fontId="1" fillId="0" borderId="4" xfId="0" applyFont="1" applyFill="1" applyBorder="1"/>
    <xf numFmtId="0" fontId="2" fillId="0" borderId="4" xfId="0" applyFont="1" applyFill="1" applyBorder="1"/>
    <xf numFmtId="164" fontId="2" fillId="0" borderId="10" xfId="0" applyNumberFormat="1" applyFont="1" applyBorder="1"/>
    <xf numFmtId="3" fontId="3" fillId="5" borderId="4" xfId="0" applyNumberFormat="1" applyFont="1" applyFill="1" applyBorder="1" applyAlignment="1">
      <alignment wrapText="1"/>
    </xf>
    <xf numFmtId="0" fontId="2" fillId="0" borderId="0" xfId="0" applyFont="1" applyFill="1" applyBorder="1" applyAlignment="1">
      <alignment horizontal="center"/>
    </xf>
    <xf numFmtId="164" fontId="2" fillId="0" borderId="3" xfId="0" applyNumberFormat="1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/>
    </xf>
    <xf numFmtId="14" fontId="2" fillId="2" borderId="1" xfId="0" applyNumberFormat="1" applyFont="1" applyFill="1" applyBorder="1" applyAlignment="1">
      <alignment horizontal="center"/>
    </xf>
    <xf numFmtId="0" fontId="2" fillId="2" borderId="1" xfId="0" applyFont="1" applyFill="1" applyBorder="1"/>
    <xf numFmtId="164" fontId="2" fillId="2" borderId="3" xfId="0" applyNumberFormat="1" applyFont="1" applyFill="1" applyBorder="1"/>
    <xf numFmtId="164" fontId="2" fillId="2" borderId="4" xfId="0" applyNumberFormat="1" applyFont="1" applyFill="1" applyBorder="1"/>
    <xf numFmtId="3" fontId="2" fillId="2" borderId="1" xfId="0" applyNumberFormat="1" applyFont="1" applyFill="1" applyBorder="1"/>
    <xf numFmtId="0" fontId="2" fillId="0" borderId="3" xfId="0" applyFont="1" applyBorder="1" applyAlignment="1">
      <alignment horizontal="left" wrapText="1"/>
    </xf>
    <xf numFmtId="0" fontId="3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64" fontId="3" fillId="2" borderId="6" xfId="0" applyNumberFormat="1" applyFont="1" applyFill="1" applyBorder="1" applyAlignment="1">
      <alignment horizontal="center" vertical="center" wrapText="1"/>
    </xf>
    <xf numFmtId="164" fontId="3" fillId="2" borderId="11" xfId="0" applyNumberFormat="1" applyFont="1" applyFill="1" applyBorder="1" applyAlignment="1">
      <alignment horizontal="center" vertical="center" wrapText="1"/>
    </xf>
    <xf numFmtId="164" fontId="3" fillId="2" borderId="12" xfId="0" applyNumberFormat="1" applyFont="1" applyFill="1" applyBorder="1" applyAlignment="1">
      <alignment horizontal="center" vertical="center" wrapText="1"/>
    </xf>
    <xf numFmtId="164" fontId="3" fillId="2" borderId="13" xfId="0" applyNumberFormat="1" applyFont="1" applyFill="1" applyBorder="1" applyAlignment="1">
      <alignment horizontal="center" vertical="center" wrapText="1"/>
    </xf>
    <xf numFmtId="164" fontId="3" fillId="2" borderId="14" xfId="0" applyNumberFormat="1" applyFont="1" applyFill="1" applyBorder="1" applyAlignment="1">
      <alignment horizontal="center" vertical="center" wrapText="1"/>
    </xf>
    <xf numFmtId="164" fontId="3" fillId="2" borderId="15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left"/>
    </xf>
    <xf numFmtId="0" fontId="2" fillId="0" borderId="9" xfId="0" applyFont="1" applyBorder="1" applyAlignment="1">
      <alignment horizontal="left"/>
    </xf>
    <xf numFmtId="0" fontId="2" fillId="0" borderId="4" xfId="0" applyFont="1" applyBorder="1" applyAlignment="1">
      <alignment horizontal="left"/>
    </xf>
  </cellXfs>
  <cellStyles count="2">
    <cellStyle name="Moneda [0] 3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P266"/>
  <sheetViews>
    <sheetView tabSelected="1" zoomScaleNormal="100" workbookViewId="0">
      <pane ySplit="3" topLeftCell="A178" activePane="bottomLeft" state="frozenSplit"/>
      <selection activeCell="G3" sqref="G3"/>
      <selection pane="bottomLeft" activeCell="J3" sqref="J3"/>
    </sheetView>
  </sheetViews>
  <sheetFormatPr baseColWidth="10" defaultRowHeight="15" x14ac:dyDescent="0.25"/>
  <cols>
    <col min="1" max="1" width="14.85546875" style="11" customWidth="1"/>
    <col min="2" max="2" width="16.140625" style="11" customWidth="1"/>
    <col min="3" max="3" width="7.28515625" style="11" customWidth="1"/>
    <col min="4" max="4" width="53.28515625" style="11" customWidth="1"/>
    <col min="5" max="5" width="42.28515625" style="10" customWidth="1"/>
    <col min="6" max="7" width="20" style="10" customWidth="1"/>
    <col min="8" max="8" width="15" style="10" customWidth="1"/>
    <col min="9" max="9" width="14.140625" style="11" customWidth="1"/>
    <col min="10" max="10" width="13.7109375" style="1" customWidth="1"/>
    <col min="11" max="16384" width="11.42578125" style="1"/>
  </cols>
  <sheetData>
    <row r="2" spans="1:9" x14ac:dyDescent="0.25">
      <c r="A2" s="8" t="s">
        <v>0</v>
      </c>
      <c r="B2" s="9" t="s">
        <v>1</v>
      </c>
      <c r="D2" s="9"/>
    </row>
    <row r="3" spans="1:9" ht="38.25" x14ac:dyDescent="0.25">
      <c r="A3" s="12" t="s">
        <v>2</v>
      </c>
      <c r="B3" s="12" t="s">
        <v>3</v>
      </c>
      <c r="C3" s="37" t="s">
        <v>125</v>
      </c>
      <c r="D3" s="12" t="s">
        <v>126</v>
      </c>
      <c r="E3" s="12" t="s">
        <v>318</v>
      </c>
      <c r="F3" s="12" t="s">
        <v>286</v>
      </c>
      <c r="G3" s="12" t="s">
        <v>312</v>
      </c>
      <c r="H3" s="12" t="s">
        <v>5</v>
      </c>
      <c r="I3" s="12" t="s">
        <v>6</v>
      </c>
    </row>
    <row r="4" spans="1:9" x14ac:dyDescent="0.25">
      <c r="A4" s="13">
        <v>2101004006</v>
      </c>
      <c r="B4" s="15" t="s">
        <v>321</v>
      </c>
      <c r="C4" s="37" t="s">
        <v>276</v>
      </c>
      <c r="D4" s="30" t="s">
        <v>127</v>
      </c>
      <c r="E4" s="84" t="s">
        <v>319</v>
      </c>
      <c r="F4" s="12"/>
      <c r="G4" s="12"/>
      <c r="H4" s="44">
        <v>311161</v>
      </c>
      <c r="I4" s="12"/>
    </row>
    <row r="5" spans="1:9" x14ac:dyDescent="0.25">
      <c r="A5" s="13">
        <v>2101004006</v>
      </c>
      <c r="B5" s="15" t="s">
        <v>321</v>
      </c>
      <c r="C5" s="37" t="s">
        <v>274</v>
      </c>
      <c r="D5" s="30" t="s">
        <v>128</v>
      </c>
      <c r="E5" s="84" t="s">
        <v>319</v>
      </c>
      <c r="F5" s="12"/>
      <c r="G5" s="12"/>
      <c r="H5" s="44">
        <v>359029</v>
      </c>
      <c r="I5" s="12"/>
    </row>
    <row r="6" spans="1:9" x14ac:dyDescent="0.25">
      <c r="A6" s="13">
        <v>2101004006</v>
      </c>
      <c r="B6" s="15" t="s">
        <v>321</v>
      </c>
      <c r="C6" s="37" t="s">
        <v>275</v>
      </c>
      <c r="D6" s="30" t="s">
        <v>129</v>
      </c>
      <c r="E6" s="84" t="s">
        <v>319</v>
      </c>
      <c r="F6" s="12"/>
      <c r="G6" s="12"/>
      <c r="H6" s="44">
        <v>24609</v>
      </c>
      <c r="I6" s="12"/>
    </row>
    <row r="7" spans="1:9" x14ac:dyDescent="0.25">
      <c r="A7" s="13">
        <v>2101004006</v>
      </c>
      <c r="B7" s="15" t="s">
        <v>321</v>
      </c>
      <c r="C7" s="37" t="s">
        <v>277</v>
      </c>
      <c r="D7" s="30" t="s">
        <v>130</v>
      </c>
      <c r="E7" s="84" t="s">
        <v>319</v>
      </c>
      <c r="F7" s="12"/>
      <c r="G7" s="12"/>
      <c r="H7" s="44">
        <v>356920</v>
      </c>
      <c r="I7" s="12"/>
    </row>
    <row r="8" spans="1:9" x14ac:dyDescent="0.25">
      <c r="A8" s="13">
        <v>2101004006</v>
      </c>
      <c r="B8" s="15" t="s">
        <v>321</v>
      </c>
      <c r="C8" s="37" t="s">
        <v>276</v>
      </c>
      <c r="D8" s="30" t="s">
        <v>131</v>
      </c>
      <c r="E8" s="84" t="s">
        <v>319</v>
      </c>
      <c r="F8" s="12"/>
      <c r="G8" s="12"/>
      <c r="H8" s="44">
        <v>356920</v>
      </c>
      <c r="I8" s="12"/>
    </row>
    <row r="9" spans="1:9" x14ac:dyDescent="0.25">
      <c r="A9" s="13">
        <v>2101004006</v>
      </c>
      <c r="B9" s="15" t="s">
        <v>321</v>
      </c>
      <c r="C9" s="37" t="s">
        <v>276</v>
      </c>
      <c r="D9" s="30" t="s">
        <v>132</v>
      </c>
      <c r="E9" s="84" t="s">
        <v>319</v>
      </c>
      <c r="F9" s="12"/>
      <c r="G9" s="12"/>
      <c r="H9" s="44">
        <v>128125</v>
      </c>
      <c r="I9" s="12"/>
    </row>
    <row r="10" spans="1:9" x14ac:dyDescent="0.25">
      <c r="A10" s="13">
        <v>2101004006</v>
      </c>
      <c r="B10" s="15" t="s">
        <v>321</v>
      </c>
      <c r="C10" s="37" t="s">
        <v>274</v>
      </c>
      <c r="D10" s="30" t="s">
        <v>133</v>
      </c>
      <c r="E10" s="84" t="s">
        <v>319</v>
      </c>
      <c r="F10" s="12"/>
      <c r="G10" s="12"/>
      <c r="H10" s="44">
        <v>344525</v>
      </c>
      <c r="I10" s="12"/>
    </row>
    <row r="11" spans="1:9" x14ac:dyDescent="0.25">
      <c r="A11" s="13">
        <v>2101004006</v>
      </c>
      <c r="B11" s="15" t="s">
        <v>321</v>
      </c>
      <c r="C11" s="37" t="s">
        <v>278</v>
      </c>
      <c r="D11" s="30" t="s">
        <v>134</v>
      </c>
      <c r="E11" s="84" t="s">
        <v>319</v>
      </c>
      <c r="F11" s="12"/>
      <c r="G11" s="12"/>
      <c r="H11" s="44">
        <v>93942</v>
      </c>
      <c r="I11" s="12"/>
    </row>
    <row r="12" spans="1:9" x14ac:dyDescent="0.25">
      <c r="A12" s="13">
        <v>2101004006</v>
      </c>
      <c r="B12" s="15" t="s">
        <v>321</v>
      </c>
      <c r="C12" s="37" t="s">
        <v>274</v>
      </c>
      <c r="D12" s="30" t="s">
        <v>135</v>
      </c>
      <c r="E12" s="84" t="s">
        <v>319</v>
      </c>
      <c r="F12" s="12"/>
      <c r="G12" s="12"/>
      <c r="H12" s="44">
        <v>147652</v>
      </c>
      <c r="I12" s="12"/>
    </row>
    <row r="13" spans="1:9" x14ac:dyDescent="0.25">
      <c r="A13" s="13">
        <v>2101004006</v>
      </c>
      <c r="B13" s="15" t="s">
        <v>321</v>
      </c>
      <c r="C13" s="37" t="s">
        <v>274</v>
      </c>
      <c r="D13" s="30" t="s">
        <v>136</v>
      </c>
      <c r="E13" s="84" t="s">
        <v>319</v>
      </c>
      <c r="F13" s="12"/>
      <c r="G13" s="12"/>
      <c r="H13" s="44">
        <v>201696</v>
      </c>
      <c r="I13" s="12"/>
    </row>
    <row r="14" spans="1:9" x14ac:dyDescent="0.25">
      <c r="A14" s="13">
        <v>2101004006</v>
      </c>
      <c r="B14" s="15" t="s">
        <v>321</v>
      </c>
      <c r="C14" s="37" t="s">
        <v>278</v>
      </c>
      <c r="D14" s="30" t="s">
        <v>137</v>
      </c>
      <c r="E14" s="84" t="s">
        <v>319</v>
      </c>
      <c r="F14" s="12"/>
      <c r="G14" s="12"/>
      <c r="H14" s="44">
        <v>212266</v>
      </c>
      <c r="I14" s="12"/>
    </row>
    <row r="15" spans="1:9" x14ac:dyDescent="0.25">
      <c r="A15" s="13">
        <v>2101004006</v>
      </c>
      <c r="B15" s="15" t="s">
        <v>321</v>
      </c>
      <c r="C15" s="37" t="s">
        <v>279</v>
      </c>
      <c r="D15" s="30" t="s">
        <v>138</v>
      </c>
      <c r="E15" s="84" t="s">
        <v>319</v>
      </c>
      <c r="F15" s="12"/>
      <c r="G15" s="12"/>
      <c r="H15" s="44">
        <f>423175-98435</f>
        <v>324740</v>
      </c>
      <c r="I15" s="12"/>
    </row>
    <row r="16" spans="1:9" x14ac:dyDescent="0.25">
      <c r="A16" s="13">
        <v>2101004006</v>
      </c>
      <c r="B16" s="15" t="s">
        <v>321</v>
      </c>
      <c r="C16" s="37" t="s">
        <v>280</v>
      </c>
      <c r="D16" s="30" t="s">
        <v>139</v>
      </c>
      <c r="E16" s="84" t="s">
        <v>319</v>
      </c>
      <c r="F16" s="12"/>
      <c r="G16" s="12"/>
      <c r="H16" s="44">
        <v>356920</v>
      </c>
      <c r="I16" s="12"/>
    </row>
    <row r="17" spans="1:9" x14ac:dyDescent="0.25">
      <c r="A17" s="13">
        <v>2101004006</v>
      </c>
      <c r="B17" s="15" t="s">
        <v>321</v>
      </c>
      <c r="C17" s="37" t="s">
        <v>274</v>
      </c>
      <c r="D17" s="30" t="s">
        <v>140</v>
      </c>
      <c r="E17" s="84" t="s">
        <v>319</v>
      </c>
      <c r="F17" s="12"/>
      <c r="G17" s="12"/>
      <c r="H17" s="44">
        <v>147652</v>
      </c>
      <c r="I17" s="12"/>
    </row>
    <row r="18" spans="1:9" x14ac:dyDescent="0.25">
      <c r="A18" s="13">
        <v>2101004006</v>
      </c>
      <c r="B18" s="15" t="s">
        <v>321</v>
      </c>
      <c r="C18" s="37" t="s">
        <v>280</v>
      </c>
      <c r="D18" s="30" t="s">
        <v>141</v>
      </c>
      <c r="E18" s="84" t="s">
        <v>319</v>
      </c>
      <c r="F18" s="12"/>
      <c r="G18" s="12"/>
      <c r="H18" s="44">
        <v>431930</v>
      </c>
      <c r="I18" s="12"/>
    </row>
    <row r="19" spans="1:9" x14ac:dyDescent="0.25">
      <c r="A19" s="13">
        <v>2101004006</v>
      </c>
      <c r="B19" s="15" t="s">
        <v>321</v>
      </c>
      <c r="C19" s="37" t="s">
        <v>280</v>
      </c>
      <c r="D19" s="30" t="s">
        <v>142</v>
      </c>
      <c r="E19" s="84" t="s">
        <v>319</v>
      </c>
      <c r="F19" s="12"/>
      <c r="G19" s="12"/>
      <c r="H19" s="44">
        <v>128125</v>
      </c>
      <c r="I19" s="12"/>
    </row>
    <row r="20" spans="1:9" x14ac:dyDescent="0.25">
      <c r="A20" s="13">
        <v>2101004006</v>
      </c>
      <c r="B20" s="15" t="s">
        <v>321</v>
      </c>
      <c r="C20" s="37" t="s">
        <v>278</v>
      </c>
      <c r="D20" s="30" t="s">
        <v>143</v>
      </c>
      <c r="E20" s="84" t="s">
        <v>319</v>
      </c>
      <c r="F20" s="12"/>
      <c r="G20" s="12"/>
      <c r="H20" s="44">
        <v>831365</v>
      </c>
      <c r="I20" s="12"/>
    </row>
    <row r="21" spans="1:9" x14ac:dyDescent="0.25">
      <c r="A21" s="13">
        <v>2101004006</v>
      </c>
      <c r="B21" s="15" t="s">
        <v>321</v>
      </c>
      <c r="C21" s="37" t="s">
        <v>276</v>
      </c>
      <c r="D21" s="30" t="s">
        <v>144</v>
      </c>
      <c r="E21" s="84" t="s">
        <v>319</v>
      </c>
      <c r="F21" s="12"/>
      <c r="G21" s="12"/>
      <c r="H21" s="44">
        <v>128125</v>
      </c>
      <c r="I21" s="12"/>
    </row>
    <row r="22" spans="1:9" x14ac:dyDescent="0.25">
      <c r="A22" s="13">
        <v>2101004006</v>
      </c>
      <c r="B22" s="15" t="s">
        <v>321</v>
      </c>
      <c r="C22" s="37" t="s">
        <v>280</v>
      </c>
      <c r="D22" s="30" t="s">
        <v>145</v>
      </c>
      <c r="E22" s="84" t="s">
        <v>319</v>
      </c>
      <c r="F22" s="12"/>
      <c r="G22" s="12"/>
      <c r="H22" s="44">
        <v>503355</v>
      </c>
      <c r="I22" s="12"/>
    </row>
    <row r="23" spans="1:9" x14ac:dyDescent="0.25">
      <c r="A23" s="13">
        <v>2101004006</v>
      </c>
      <c r="B23" s="15" t="s">
        <v>321</v>
      </c>
      <c r="C23" s="37" t="s">
        <v>274</v>
      </c>
      <c r="D23" s="30" t="s">
        <v>146</v>
      </c>
      <c r="E23" s="84" t="s">
        <v>319</v>
      </c>
      <c r="F23" s="12"/>
      <c r="G23" s="12"/>
      <c r="H23" s="44">
        <v>147652</v>
      </c>
      <c r="I23" s="12"/>
    </row>
    <row r="24" spans="1:9" x14ac:dyDescent="0.25">
      <c r="A24" s="13">
        <v>2101004006</v>
      </c>
      <c r="B24" s="15" t="s">
        <v>321</v>
      </c>
      <c r="C24" s="37" t="s">
        <v>278</v>
      </c>
      <c r="D24" s="30" t="s">
        <v>147</v>
      </c>
      <c r="E24" s="84" t="s">
        <v>319</v>
      </c>
      <c r="F24" s="12"/>
      <c r="G24" s="12"/>
      <c r="H24" s="44">
        <v>509253</v>
      </c>
      <c r="I24" s="12"/>
    </row>
    <row r="25" spans="1:9" x14ac:dyDescent="0.25">
      <c r="A25" s="13">
        <v>2101004006</v>
      </c>
      <c r="B25" s="15" t="s">
        <v>321</v>
      </c>
      <c r="C25" s="37" t="s">
        <v>277</v>
      </c>
      <c r="D25" s="30" t="s">
        <v>148</v>
      </c>
      <c r="E25" s="84" t="s">
        <v>319</v>
      </c>
      <c r="F25" s="12"/>
      <c r="G25" s="12"/>
      <c r="H25" s="44">
        <v>276350</v>
      </c>
      <c r="I25" s="12"/>
    </row>
    <row r="26" spans="1:9" x14ac:dyDescent="0.25">
      <c r="A26" s="13">
        <v>2101004006</v>
      </c>
      <c r="B26" s="15" t="s">
        <v>321</v>
      </c>
      <c r="C26" s="37" t="s">
        <v>276</v>
      </c>
      <c r="D26" s="30" t="s">
        <v>149</v>
      </c>
      <c r="E26" s="84" t="s">
        <v>319</v>
      </c>
      <c r="F26" s="12"/>
      <c r="G26" s="12"/>
      <c r="H26" s="44">
        <v>323905</v>
      </c>
      <c r="I26" s="12"/>
    </row>
    <row r="27" spans="1:9" x14ac:dyDescent="0.25">
      <c r="A27" s="13">
        <v>2101004006</v>
      </c>
      <c r="B27" s="15" t="s">
        <v>321</v>
      </c>
      <c r="C27" s="37" t="s">
        <v>280</v>
      </c>
      <c r="D27" s="30" t="s">
        <v>205</v>
      </c>
      <c r="E27" s="84" t="s">
        <v>319</v>
      </c>
      <c r="F27" s="12"/>
      <c r="G27" s="12"/>
      <c r="H27" s="44">
        <v>128125</v>
      </c>
      <c r="I27" s="12"/>
    </row>
    <row r="28" spans="1:9" x14ac:dyDescent="0.25">
      <c r="A28" s="13">
        <v>2101004006</v>
      </c>
      <c r="B28" s="15" t="s">
        <v>321</v>
      </c>
      <c r="C28" s="37" t="s">
        <v>276</v>
      </c>
      <c r="D28" s="30" t="s">
        <v>150</v>
      </c>
      <c r="E28" s="84" t="s">
        <v>319</v>
      </c>
      <c r="F28" s="12"/>
      <c r="G28" s="12"/>
      <c r="H28" s="44">
        <v>38402</v>
      </c>
      <c r="I28" s="12"/>
    </row>
    <row r="29" spans="1:9" x14ac:dyDescent="0.25">
      <c r="A29" s="13">
        <v>2101004006</v>
      </c>
      <c r="B29" s="15" t="s">
        <v>321</v>
      </c>
      <c r="C29" s="37" t="s">
        <v>274</v>
      </c>
      <c r="D29" s="30" t="s">
        <v>151</v>
      </c>
      <c r="E29" s="84" t="s">
        <v>319</v>
      </c>
      <c r="F29" s="12"/>
      <c r="G29" s="12"/>
      <c r="H29" s="44">
        <v>147652</v>
      </c>
      <c r="I29" s="12"/>
    </row>
    <row r="30" spans="1:9" x14ac:dyDescent="0.25">
      <c r="A30" s="13">
        <v>2101004006</v>
      </c>
      <c r="B30" s="15" t="s">
        <v>321</v>
      </c>
      <c r="C30" s="37" t="s">
        <v>281</v>
      </c>
      <c r="D30" s="30" t="s">
        <v>152</v>
      </c>
      <c r="E30" s="84" t="s">
        <v>319</v>
      </c>
      <c r="F30" s="12"/>
      <c r="G30" s="12"/>
      <c r="H30" s="44">
        <v>30324</v>
      </c>
      <c r="I30" s="12"/>
    </row>
    <row r="31" spans="1:9" x14ac:dyDescent="0.25">
      <c r="A31" s="13">
        <v>2101004006</v>
      </c>
      <c r="B31" s="15" t="s">
        <v>321</v>
      </c>
      <c r="C31" s="37" t="s">
        <v>275</v>
      </c>
      <c r="D31" s="30" t="s">
        <v>153</v>
      </c>
      <c r="E31" s="84" t="s">
        <v>319</v>
      </c>
      <c r="F31" s="12"/>
      <c r="G31" s="12"/>
      <c r="H31" s="44">
        <v>24609</v>
      </c>
      <c r="I31" s="12"/>
    </row>
    <row r="32" spans="1:9" x14ac:dyDescent="0.25">
      <c r="A32" s="13">
        <v>2101004006</v>
      </c>
      <c r="B32" s="15" t="s">
        <v>321</v>
      </c>
      <c r="C32" s="37" t="s">
        <v>280</v>
      </c>
      <c r="D32" s="30" t="s">
        <v>154</v>
      </c>
      <c r="E32" s="84" t="s">
        <v>319</v>
      </c>
      <c r="F32" s="12"/>
      <c r="G32" s="12"/>
      <c r="H32" s="44">
        <v>109822</v>
      </c>
      <c r="I32" s="12"/>
    </row>
    <row r="33" spans="1:9" x14ac:dyDescent="0.25">
      <c r="A33" s="13">
        <v>2101004006</v>
      </c>
      <c r="B33" s="15" t="s">
        <v>321</v>
      </c>
      <c r="C33" s="37" t="s">
        <v>282</v>
      </c>
      <c r="D33" s="30" t="s">
        <v>155</v>
      </c>
      <c r="E33" s="84" t="s">
        <v>319</v>
      </c>
      <c r="F33" s="12"/>
      <c r="G33" s="12"/>
      <c r="H33" s="44">
        <v>128125</v>
      </c>
      <c r="I33" s="12"/>
    </row>
    <row r="34" spans="1:9" x14ac:dyDescent="0.25">
      <c r="A34" s="13">
        <v>2101004006</v>
      </c>
      <c r="B34" s="15" t="s">
        <v>321</v>
      </c>
      <c r="C34" s="37" t="s">
        <v>283</v>
      </c>
      <c r="D34" s="30" t="s">
        <v>156</v>
      </c>
      <c r="E34" s="84" t="s">
        <v>319</v>
      </c>
      <c r="F34" s="12"/>
      <c r="G34" s="12"/>
      <c r="H34" s="44">
        <v>2123191</v>
      </c>
      <c r="I34" s="12"/>
    </row>
    <row r="35" spans="1:9" x14ac:dyDescent="0.25">
      <c r="A35" s="13">
        <v>2101004006</v>
      </c>
      <c r="B35" s="15" t="s">
        <v>321</v>
      </c>
      <c r="C35" s="37" t="s">
        <v>284</v>
      </c>
      <c r="D35" s="30" t="s">
        <v>157</v>
      </c>
      <c r="E35" s="84" t="s">
        <v>319</v>
      </c>
      <c r="F35" s="12"/>
      <c r="G35" s="12"/>
      <c r="H35" s="44">
        <v>172262</v>
      </c>
      <c r="I35" s="12"/>
    </row>
    <row r="36" spans="1:9" x14ac:dyDescent="0.25">
      <c r="A36" s="13">
        <v>2101004006</v>
      </c>
      <c r="B36" s="15" t="s">
        <v>321</v>
      </c>
      <c r="C36" s="37" t="s">
        <v>276</v>
      </c>
      <c r="D36" s="30" t="s">
        <v>158</v>
      </c>
      <c r="E36" s="84" t="s">
        <v>319</v>
      </c>
      <c r="F36" s="12"/>
      <c r="G36" s="12"/>
      <c r="H36" s="44">
        <v>128125</v>
      </c>
      <c r="I36" s="12"/>
    </row>
    <row r="37" spans="1:9" x14ac:dyDescent="0.25">
      <c r="A37" s="13">
        <v>2101004006</v>
      </c>
      <c r="B37" s="15" t="s">
        <v>321</v>
      </c>
      <c r="C37" s="37" t="s">
        <v>279</v>
      </c>
      <c r="D37" s="30" t="s">
        <v>159</v>
      </c>
      <c r="E37" s="84" t="s">
        <v>319</v>
      </c>
      <c r="F37" s="12"/>
      <c r="G37" s="12"/>
      <c r="H37" s="44">
        <v>73827</v>
      </c>
      <c r="I37" s="12"/>
    </row>
    <row r="38" spans="1:9" x14ac:dyDescent="0.25">
      <c r="A38" s="13">
        <v>2101004006</v>
      </c>
      <c r="B38" s="15" t="s">
        <v>321</v>
      </c>
      <c r="C38" s="37" t="s">
        <v>276</v>
      </c>
      <c r="D38" s="30" t="s">
        <v>160</v>
      </c>
      <c r="E38" s="84" t="s">
        <v>319</v>
      </c>
      <c r="F38" s="12"/>
      <c r="G38" s="12"/>
      <c r="H38" s="44">
        <v>91518</v>
      </c>
      <c r="I38" s="12"/>
    </row>
    <row r="39" spans="1:9" x14ac:dyDescent="0.25">
      <c r="A39" s="13">
        <v>2101004006</v>
      </c>
      <c r="B39" s="15" t="s">
        <v>321</v>
      </c>
      <c r="C39" s="37" t="s">
        <v>274</v>
      </c>
      <c r="D39" s="30" t="s">
        <v>161</v>
      </c>
      <c r="E39" s="84" t="s">
        <v>319</v>
      </c>
      <c r="F39" s="12"/>
      <c r="G39" s="12"/>
      <c r="H39" s="44">
        <v>329594</v>
      </c>
      <c r="I39" s="12"/>
    </row>
    <row r="40" spans="1:9" x14ac:dyDescent="0.25">
      <c r="A40" s="13">
        <v>2101004006</v>
      </c>
      <c r="B40" s="15" t="s">
        <v>321</v>
      </c>
      <c r="C40" s="37" t="s">
        <v>284</v>
      </c>
      <c r="D40" s="30" t="s">
        <v>162</v>
      </c>
      <c r="E40" s="84" t="s">
        <v>319</v>
      </c>
      <c r="F40" s="12"/>
      <c r="G40" s="12"/>
      <c r="H40" s="44">
        <v>479872</v>
      </c>
      <c r="I40" s="12"/>
    </row>
    <row r="41" spans="1:9" x14ac:dyDescent="0.25">
      <c r="A41" s="13">
        <v>2101004006</v>
      </c>
      <c r="B41" s="15" t="s">
        <v>321</v>
      </c>
      <c r="C41" s="37" t="s">
        <v>285</v>
      </c>
      <c r="D41" s="30" t="s">
        <v>163</v>
      </c>
      <c r="E41" s="84" t="s">
        <v>319</v>
      </c>
      <c r="F41" s="12"/>
      <c r="G41" s="12"/>
      <c r="H41" s="44">
        <v>52836</v>
      </c>
      <c r="I41" s="12"/>
    </row>
    <row r="42" spans="1:9" x14ac:dyDescent="0.25">
      <c r="A42" s="13">
        <v>2101004006</v>
      </c>
      <c r="B42" s="15" t="s">
        <v>321</v>
      </c>
      <c r="C42" s="37" t="s">
        <v>285</v>
      </c>
      <c r="D42" s="30" t="s">
        <v>164</v>
      </c>
      <c r="E42" s="84" t="s">
        <v>319</v>
      </c>
      <c r="F42" s="12"/>
      <c r="G42" s="12"/>
      <c r="H42" s="44">
        <v>181942</v>
      </c>
      <c r="I42" s="12"/>
    </row>
    <row r="43" spans="1:9" x14ac:dyDescent="0.25">
      <c r="A43" s="13">
        <v>2101004006</v>
      </c>
      <c r="B43" s="15" t="s">
        <v>321</v>
      </c>
      <c r="C43" s="37" t="s">
        <v>278</v>
      </c>
      <c r="D43" s="30" t="s">
        <v>165</v>
      </c>
      <c r="E43" s="84" t="s">
        <v>319</v>
      </c>
      <c r="F43" s="12"/>
      <c r="G43" s="12"/>
      <c r="H43" s="44">
        <v>1498405</v>
      </c>
      <c r="I43" s="12"/>
    </row>
    <row r="44" spans="1:9" x14ac:dyDescent="0.25">
      <c r="A44" s="13">
        <v>2101004006</v>
      </c>
      <c r="B44" s="15" t="s">
        <v>321</v>
      </c>
      <c r="C44" s="37" t="s">
        <v>274</v>
      </c>
      <c r="D44" s="30" t="s">
        <v>166</v>
      </c>
      <c r="E44" s="84" t="s">
        <v>319</v>
      </c>
      <c r="F44" s="12"/>
      <c r="G44" s="12"/>
      <c r="H44" s="44">
        <v>297719</v>
      </c>
      <c r="I44" s="12"/>
    </row>
    <row r="45" spans="1:9" x14ac:dyDescent="0.25">
      <c r="A45" s="13">
        <v>2101004006</v>
      </c>
      <c r="B45" s="15" t="s">
        <v>321</v>
      </c>
      <c r="C45" s="37" t="s">
        <v>278</v>
      </c>
      <c r="D45" s="30" t="s">
        <v>167</v>
      </c>
      <c r="E45" s="84" t="s">
        <v>319</v>
      </c>
      <c r="F45" s="12"/>
      <c r="G45" s="12"/>
      <c r="H45" s="45">
        <v>576150</v>
      </c>
      <c r="I45" s="12"/>
    </row>
    <row r="46" spans="1:9" x14ac:dyDescent="0.25">
      <c r="A46" s="13">
        <v>2101004006</v>
      </c>
      <c r="B46" s="15" t="s">
        <v>321</v>
      </c>
      <c r="C46" s="37" t="s">
        <v>282</v>
      </c>
      <c r="D46" s="30" t="s">
        <v>168</v>
      </c>
      <c r="E46" s="84" t="s">
        <v>319</v>
      </c>
      <c r="F46" s="12"/>
      <c r="G46" s="12"/>
      <c r="H46" s="44">
        <v>36607</v>
      </c>
      <c r="I46" s="12"/>
    </row>
    <row r="47" spans="1:9" x14ac:dyDescent="0.25">
      <c r="A47" s="13">
        <v>2101004006</v>
      </c>
      <c r="B47" s="15" t="s">
        <v>321</v>
      </c>
      <c r="C47" s="37" t="s">
        <v>277</v>
      </c>
      <c r="D47" s="30" t="s">
        <v>169</v>
      </c>
      <c r="E47" s="84" t="s">
        <v>319</v>
      </c>
      <c r="F47" s="12"/>
      <c r="G47" s="12"/>
      <c r="H47" s="44">
        <v>38402</v>
      </c>
      <c r="I47" s="12"/>
    </row>
    <row r="48" spans="1:9" x14ac:dyDescent="0.25">
      <c r="A48" s="13">
        <v>2101004006</v>
      </c>
      <c r="B48" s="15" t="s">
        <v>321</v>
      </c>
      <c r="C48" s="37" t="s">
        <v>276</v>
      </c>
      <c r="D48" s="30" t="s">
        <v>170</v>
      </c>
      <c r="E48" s="84" t="s">
        <v>319</v>
      </c>
      <c r="F48" s="12"/>
      <c r="G48" s="12"/>
      <c r="H48" s="44">
        <v>38402</v>
      </c>
      <c r="I48" s="12"/>
    </row>
    <row r="49" spans="1:9" x14ac:dyDescent="0.25">
      <c r="A49" s="13">
        <v>2101004006</v>
      </c>
      <c r="B49" s="15" t="s">
        <v>321</v>
      </c>
      <c r="C49" s="37" t="s">
        <v>280</v>
      </c>
      <c r="D49" s="30" t="s">
        <v>171</v>
      </c>
      <c r="E49" s="84" t="s">
        <v>319</v>
      </c>
      <c r="F49" s="12"/>
      <c r="G49" s="12"/>
      <c r="H49" s="44">
        <v>950094</v>
      </c>
      <c r="I49" s="12"/>
    </row>
    <row r="50" spans="1:9" x14ac:dyDescent="0.25">
      <c r="A50" s="13">
        <v>2101004006</v>
      </c>
      <c r="B50" s="15" t="s">
        <v>321</v>
      </c>
      <c r="C50" s="37" t="s">
        <v>284</v>
      </c>
      <c r="D50" s="30" t="s">
        <v>172</v>
      </c>
      <c r="E50" s="84" t="s">
        <v>319</v>
      </c>
      <c r="F50" s="12"/>
      <c r="G50" s="12"/>
      <c r="H50" s="44">
        <v>233784</v>
      </c>
      <c r="I50" s="12"/>
    </row>
    <row r="51" spans="1:9" x14ac:dyDescent="0.25">
      <c r="A51" s="13">
        <v>2101004006</v>
      </c>
      <c r="B51" s="15" t="s">
        <v>321</v>
      </c>
      <c r="C51" s="37" t="s">
        <v>276</v>
      </c>
      <c r="D51" s="30" t="s">
        <v>173</v>
      </c>
      <c r="E51" s="84" t="s">
        <v>319</v>
      </c>
      <c r="F51" s="12"/>
      <c r="G51" s="12"/>
      <c r="H51" s="44">
        <v>128125</v>
      </c>
      <c r="I51" s="12"/>
    </row>
    <row r="52" spans="1:9" x14ac:dyDescent="0.25">
      <c r="A52" s="13">
        <v>2101004006</v>
      </c>
      <c r="B52" s="15" t="s">
        <v>321</v>
      </c>
      <c r="C52" s="37" t="s">
        <v>274</v>
      </c>
      <c r="D52" s="30" t="s">
        <v>174</v>
      </c>
      <c r="E52" s="84" t="s">
        <v>319</v>
      </c>
      <c r="F52" s="12"/>
      <c r="G52" s="12"/>
      <c r="H52" s="44">
        <v>24609</v>
      </c>
      <c r="I52" s="12"/>
    </row>
    <row r="53" spans="1:9" x14ac:dyDescent="0.25">
      <c r="A53" s="13">
        <v>2101004006</v>
      </c>
      <c r="B53" s="15" t="s">
        <v>321</v>
      </c>
      <c r="C53" s="37" t="s">
        <v>276</v>
      </c>
      <c r="D53" s="30" t="s">
        <v>175</v>
      </c>
      <c r="E53" s="84" t="s">
        <v>319</v>
      </c>
      <c r="F53" s="12"/>
      <c r="G53" s="12"/>
      <c r="H53" s="44">
        <v>91518</v>
      </c>
      <c r="I53" s="12"/>
    </row>
    <row r="54" spans="1:9" x14ac:dyDescent="0.25">
      <c r="A54" s="13">
        <v>2101004006</v>
      </c>
      <c r="B54" s="15" t="s">
        <v>321</v>
      </c>
      <c r="C54" s="37" t="s">
        <v>276</v>
      </c>
      <c r="D54" s="30" t="s">
        <v>176</v>
      </c>
      <c r="E54" s="84" t="s">
        <v>319</v>
      </c>
      <c r="F54" s="12"/>
      <c r="G54" s="12"/>
      <c r="H54" s="44">
        <v>303805</v>
      </c>
      <c r="I54" s="12"/>
    </row>
    <row r="55" spans="1:9" x14ac:dyDescent="0.25">
      <c r="A55" s="13">
        <v>2101004006</v>
      </c>
      <c r="B55" s="15" t="s">
        <v>321</v>
      </c>
      <c r="C55" s="37" t="s">
        <v>278</v>
      </c>
      <c r="D55" s="30" t="s">
        <v>177</v>
      </c>
      <c r="E55" s="84" t="s">
        <v>319</v>
      </c>
      <c r="F55" s="12"/>
      <c r="G55" s="12"/>
      <c r="H55" s="44">
        <v>363884</v>
      </c>
      <c r="I55" s="12"/>
    </row>
    <row r="56" spans="1:9" x14ac:dyDescent="0.25">
      <c r="A56" s="13">
        <v>2101004006</v>
      </c>
      <c r="B56" s="15" t="s">
        <v>321</v>
      </c>
      <c r="C56" s="37" t="s">
        <v>281</v>
      </c>
      <c r="D56" s="30" t="s">
        <v>178</v>
      </c>
      <c r="E56" s="84" t="s">
        <v>319</v>
      </c>
      <c r="F56" s="12"/>
      <c r="G56" s="12"/>
      <c r="H56" s="44">
        <v>30324</v>
      </c>
      <c r="I56" s="12"/>
    </row>
    <row r="57" spans="1:9" x14ac:dyDescent="0.25">
      <c r="A57" s="13">
        <v>2101004006</v>
      </c>
      <c r="B57" s="15" t="s">
        <v>321</v>
      </c>
      <c r="C57" s="37" t="s">
        <v>282</v>
      </c>
      <c r="D57" s="30" t="s">
        <v>179</v>
      </c>
      <c r="E57" s="84" t="s">
        <v>319</v>
      </c>
      <c r="F57" s="12"/>
      <c r="G57" s="12"/>
      <c r="H57" s="44">
        <v>503355</v>
      </c>
      <c r="I57" s="12"/>
    </row>
    <row r="58" spans="1:9" x14ac:dyDescent="0.25">
      <c r="A58" s="13">
        <v>2101004006</v>
      </c>
      <c r="B58" s="15" t="s">
        <v>321</v>
      </c>
      <c r="C58" s="37" t="s">
        <v>279</v>
      </c>
      <c r="D58" s="30" t="s">
        <v>180</v>
      </c>
      <c r="E58" s="84" t="s">
        <v>319</v>
      </c>
      <c r="F58" s="12"/>
      <c r="G58" s="12"/>
      <c r="H58" s="44">
        <v>752982</v>
      </c>
      <c r="I58" s="12"/>
    </row>
    <row r="59" spans="1:9" x14ac:dyDescent="0.25">
      <c r="A59" s="13">
        <v>2101004006</v>
      </c>
      <c r="B59" s="15" t="s">
        <v>321</v>
      </c>
      <c r="C59" s="37" t="s">
        <v>280</v>
      </c>
      <c r="D59" s="30" t="s">
        <v>181</v>
      </c>
      <c r="E59" s="84" t="s">
        <v>319</v>
      </c>
      <c r="F59" s="12"/>
      <c r="G59" s="12"/>
      <c r="H59" s="44">
        <v>128125</v>
      </c>
      <c r="I59" s="12"/>
    </row>
    <row r="60" spans="1:9" x14ac:dyDescent="0.25">
      <c r="A60" s="13">
        <v>2101004006</v>
      </c>
      <c r="B60" s="15" t="s">
        <v>321</v>
      </c>
      <c r="C60" s="37" t="s">
        <v>280</v>
      </c>
      <c r="D60" s="30" t="s">
        <v>182</v>
      </c>
      <c r="E60" s="84" t="s">
        <v>319</v>
      </c>
      <c r="F60" s="12"/>
      <c r="G60" s="12"/>
      <c r="H60" s="44">
        <v>73214</v>
      </c>
      <c r="I60" s="12"/>
    </row>
    <row r="61" spans="1:9" x14ac:dyDescent="0.25">
      <c r="A61" s="13">
        <v>2101004006</v>
      </c>
      <c r="B61" s="15" t="s">
        <v>321</v>
      </c>
      <c r="C61" s="37" t="s">
        <v>278</v>
      </c>
      <c r="D61" s="30" t="s">
        <v>183</v>
      </c>
      <c r="E61" s="84" t="s">
        <v>319</v>
      </c>
      <c r="F61" s="12"/>
      <c r="G61" s="12"/>
      <c r="H61" s="44">
        <v>115580</v>
      </c>
      <c r="I61" s="12"/>
    </row>
    <row r="62" spans="1:9" x14ac:dyDescent="0.25">
      <c r="A62" s="13">
        <v>2101004006</v>
      </c>
      <c r="B62" s="15" t="s">
        <v>321</v>
      </c>
      <c r="C62" s="37" t="s">
        <v>280</v>
      </c>
      <c r="D62" s="30" t="s">
        <v>184</v>
      </c>
      <c r="E62" s="84" t="s">
        <v>319</v>
      </c>
      <c r="F62" s="12"/>
      <c r="G62" s="12"/>
      <c r="H62" s="44">
        <v>128125</v>
      </c>
      <c r="I62" s="12"/>
    </row>
    <row r="63" spans="1:9" x14ac:dyDescent="0.25">
      <c r="A63" s="13">
        <v>2101004006</v>
      </c>
      <c r="B63" s="15" t="s">
        <v>321</v>
      </c>
      <c r="C63" s="37" t="s">
        <v>274</v>
      </c>
      <c r="D63" s="30" t="s">
        <v>206</v>
      </c>
      <c r="E63" s="84" t="s">
        <v>319</v>
      </c>
      <c r="F63" s="12"/>
      <c r="G63" s="12"/>
      <c r="H63" s="44">
        <v>398568</v>
      </c>
      <c r="I63" s="12"/>
    </row>
    <row r="64" spans="1:9" x14ac:dyDescent="0.25">
      <c r="A64" s="13">
        <v>2101004006</v>
      </c>
      <c r="B64" s="15" t="s">
        <v>321</v>
      </c>
      <c r="C64" s="37" t="s">
        <v>276</v>
      </c>
      <c r="D64" s="30" t="s">
        <v>185</v>
      </c>
      <c r="E64" s="84" t="s">
        <v>319</v>
      </c>
      <c r="F64" s="12"/>
      <c r="G64" s="12"/>
      <c r="H64" s="44">
        <v>109822</v>
      </c>
      <c r="I64" s="12"/>
    </row>
    <row r="65" spans="1:9" x14ac:dyDescent="0.25">
      <c r="A65" s="13">
        <v>2101004006</v>
      </c>
      <c r="B65" s="15" t="s">
        <v>321</v>
      </c>
      <c r="C65" s="37" t="s">
        <v>276</v>
      </c>
      <c r="D65" s="30" t="s">
        <v>186</v>
      </c>
      <c r="E65" s="84" t="s">
        <v>319</v>
      </c>
      <c r="F65" s="12"/>
      <c r="G65" s="12"/>
      <c r="H65" s="44">
        <v>128126</v>
      </c>
      <c r="I65" s="12"/>
    </row>
    <row r="66" spans="1:9" x14ac:dyDescent="0.25">
      <c r="A66" s="13">
        <v>2101004006</v>
      </c>
      <c r="B66" s="15" t="s">
        <v>321</v>
      </c>
      <c r="C66" s="37" t="s">
        <v>274</v>
      </c>
      <c r="D66" s="30" t="s">
        <v>187</v>
      </c>
      <c r="E66" s="84" t="s">
        <v>319</v>
      </c>
      <c r="F66" s="12"/>
      <c r="G66" s="12"/>
      <c r="H66" s="44">
        <v>24609</v>
      </c>
      <c r="I66" s="12"/>
    </row>
    <row r="67" spans="1:9" x14ac:dyDescent="0.25">
      <c r="A67" s="13">
        <v>2101004006</v>
      </c>
      <c r="B67" s="15" t="s">
        <v>321</v>
      </c>
      <c r="C67" s="37" t="s">
        <v>278</v>
      </c>
      <c r="D67" s="30" t="s">
        <v>188</v>
      </c>
      <c r="E67" s="84" t="s">
        <v>319</v>
      </c>
      <c r="F67" s="12"/>
      <c r="G67" s="12"/>
      <c r="H67" s="44">
        <v>30324</v>
      </c>
      <c r="I67" s="12"/>
    </row>
    <row r="68" spans="1:9" x14ac:dyDescent="0.25">
      <c r="A68" s="13">
        <v>2101004006</v>
      </c>
      <c r="B68" s="15" t="s">
        <v>321</v>
      </c>
      <c r="C68" s="37" t="s">
        <v>277</v>
      </c>
      <c r="D68" s="30" t="s">
        <v>189</v>
      </c>
      <c r="E68" s="84" t="s">
        <v>319</v>
      </c>
      <c r="F68" s="12"/>
      <c r="G68" s="12"/>
      <c r="H68" s="44">
        <v>148224</v>
      </c>
      <c r="I68" s="12"/>
    </row>
    <row r="69" spans="1:9" x14ac:dyDescent="0.25">
      <c r="A69" s="13"/>
      <c r="B69" s="15" t="s">
        <v>321</v>
      </c>
      <c r="C69" s="37"/>
      <c r="D69" s="30"/>
      <c r="E69" s="39" t="s">
        <v>225</v>
      </c>
      <c r="F69" s="12"/>
      <c r="G69" s="75">
        <v>41894132</v>
      </c>
      <c r="H69" s="46">
        <f>SUM(H4:H68)</f>
        <v>18039325</v>
      </c>
      <c r="I69" s="12"/>
    </row>
    <row r="70" spans="1:9" x14ac:dyDescent="0.25">
      <c r="A70" s="13">
        <v>2102004006</v>
      </c>
      <c r="B70" s="15" t="s">
        <v>321</v>
      </c>
      <c r="C70" s="37" t="s">
        <v>36</v>
      </c>
      <c r="D70" s="30" t="s">
        <v>190</v>
      </c>
      <c r="E70" s="84" t="s">
        <v>319</v>
      </c>
      <c r="F70" s="12"/>
      <c r="G70" s="12"/>
      <c r="H70" s="44">
        <v>181942</v>
      </c>
      <c r="I70" s="12"/>
    </row>
    <row r="71" spans="1:9" x14ac:dyDescent="0.25">
      <c r="A71" s="13">
        <v>2102004006</v>
      </c>
      <c r="B71" s="15" t="s">
        <v>321</v>
      </c>
      <c r="C71" s="37" t="s">
        <v>36</v>
      </c>
      <c r="D71" s="30" t="s">
        <v>191</v>
      </c>
      <c r="E71" s="84" t="s">
        <v>319</v>
      </c>
      <c r="F71" s="12"/>
      <c r="G71" s="12"/>
      <c r="H71" s="44">
        <v>187884</v>
      </c>
      <c r="I71" s="12"/>
    </row>
    <row r="72" spans="1:9" x14ac:dyDescent="0.25">
      <c r="A72" s="13">
        <v>2102004006</v>
      </c>
      <c r="B72" s="15" t="s">
        <v>321</v>
      </c>
      <c r="C72" s="37" t="s">
        <v>272</v>
      </c>
      <c r="D72" s="30" t="s">
        <v>192</v>
      </c>
      <c r="E72" s="84" t="s">
        <v>319</v>
      </c>
      <c r="F72" s="12"/>
      <c r="G72" s="12"/>
      <c r="H72" s="44">
        <v>560987</v>
      </c>
      <c r="I72" s="12"/>
    </row>
    <row r="73" spans="1:9" x14ac:dyDescent="0.25">
      <c r="A73" s="13">
        <v>2102004006</v>
      </c>
      <c r="B73" s="15" t="s">
        <v>321</v>
      </c>
      <c r="C73" s="37" t="s">
        <v>36</v>
      </c>
      <c r="D73" s="30" t="s">
        <v>193</v>
      </c>
      <c r="E73" s="84" t="s">
        <v>319</v>
      </c>
      <c r="F73" s="12"/>
      <c r="G73" s="12"/>
      <c r="H73" s="44">
        <v>181942</v>
      </c>
      <c r="I73" s="12"/>
    </row>
    <row r="74" spans="1:9" x14ac:dyDescent="0.25">
      <c r="A74" s="13">
        <v>2102004006</v>
      </c>
      <c r="B74" s="15" t="s">
        <v>321</v>
      </c>
      <c r="C74" s="37" t="s">
        <v>36</v>
      </c>
      <c r="D74" s="30" t="s">
        <v>194</v>
      </c>
      <c r="E74" s="84" t="s">
        <v>319</v>
      </c>
      <c r="F74" s="12"/>
      <c r="G74" s="12"/>
      <c r="H74" s="44">
        <v>270378</v>
      </c>
      <c r="I74" s="12"/>
    </row>
    <row r="75" spans="1:9" x14ac:dyDescent="0.25">
      <c r="A75" s="13">
        <v>2102004006</v>
      </c>
      <c r="B75" s="15" t="s">
        <v>321</v>
      </c>
      <c r="C75" s="37" t="s">
        <v>36</v>
      </c>
      <c r="D75" s="30" t="s">
        <v>195</v>
      </c>
      <c r="E75" s="84" t="s">
        <v>319</v>
      </c>
      <c r="F75" s="12"/>
      <c r="G75" s="12"/>
      <c r="H75" s="44">
        <v>24609</v>
      </c>
      <c r="I75" s="12"/>
    </row>
    <row r="76" spans="1:9" x14ac:dyDescent="0.25">
      <c r="A76" s="13">
        <v>2102004006</v>
      </c>
      <c r="B76" s="15" t="s">
        <v>321</v>
      </c>
      <c r="C76" s="37" t="s">
        <v>36</v>
      </c>
      <c r="D76" s="30" t="s">
        <v>196</v>
      </c>
      <c r="E76" s="84" t="s">
        <v>319</v>
      </c>
      <c r="F76" s="12"/>
      <c r="G76" s="12"/>
      <c r="H76" s="44">
        <v>187884</v>
      </c>
      <c r="I76" s="12"/>
    </row>
    <row r="77" spans="1:9" x14ac:dyDescent="0.25">
      <c r="A77" s="13">
        <v>2102004006</v>
      </c>
      <c r="B77" s="15" t="s">
        <v>321</v>
      </c>
      <c r="C77" s="37" t="s">
        <v>36</v>
      </c>
      <c r="D77" s="30" t="s">
        <v>197</v>
      </c>
      <c r="E77" s="84" t="s">
        <v>319</v>
      </c>
      <c r="F77" s="12"/>
      <c r="G77" s="12"/>
      <c r="H77" s="44">
        <v>181942</v>
      </c>
      <c r="I77" s="12"/>
    </row>
    <row r="78" spans="1:9" x14ac:dyDescent="0.25">
      <c r="A78" s="13">
        <v>2102004006</v>
      </c>
      <c r="B78" s="15" t="s">
        <v>321</v>
      </c>
      <c r="C78" s="37" t="s">
        <v>36</v>
      </c>
      <c r="D78" s="30" t="s">
        <v>198</v>
      </c>
      <c r="E78" s="84" t="s">
        <v>319</v>
      </c>
      <c r="F78" s="12"/>
      <c r="G78" s="12"/>
      <c r="H78" s="44">
        <v>576150</v>
      </c>
      <c r="I78" s="12"/>
    </row>
    <row r="79" spans="1:9" x14ac:dyDescent="0.25">
      <c r="A79" s="13">
        <v>2102004006</v>
      </c>
      <c r="B79" s="15" t="s">
        <v>321</v>
      </c>
      <c r="C79" s="37" t="s">
        <v>36</v>
      </c>
      <c r="D79" s="30" t="s">
        <v>163</v>
      </c>
      <c r="E79" s="84" t="s">
        <v>319</v>
      </c>
      <c r="F79" s="12"/>
      <c r="G79" s="12"/>
      <c r="H79" s="44">
        <v>49218</v>
      </c>
      <c r="I79" s="12"/>
    </row>
    <row r="80" spans="1:9" x14ac:dyDescent="0.25">
      <c r="A80" s="13">
        <v>2102004006</v>
      </c>
      <c r="B80" s="15" t="s">
        <v>321</v>
      </c>
      <c r="C80" s="37" t="s">
        <v>36</v>
      </c>
      <c r="D80" s="30" t="s">
        <v>199</v>
      </c>
      <c r="E80" s="84" t="s">
        <v>319</v>
      </c>
      <c r="F80" s="12"/>
      <c r="G80" s="12"/>
      <c r="H80" s="44">
        <v>270378</v>
      </c>
      <c r="I80" s="12"/>
    </row>
    <row r="81" spans="1:10" x14ac:dyDescent="0.25">
      <c r="A81" s="13">
        <v>2102004006</v>
      </c>
      <c r="B81" s="15" t="s">
        <v>321</v>
      </c>
      <c r="C81" s="37" t="s">
        <v>36</v>
      </c>
      <c r="D81" s="30" t="s">
        <v>164</v>
      </c>
      <c r="E81" s="84" t="s">
        <v>319</v>
      </c>
      <c r="F81" s="12"/>
      <c r="G81" s="12"/>
      <c r="H81" s="44">
        <v>270378</v>
      </c>
      <c r="I81" s="12"/>
    </row>
    <row r="82" spans="1:10" x14ac:dyDescent="0.25">
      <c r="A82" s="13">
        <v>2102004006</v>
      </c>
      <c r="B82" s="15" t="s">
        <v>321</v>
      </c>
      <c r="C82" s="37" t="s">
        <v>30</v>
      </c>
      <c r="D82" s="30" t="s">
        <v>200</v>
      </c>
      <c r="E82" s="84" t="s">
        <v>319</v>
      </c>
      <c r="F82" s="12"/>
      <c r="G82" s="12"/>
      <c r="H82" s="44">
        <v>479872</v>
      </c>
      <c r="I82" s="12"/>
    </row>
    <row r="83" spans="1:10" x14ac:dyDescent="0.25">
      <c r="A83" s="13">
        <v>2102004006</v>
      </c>
      <c r="B83" s="15" t="s">
        <v>321</v>
      </c>
      <c r="C83" s="37" t="s">
        <v>36</v>
      </c>
      <c r="D83" s="30" t="s">
        <v>201</v>
      </c>
      <c r="E83" s="84" t="s">
        <v>319</v>
      </c>
      <c r="F83" s="12"/>
      <c r="G83" s="12"/>
      <c r="H83" s="44">
        <v>107618</v>
      </c>
      <c r="I83" s="12"/>
    </row>
    <row r="84" spans="1:10" x14ac:dyDescent="0.25">
      <c r="A84" s="13">
        <v>2102004006</v>
      </c>
      <c r="B84" s="15" t="s">
        <v>321</v>
      </c>
      <c r="C84" s="37" t="s">
        <v>36</v>
      </c>
      <c r="D84" s="30" t="s">
        <v>202</v>
      </c>
      <c r="E84" s="84" t="s">
        <v>319</v>
      </c>
      <c r="F84" s="12"/>
      <c r="G84" s="12"/>
      <c r="H84" s="44">
        <v>560987</v>
      </c>
      <c r="I84" s="12"/>
    </row>
    <row r="85" spans="1:10" x14ac:dyDescent="0.25">
      <c r="A85" s="13">
        <v>2102004006</v>
      </c>
      <c r="B85" s="15" t="s">
        <v>321</v>
      </c>
      <c r="C85" s="37" t="s">
        <v>274</v>
      </c>
      <c r="D85" s="30" t="s">
        <v>206</v>
      </c>
      <c r="E85" s="84" t="s">
        <v>319</v>
      </c>
      <c r="F85" s="12"/>
      <c r="G85" s="12"/>
      <c r="H85" s="44">
        <v>73826</v>
      </c>
      <c r="I85" s="12"/>
    </row>
    <row r="86" spans="1:10" x14ac:dyDescent="0.25">
      <c r="A86" s="13">
        <v>2102004006</v>
      </c>
      <c r="B86" s="15" t="s">
        <v>321</v>
      </c>
      <c r="C86" s="37" t="s">
        <v>36</v>
      </c>
      <c r="D86" s="30" t="s">
        <v>273</v>
      </c>
      <c r="E86" s="84" t="s">
        <v>319</v>
      </c>
      <c r="F86" s="12"/>
      <c r="G86" s="12"/>
      <c r="H86" s="44">
        <v>187884</v>
      </c>
      <c r="I86" s="12"/>
    </row>
    <row r="87" spans="1:10" x14ac:dyDescent="0.25">
      <c r="A87" s="13">
        <v>2102004006</v>
      </c>
      <c r="B87" s="15" t="s">
        <v>321</v>
      </c>
      <c r="C87" s="37" t="s">
        <v>36</v>
      </c>
      <c r="D87" s="30" t="s">
        <v>203</v>
      </c>
      <c r="E87" s="84" t="s">
        <v>319</v>
      </c>
      <c r="F87" s="12"/>
      <c r="G87" s="12"/>
      <c r="H87" s="44">
        <v>181942</v>
      </c>
      <c r="I87" s="12"/>
    </row>
    <row r="88" spans="1:10" x14ac:dyDescent="0.25">
      <c r="A88" s="13">
        <v>2102004006</v>
      </c>
      <c r="B88" s="15" t="s">
        <v>321</v>
      </c>
      <c r="C88" s="37" t="s">
        <v>36</v>
      </c>
      <c r="D88" s="30" t="s">
        <v>204</v>
      </c>
      <c r="E88" s="84" t="s">
        <v>319</v>
      </c>
      <c r="F88" s="12"/>
      <c r="G88" s="12"/>
      <c r="H88" s="44">
        <v>187884</v>
      </c>
      <c r="I88" s="12"/>
    </row>
    <row r="89" spans="1:10" x14ac:dyDescent="0.25">
      <c r="A89" s="12"/>
      <c r="B89" s="12"/>
      <c r="C89" s="37"/>
      <c r="D89" s="12"/>
      <c r="E89" s="39" t="s">
        <v>226</v>
      </c>
      <c r="F89" s="12"/>
      <c r="G89" s="75">
        <v>7501248</v>
      </c>
      <c r="H89" s="46">
        <f>SUM(H70:H88)</f>
        <v>4723705</v>
      </c>
      <c r="I89" s="12"/>
    </row>
    <row r="90" spans="1:10" x14ac:dyDescent="0.25">
      <c r="A90" s="12"/>
      <c r="B90" s="12"/>
      <c r="C90" s="37"/>
      <c r="D90" s="31"/>
      <c r="E90" s="39" t="s">
        <v>287</v>
      </c>
      <c r="F90" s="51">
        <v>53078848</v>
      </c>
      <c r="G90" s="51">
        <f>+G69+G89</f>
        <v>49395380</v>
      </c>
      <c r="H90" s="50">
        <f>+H69+H89</f>
        <v>22763030</v>
      </c>
      <c r="I90" s="50">
        <f>6846252+17996179+6458116</f>
        <v>31300547</v>
      </c>
      <c r="J90" s="56"/>
    </row>
    <row r="91" spans="1:10" x14ac:dyDescent="0.25">
      <c r="A91" s="13">
        <v>2103001000</v>
      </c>
      <c r="B91" s="15"/>
      <c r="C91" s="37" t="s">
        <v>272</v>
      </c>
      <c r="D91" s="30" t="s">
        <v>208</v>
      </c>
      <c r="E91" s="40" t="s">
        <v>207</v>
      </c>
      <c r="F91" s="16"/>
      <c r="G91" s="16"/>
      <c r="H91" s="44">
        <v>3142028</v>
      </c>
      <c r="I91" s="17">
        <v>0</v>
      </c>
    </row>
    <row r="92" spans="1:10" x14ac:dyDescent="0.25">
      <c r="A92" s="13">
        <v>2103001000</v>
      </c>
      <c r="B92" s="12"/>
      <c r="C92" s="37" t="s">
        <v>272</v>
      </c>
      <c r="D92" s="30" t="s">
        <v>209</v>
      </c>
      <c r="E92" s="40" t="s">
        <v>210</v>
      </c>
      <c r="F92" s="16"/>
      <c r="G92" s="16"/>
      <c r="H92" s="44">
        <v>4427437</v>
      </c>
      <c r="I92" s="17">
        <f>+H92/7*5</f>
        <v>3162455</v>
      </c>
    </row>
    <row r="93" spans="1:10" x14ac:dyDescent="0.25">
      <c r="A93" s="13">
        <v>2103001000</v>
      </c>
      <c r="B93" s="12"/>
      <c r="C93" s="37" t="s">
        <v>272</v>
      </c>
      <c r="D93" s="30" t="s">
        <v>215</v>
      </c>
      <c r="E93" s="40" t="s">
        <v>211</v>
      </c>
      <c r="F93" s="16"/>
      <c r="G93" s="16"/>
      <c r="H93" s="44">
        <v>256500</v>
      </c>
      <c r="I93" s="17">
        <v>0</v>
      </c>
    </row>
    <row r="94" spans="1:10" x14ac:dyDescent="0.25">
      <c r="A94" s="13">
        <v>2103001000</v>
      </c>
      <c r="B94" s="12"/>
      <c r="C94" s="37" t="s">
        <v>272</v>
      </c>
      <c r="D94" s="30" t="s">
        <v>214</v>
      </c>
      <c r="E94" s="40" t="s">
        <v>216</v>
      </c>
      <c r="F94" s="16"/>
      <c r="G94" s="16"/>
      <c r="H94" s="44">
        <v>85500</v>
      </c>
      <c r="I94" s="17">
        <v>0</v>
      </c>
    </row>
    <row r="95" spans="1:10" x14ac:dyDescent="0.25">
      <c r="A95" s="13">
        <v>2103001000</v>
      </c>
      <c r="B95" s="12"/>
      <c r="C95" s="37" t="s">
        <v>272</v>
      </c>
      <c r="D95" s="30" t="s">
        <v>213</v>
      </c>
      <c r="E95" s="40" t="s">
        <v>212</v>
      </c>
      <c r="F95" s="16"/>
      <c r="G95" s="16"/>
      <c r="H95" s="44">
        <v>171000</v>
      </c>
      <c r="I95" s="17">
        <v>0</v>
      </c>
    </row>
    <row r="96" spans="1:10" x14ac:dyDescent="0.25">
      <c r="A96" s="13">
        <v>2103001000</v>
      </c>
      <c r="B96" s="12"/>
      <c r="C96" s="37" t="s">
        <v>272</v>
      </c>
      <c r="D96" s="30" t="s">
        <v>218</v>
      </c>
      <c r="E96" s="40" t="s">
        <v>294</v>
      </c>
      <c r="F96" s="12"/>
      <c r="G96" s="12"/>
      <c r="H96" s="44">
        <v>4070</v>
      </c>
      <c r="I96" s="17"/>
    </row>
    <row r="97" spans="1:10" x14ac:dyDescent="0.25">
      <c r="A97" s="13">
        <v>2103001000</v>
      </c>
      <c r="B97" s="12"/>
      <c r="C97" s="37" t="s">
        <v>272</v>
      </c>
      <c r="D97" s="30" t="s">
        <v>217</v>
      </c>
      <c r="E97" s="40" t="s">
        <v>291</v>
      </c>
      <c r="F97" s="12"/>
      <c r="G97" s="12"/>
      <c r="H97" s="44">
        <v>13567</v>
      </c>
      <c r="I97" s="17"/>
    </row>
    <row r="98" spans="1:10" x14ac:dyDescent="0.25">
      <c r="A98" s="13">
        <v>2103001000</v>
      </c>
      <c r="B98" s="12"/>
      <c r="C98" s="37" t="s">
        <v>272</v>
      </c>
      <c r="D98" s="30" t="s">
        <v>219</v>
      </c>
      <c r="E98" s="40" t="s">
        <v>288</v>
      </c>
      <c r="F98" s="12"/>
      <c r="G98" s="12"/>
      <c r="H98" s="44">
        <v>135575</v>
      </c>
      <c r="I98" s="17"/>
    </row>
    <row r="99" spans="1:10" x14ac:dyDescent="0.25">
      <c r="A99" s="13">
        <v>2103001000</v>
      </c>
      <c r="B99" s="12"/>
      <c r="C99" s="37" t="s">
        <v>272</v>
      </c>
      <c r="D99" s="30" t="s">
        <v>220</v>
      </c>
      <c r="E99" s="40" t="s">
        <v>296</v>
      </c>
      <c r="F99" s="12"/>
      <c r="G99" s="12"/>
      <c r="H99" s="44">
        <v>2175</v>
      </c>
      <c r="I99" s="17"/>
    </row>
    <row r="100" spans="1:10" x14ac:dyDescent="0.25">
      <c r="A100" s="13">
        <v>2103001000</v>
      </c>
      <c r="B100" s="12"/>
      <c r="C100" s="37" t="s">
        <v>272</v>
      </c>
      <c r="D100" s="30" t="s">
        <v>221</v>
      </c>
      <c r="E100" s="40" t="s">
        <v>292</v>
      </c>
      <c r="F100" s="12"/>
      <c r="G100" s="12"/>
      <c r="H100" s="44">
        <v>29848</v>
      </c>
      <c r="I100" s="17"/>
    </row>
    <row r="101" spans="1:10" x14ac:dyDescent="0.25">
      <c r="A101" s="13">
        <v>2103001000</v>
      </c>
      <c r="B101" s="12"/>
      <c r="C101" s="37" t="s">
        <v>272</v>
      </c>
      <c r="D101" s="30" t="s">
        <v>222</v>
      </c>
      <c r="E101" s="40" t="s">
        <v>291</v>
      </c>
      <c r="F101" s="12"/>
      <c r="G101" s="12"/>
      <c r="H101" s="44">
        <v>22047</v>
      </c>
      <c r="I101" s="17"/>
    </row>
    <row r="102" spans="1:10" x14ac:dyDescent="0.25">
      <c r="A102" s="13">
        <v>2103001000</v>
      </c>
      <c r="B102" s="12"/>
      <c r="C102" s="37" t="s">
        <v>272</v>
      </c>
      <c r="D102" s="30" t="s">
        <v>223</v>
      </c>
      <c r="E102" s="40" t="s">
        <v>290</v>
      </c>
      <c r="F102" s="52"/>
      <c r="G102" s="12"/>
      <c r="H102" s="53">
        <v>72246</v>
      </c>
      <c r="I102" s="54"/>
    </row>
    <row r="103" spans="1:10" x14ac:dyDescent="0.25">
      <c r="A103" s="13">
        <v>2103001000</v>
      </c>
      <c r="B103" s="12"/>
      <c r="C103" s="37" t="s">
        <v>272</v>
      </c>
      <c r="D103" s="30" t="s">
        <v>224</v>
      </c>
      <c r="E103" s="40" t="s">
        <v>289</v>
      </c>
      <c r="F103" s="55"/>
      <c r="G103" s="55"/>
      <c r="H103" s="69">
        <v>189023</v>
      </c>
      <c r="I103" s="17"/>
    </row>
    <row r="104" spans="1:10" x14ac:dyDescent="0.25">
      <c r="A104" s="13">
        <v>2103001000</v>
      </c>
      <c r="B104" s="12"/>
      <c r="C104" s="37" t="s">
        <v>272</v>
      </c>
      <c r="D104" s="30" t="s">
        <v>295</v>
      </c>
      <c r="E104" s="40"/>
      <c r="F104" s="55"/>
      <c r="G104" s="55"/>
      <c r="H104" s="69">
        <v>1091738</v>
      </c>
      <c r="I104" s="17">
        <v>1120000</v>
      </c>
    </row>
    <row r="105" spans="1:10" x14ac:dyDescent="0.25">
      <c r="A105" s="12"/>
      <c r="B105" s="12"/>
      <c r="C105" s="37"/>
      <c r="D105" s="12"/>
      <c r="E105" s="39" t="s">
        <v>227</v>
      </c>
      <c r="F105" s="51">
        <v>8877060</v>
      </c>
      <c r="G105" s="51">
        <v>28877060</v>
      </c>
      <c r="H105" s="81">
        <f>SUM(H91:H104)</f>
        <v>9642754</v>
      </c>
      <c r="I105" s="51">
        <f>SUM(I91:I104)</f>
        <v>4282455</v>
      </c>
      <c r="J105" s="56"/>
    </row>
    <row r="106" spans="1:10" x14ac:dyDescent="0.25">
      <c r="A106" s="13">
        <v>2103006000</v>
      </c>
      <c r="B106" s="14">
        <v>45658</v>
      </c>
      <c r="C106" s="14" t="s">
        <v>30</v>
      </c>
      <c r="D106" s="15" t="s">
        <v>31</v>
      </c>
      <c r="E106" s="40" t="s">
        <v>26</v>
      </c>
      <c r="F106" s="16"/>
      <c r="G106" s="16"/>
      <c r="H106" s="47">
        <v>8608141</v>
      </c>
      <c r="I106" s="17">
        <f>+H106/7*5</f>
        <v>6148672.1428571437</v>
      </c>
    </row>
    <row r="107" spans="1:10" x14ac:dyDescent="0.25">
      <c r="A107" s="13">
        <v>2103006000</v>
      </c>
      <c r="B107" s="14">
        <v>45658</v>
      </c>
      <c r="C107" s="14" t="s">
        <v>30</v>
      </c>
      <c r="D107" s="15" t="s">
        <v>32</v>
      </c>
      <c r="E107" s="40" t="s">
        <v>27</v>
      </c>
      <c r="F107" s="16"/>
      <c r="G107" s="16"/>
      <c r="H107" s="47">
        <v>8675405</v>
      </c>
      <c r="I107" s="17">
        <f t="shared" ref="I107:I110" si="0">+H107/7*5</f>
        <v>6196717.8571428563</v>
      </c>
    </row>
    <row r="108" spans="1:10" x14ac:dyDescent="0.25">
      <c r="A108" s="13">
        <v>2103006000</v>
      </c>
      <c r="B108" s="14">
        <v>45658</v>
      </c>
      <c r="C108" s="14" t="s">
        <v>30</v>
      </c>
      <c r="D108" s="15" t="s">
        <v>33</v>
      </c>
      <c r="E108" s="40" t="s">
        <v>28</v>
      </c>
      <c r="F108" s="16"/>
      <c r="G108" s="16"/>
      <c r="H108" s="47">
        <v>47229</v>
      </c>
      <c r="I108" s="17">
        <v>0</v>
      </c>
    </row>
    <row r="109" spans="1:10" x14ac:dyDescent="0.25">
      <c r="A109" s="13">
        <v>2103006000</v>
      </c>
      <c r="B109" s="14">
        <v>45658</v>
      </c>
      <c r="C109" s="14" t="s">
        <v>30</v>
      </c>
      <c r="D109" s="15" t="s">
        <v>34</v>
      </c>
      <c r="E109" s="40" t="s">
        <v>28</v>
      </c>
      <c r="F109" s="16"/>
      <c r="G109" s="16"/>
      <c r="H109" s="47">
        <v>8903948</v>
      </c>
      <c r="I109" s="17">
        <f t="shared" si="0"/>
        <v>6359962.8571428563</v>
      </c>
    </row>
    <row r="110" spans="1:10" x14ac:dyDescent="0.25">
      <c r="A110" s="13">
        <v>2103006000</v>
      </c>
      <c r="B110" s="14">
        <v>45658</v>
      </c>
      <c r="C110" s="14" t="s">
        <v>30</v>
      </c>
      <c r="D110" s="15" t="s">
        <v>35</v>
      </c>
      <c r="E110" s="40" t="s">
        <v>29</v>
      </c>
      <c r="F110" s="16"/>
      <c r="G110" s="16"/>
      <c r="H110" s="47">
        <v>12856384</v>
      </c>
      <c r="I110" s="17">
        <f t="shared" si="0"/>
        <v>9183131.4285714291</v>
      </c>
    </row>
    <row r="111" spans="1:10" x14ac:dyDescent="0.25">
      <c r="A111" s="13">
        <v>2103006000</v>
      </c>
      <c r="B111" s="14">
        <v>45658</v>
      </c>
      <c r="C111" s="13" t="s">
        <v>36</v>
      </c>
      <c r="D111" s="15" t="s">
        <v>37</v>
      </c>
      <c r="E111" s="40" t="s">
        <v>40</v>
      </c>
      <c r="F111" s="16"/>
      <c r="G111" s="16"/>
      <c r="H111" s="29">
        <v>12745368</v>
      </c>
      <c r="I111" s="17">
        <f>+H111/7*5</f>
        <v>9103834.2857142854</v>
      </c>
    </row>
    <row r="112" spans="1:10" x14ac:dyDescent="0.25">
      <c r="A112" s="13">
        <v>2103006000</v>
      </c>
      <c r="B112" s="14">
        <v>45658</v>
      </c>
      <c r="C112" s="13" t="s">
        <v>36</v>
      </c>
      <c r="D112" s="15" t="s">
        <v>38</v>
      </c>
      <c r="E112" s="40" t="s">
        <v>258</v>
      </c>
      <c r="F112" s="16"/>
      <c r="G112" s="16"/>
      <c r="H112" s="29">
        <v>9316936</v>
      </c>
      <c r="I112" s="17">
        <f t="shared" ref="I112:I113" si="1">+H112/7*5</f>
        <v>6654954.2857142854</v>
      </c>
    </row>
    <row r="113" spans="1:9" x14ac:dyDescent="0.25">
      <c r="A113" s="13">
        <v>2103006000</v>
      </c>
      <c r="B113" s="14">
        <v>45658</v>
      </c>
      <c r="C113" s="13" t="s">
        <v>36</v>
      </c>
      <c r="D113" s="19" t="s">
        <v>39</v>
      </c>
      <c r="E113" s="40" t="s">
        <v>257</v>
      </c>
      <c r="F113" s="16"/>
      <c r="G113" s="16"/>
      <c r="H113" s="29">
        <v>9533827</v>
      </c>
      <c r="I113" s="17">
        <f t="shared" si="1"/>
        <v>6809876.4285714282</v>
      </c>
    </row>
    <row r="114" spans="1:9" x14ac:dyDescent="0.25">
      <c r="A114" s="85">
        <v>2103006000</v>
      </c>
      <c r="B114" s="86">
        <v>45658</v>
      </c>
      <c r="C114" s="85" t="s">
        <v>36</v>
      </c>
      <c r="D114" s="87" t="s">
        <v>41</v>
      </c>
      <c r="E114" s="88" t="s">
        <v>45</v>
      </c>
      <c r="F114" s="95" t="s">
        <v>322</v>
      </c>
      <c r="G114" s="96"/>
      <c r="H114" s="89">
        <v>12517340</v>
      </c>
      <c r="I114" s="90">
        <f>+H114/4*5</f>
        <v>15646675</v>
      </c>
    </row>
    <row r="115" spans="1:9" x14ac:dyDescent="0.25">
      <c r="A115" s="85">
        <v>2103006000</v>
      </c>
      <c r="B115" s="86">
        <v>45658</v>
      </c>
      <c r="C115" s="85" t="s">
        <v>36</v>
      </c>
      <c r="D115" s="87" t="s">
        <v>42</v>
      </c>
      <c r="E115" s="88" t="s">
        <v>47</v>
      </c>
      <c r="F115" s="97"/>
      <c r="G115" s="98"/>
      <c r="H115" s="89">
        <v>8824300</v>
      </c>
      <c r="I115" s="90">
        <f t="shared" ref="I115:I117" si="2">+H115/4*5</f>
        <v>11030375</v>
      </c>
    </row>
    <row r="116" spans="1:9" x14ac:dyDescent="0.25">
      <c r="A116" s="85">
        <v>2103006000</v>
      </c>
      <c r="B116" s="86">
        <v>45658</v>
      </c>
      <c r="C116" s="85" t="s">
        <v>36</v>
      </c>
      <c r="D116" s="87" t="s">
        <v>43</v>
      </c>
      <c r="E116" s="88" t="s">
        <v>46</v>
      </c>
      <c r="F116" s="97"/>
      <c r="G116" s="98"/>
      <c r="H116" s="89">
        <v>14784649</v>
      </c>
      <c r="I116" s="90">
        <f t="shared" si="2"/>
        <v>18480811.25</v>
      </c>
    </row>
    <row r="117" spans="1:9" x14ac:dyDescent="0.25">
      <c r="A117" s="85">
        <v>2103006000</v>
      </c>
      <c r="B117" s="86">
        <v>45658</v>
      </c>
      <c r="C117" s="85" t="s">
        <v>36</v>
      </c>
      <c r="D117" s="87" t="s">
        <v>44</v>
      </c>
      <c r="E117" s="88" t="s">
        <v>256</v>
      </c>
      <c r="F117" s="99"/>
      <c r="G117" s="100"/>
      <c r="H117" s="89">
        <v>14507743</v>
      </c>
      <c r="I117" s="90">
        <f t="shared" si="2"/>
        <v>18134678.75</v>
      </c>
    </row>
    <row r="118" spans="1:9" x14ac:dyDescent="0.25">
      <c r="A118" s="13">
        <v>2103006000</v>
      </c>
      <c r="B118" s="4">
        <v>36467</v>
      </c>
      <c r="C118" s="13" t="s">
        <v>48</v>
      </c>
      <c r="D118" s="15" t="s">
        <v>49</v>
      </c>
      <c r="E118" s="41" t="s">
        <v>100</v>
      </c>
      <c r="F118" s="6"/>
      <c r="G118" s="6"/>
      <c r="H118" s="29">
        <v>6471000</v>
      </c>
      <c r="I118" s="17">
        <f t="shared" ref="I118:I168" si="3">+H118/7*5</f>
        <v>4622142.8571428573</v>
      </c>
    </row>
    <row r="119" spans="1:9" x14ac:dyDescent="0.25">
      <c r="A119" s="13">
        <v>2103006000</v>
      </c>
      <c r="B119" s="4">
        <v>42125</v>
      </c>
      <c r="C119" s="13" t="s">
        <v>48</v>
      </c>
      <c r="D119" s="15" t="s">
        <v>50</v>
      </c>
      <c r="E119" s="41" t="s">
        <v>101</v>
      </c>
      <c r="F119" s="6"/>
      <c r="G119" s="6"/>
      <c r="H119" s="29">
        <v>5144961</v>
      </c>
      <c r="I119" s="17">
        <f t="shared" si="3"/>
        <v>3674972.1428571427</v>
      </c>
    </row>
    <row r="120" spans="1:9" x14ac:dyDescent="0.25">
      <c r="A120" s="13">
        <v>2103006000</v>
      </c>
      <c r="B120" s="4">
        <v>39531</v>
      </c>
      <c r="C120" s="13" t="s">
        <v>48</v>
      </c>
      <c r="D120" s="15" t="s">
        <v>51</v>
      </c>
      <c r="E120" s="42" t="s">
        <v>102</v>
      </c>
      <c r="F120" s="7"/>
      <c r="G120" s="7"/>
      <c r="H120" s="29">
        <v>869556</v>
      </c>
      <c r="I120" s="17">
        <v>0</v>
      </c>
    </row>
    <row r="121" spans="1:9" x14ac:dyDescent="0.25">
      <c r="A121" s="13">
        <v>2103006000</v>
      </c>
      <c r="B121" s="4">
        <v>45488</v>
      </c>
      <c r="C121" s="13" t="s">
        <v>48</v>
      </c>
      <c r="D121" s="15" t="s">
        <v>52</v>
      </c>
      <c r="E121" s="41" t="s">
        <v>103</v>
      </c>
      <c r="F121" s="6"/>
      <c r="G121" s="6"/>
      <c r="H121" s="29">
        <v>4540604</v>
      </c>
      <c r="I121" s="17">
        <f t="shared" si="3"/>
        <v>3243288.5714285718</v>
      </c>
    </row>
    <row r="122" spans="1:9" x14ac:dyDescent="0.25">
      <c r="A122" s="13">
        <v>2103006000</v>
      </c>
      <c r="B122" s="4">
        <v>45536</v>
      </c>
      <c r="C122" s="13" t="s">
        <v>48</v>
      </c>
      <c r="D122" s="15" t="s">
        <v>53</v>
      </c>
      <c r="E122" s="41" t="s">
        <v>104</v>
      </c>
      <c r="F122" s="6"/>
      <c r="G122" s="6"/>
      <c r="H122" s="29">
        <v>4596779</v>
      </c>
      <c r="I122" s="17">
        <f t="shared" si="3"/>
        <v>3283413.5714285718</v>
      </c>
    </row>
    <row r="123" spans="1:9" x14ac:dyDescent="0.25">
      <c r="A123" s="13">
        <v>2103006000</v>
      </c>
      <c r="B123" s="5">
        <v>45717</v>
      </c>
      <c r="C123" s="13" t="s">
        <v>48</v>
      </c>
      <c r="D123" s="20" t="s">
        <v>54</v>
      </c>
      <c r="E123" s="42" t="s">
        <v>103</v>
      </c>
      <c r="F123" s="7"/>
      <c r="G123" s="7"/>
      <c r="H123" s="29">
        <v>3158859</v>
      </c>
      <c r="I123" s="17">
        <f>+H123/5*5</f>
        <v>3158859</v>
      </c>
    </row>
    <row r="124" spans="1:9" x14ac:dyDescent="0.25">
      <c r="A124" s="13">
        <v>2103006000</v>
      </c>
      <c r="B124" s="4">
        <v>40391</v>
      </c>
      <c r="C124" s="13" t="s">
        <v>48</v>
      </c>
      <c r="D124" s="15" t="s">
        <v>55</v>
      </c>
      <c r="E124" s="41" t="s">
        <v>105</v>
      </c>
      <c r="F124" s="6"/>
      <c r="G124" s="6"/>
      <c r="H124" s="29">
        <v>4373016</v>
      </c>
      <c r="I124" s="17">
        <f t="shared" si="3"/>
        <v>3123582.8571428573</v>
      </c>
    </row>
    <row r="125" spans="1:9" x14ac:dyDescent="0.25">
      <c r="A125" s="13">
        <v>2103006000</v>
      </c>
      <c r="B125" s="4">
        <v>42738</v>
      </c>
      <c r="C125" s="13" t="s">
        <v>48</v>
      </c>
      <c r="D125" s="15" t="s">
        <v>56</v>
      </c>
      <c r="E125" s="41" t="s">
        <v>106</v>
      </c>
      <c r="F125" s="6"/>
      <c r="G125" s="6"/>
      <c r="H125" s="29">
        <v>5290646</v>
      </c>
      <c r="I125" s="17">
        <f t="shared" si="3"/>
        <v>3779032.8571428573</v>
      </c>
    </row>
    <row r="126" spans="1:9" x14ac:dyDescent="0.25">
      <c r="A126" s="13">
        <v>2103006000</v>
      </c>
      <c r="B126" s="4">
        <v>43191</v>
      </c>
      <c r="C126" s="13" t="s">
        <v>48</v>
      </c>
      <c r="D126" s="15" t="s">
        <v>57</v>
      </c>
      <c r="E126" s="41" t="s">
        <v>107</v>
      </c>
      <c r="F126" s="6"/>
      <c r="G126" s="6"/>
      <c r="H126" s="29">
        <v>6950277</v>
      </c>
      <c r="I126" s="17">
        <f t="shared" si="3"/>
        <v>4964483.5714285718</v>
      </c>
    </row>
    <row r="127" spans="1:9" x14ac:dyDescent="0.25">
      <c r="A127" s="13">
        <v>2103006000</v>
      </c>
      <c r="B127" s="4">
        <v>44958</v>
      </c>
      <c r="C127" s="13" t="s">
        <v>48</v>
      </c>
      <c r="D127" s="15" t="s">
        <v>58</v>
      </c>
      <c r="E127" s="41" t="s">
        <v>108</v>
      </c>
      <c r="F127" s="6"/>
      <c r="G127" s="6"/>
      <c r="H127" s="29">
        <v>5424271</v>
      </c>
      <c r="I127" s="17">
        <f t="shared" si="3"/>
        <v>3874479.2857142859</v>
      </c>
    </row>
    <row r="128" spans="1:9" x14ac:dyDescent="0.25">
      <c r="A128" s="13">
        <v>2103006000</v>
      </c>
      <c r="B128" s="4">
        <v>41852</v>
      </c>
      <c r="C128" s="13" t="s">
        <v>48</v>
      </c>
      <c r="D128" s="15" t="s">
        <v>59</v>
      </c>
      <c r="E128" s="41" t="s">
        <v>109</v>
      </c>
      <c r="F128" s="6"/>
      <c r="G128" s="6"/>
      <c r="H128" s="29">
        <v>4200158</v>
      </c>
      <c r="I128" s="17">
        <f t="shared" si="3"/>
        <v>3000112.8571428573</v>
      </c>
    </row>
    <row r="129" spans="1:9" x14ac:dyDescent="0.25">
      <c r="A129" s="13">
        <v>2103006000</v>
      </c>
      <c r="B129" s="5">
        <v>45717</v>
      </c>
      <c r="C129" s="13" t="s">
        <v>48</v>
      </c>
      <c r="D129" s="20" t="s">
        <v>60</v>
      </c>
      <c r="E129" s="42" t="s">
        <v>102</v>
      </c>
      <c r="F129" s="7"/>
      <c r="G129" s="7"/>
      <c r="H129" s="29">
        <v>3333342</v>
      </c>
      <c r="I129" s="17">
        <f>+H129/5*5</f>
        <v>3333342</v>
      </c>
    </row>
    <row r="130" spans="1:9" x14ac:dyDescent="0.25">
      <c r="A130" s="13">
        <v>2103006000</v>
      </c>
      <c r="B130" s="4">
        <v>44713</v>
      </c>
      <c r="C130" s="13" t="s">
        <v>48</v>
      </c>
      <c r="D130" s="15" t="s">
        <v>61</v>
      </c>
      <c r="E130" s="41" t="s">
        <v>110</v>
      </c>
      <c r="F130" s="6"/>
      <c r="G130" s="6"/>
      <c r="H130" s="29">
        <v>4637478</v>
      </c>
      <c r="I130" s="17">
        <f t="shared" si="3"/>
        <v>3312484.2857142859</v>
      </c>
    </row>
    <row r="131" spans="1:9" x14ac:dyDescent="0.25">
      <c r="A131" s="13">
        <v>2103006000</v>
      </c>
      <c r="B131" s="4">
        <v>43891</v>
      </c>
      <c r="C131" s="13" t="s">
        <v>48</v>
      </c>
      <c r="D131" s="15" t="s">
        <v>62</v>
      </c>
      <c r="E131" s="41" t="s">
        <v>111</v>
      </c>
      <c r="F131" s="6"/>
      <c r="G131" s="6"/>
      <c r="H131" s="29">
        <v>4188386</v>
      </c>
      <c r="I131" s="17">
        <f t="shared" si="3"/>
        <v>2991704.2857142859</v>
      </c>
    </row>
    <row r="132" spans="1:9" x14ac:dyDescent="0.25">
      <c r="A132" s="13">
        <v>2103006000</v>
      </c>
      <c r="B132" s="4">
        <v>41153</v>
      </c>
      <c r="C132" s="13" t="s">
        <v>48</v>
      </c>
      <c r="D132" s="15" t="s">
        <v>63</v>
      </c>
      <c r="E132" s="41" t="s">
        <v>102</v>
      </c>
      <c r="F132" s="6"/>
      <c r="G132" s="6"/>
      <c r="H132" s="29">
        <v>4788250</v>
      </c>
      <c r="I132" s="17">
        <f t="shared" si="3"/>
        <v>3420178.5714285718</v>
      </c>
    </row>
    <row r="133" spans="1:9" x14ac:dyDescent="0.25">
      <c r="A133" s="13">
        <v>2103006000</v>
      </c>
      <c r="B133" s="4">
        <v>45292</v>
      </c>
      <c r="C133" s="13" t="s">
        <v>48</v>
      </c>
      <c r="D133" s="15" t="s">
        <v>64</v>
      </c>
      <c r="E133" s="41" t="s">
        <v>112</v>
      </c>
      <c r="F133" s="6"/>
      <c r="G133" s="6"/>
      <c r="H133" s="29">
        <v>6674689</v>
      </c>
      <c r="I133" s="17">
        <f t="shared" si="3"/>
        <v>4767635</v>
      </c>
    </row>
    <row r="134" spans="1:9" x14ac:dyDescent="0.25">
      <c r="A134" s="13">
        <v>2103006000</v>
      </c>
      <c r="B134" s="4">
        <v>45413</v>
      </c>
      <c r="C134" s="13" t="s">
        <v>48</v>
      </c>
      <c r="D134" s="15" t="s">
        <v>65</v>
      </c>
      <c r="E134" s="41" t="s">
        <v>113</v>
      </c>
      <c r="F134" s="6"/>
      <c r="G134" s="6"/>
      <c r="H134" s="29">
        <v>7029942</v>
      </c>
      <c r="I134" s="17">
        <f t="shared" si="3"/>
        <v>5021387.1428571427</v>
      </c>
    </row>
    <row r="135" spans="1:9" x14ac:dyDescent="0.25">
      <c r="A135" s="13">
        <v>2103006000</v>
      </c>
      <c r="B135" s="4">
        <v>44927</v>
      </c>
      <c r="C135" s="13" t="s">
        <v>48</v>
      </c>
      <c r="D135" s="15" t="s">
        <v>66</v>
      </c>
      <c r="E135" s="41" t="s">
        <v>111</v>
      </c>
      <c r="F135" s="6"/>
      <c r="G135" s="6"/>
      <c r="H135" s="29">
        <v>4188388</v>
      </c>
      <c r="I135" s="17">
        <f t="shared" si="3"/>
        <v>2991705.7142857141</v>
      </c>
    </row>
    <row r="136" spans="1:9" x14ac:dyDescent="0.25">
      <c r="A136" s="13">
        <v>2103006000</v>
      </c>
      <c r="B136" s="4">
        <v>45413</v>
      </c>
      <c r="C136" s="13" t="s">
        <v>48</v>
      </c>
      <c r="D136" s="15" t="s">
        <v>67</v>
      </c>
      <c r="E136" s="41" t="s">
        <v>113</v>
      </c>
      <c r="F136" s="6"/>
      <c r="G136" s="6"/>
      <c r="H136" s="29">
        <v>7029942</v>
      </c>
      <c r="I136" s="17">
        <f t="shared" si="3"/>
        <v>5021387.1428571427</v>
      </c>
    </row>
    <row r="137" spans="1:9" x14ac:dyDescent="0.25">
      <c r="A137" s="13">
        <v>2103006000</v>
      </c>
      <c r="B137" s="4">
        <v>44835</v>
      </c>
      <c r="C137" s="13" t="s">
        <v>48</v>
      </c>
      <c r="D137" s="15" t="s">
        <v>68</v>
      </c>
      <c r="E137" s="41" t="s">
        <v>105</v>
      </c>
      <c r="F137" s="6"/>
      <c r="G137" s="6"/>
      <c r="H137" s="29">
        <v>4188388</v>
      </c>
      <c r="I137" s="17">
        <f t="shared" si="3"/>
        <v>2991705.7142857141</v>
      </c>
    </row>
    <row r="138" spans="1:9" x14ac:dyDescent="0.25">
      <c r="A138" s="13">
        <v>2103006000</v>
      </c>
      <c r="B138" s="4">
        <v>40391</v>
      </c>
      <c r="C138" s="13" t="s">
        <v>48</v>
      </c>
      <c r="D138" s="15" t="s">
        <v>69</v>
      </c>
      <c r="E138" s="41" t="s">
        <v>114</v>
      </c>
      <c r="F138" s="6"/>
      <c r="G138" s="6"/>
      <c r="H138" s="29">
        <v>7301402</v>
      </c>
      <c r="I138" s="17">
        <f t="shared" si="3"/>
        <v>5215287.1428571427</v>
      </c>
    </row>
    <row r="139" spans="1:9" x14ac:dyDescent="0.25">
      <c r="A139" s="13">
        <v>2103006000</v>
      </c>
      <c r="B139" s="4">
        <v>44835</v>
      </c>
      <c r="C139" s="13" t="s">
        <v>48</v>
      </c>
      <c r="D139" s="15" t="s">
        <v>70</v>
      </c>
      <c r="E139" s="41" t="s">
        <v>115</v>
      </c>
      <c r="F139" s="6"/>
      <c r="G139" s="6"/>
      <c r="H139" s="29">
        <v>4188388</v>
      </c>
      <c r="I139" s="17">
        <f t="shared" si="3"/>
        <v>2991705.7142857141</v>
      </c>
    </row>
    <row r="140" spans="1:9" x14ac:dyDescent="0.25">
      <c r="A140" s="13">
        <v>2103006000</v>
      </c>
      <c r="B140" s="4">
        <v>42744</v>
      </c>
      <c r="C140" s="13" t="s">
        <v>48</v>
      </c>
      <c r="D140" s="15" t="s">
        <v>71</v>
      </c>
      <c r="E140" s="41" t="s">
        <v>115</v>
      </c>
      <c r="F140" s="6"/>
      <c r="G140" s="6"/>
      <c r="H140" s="29">
        <v>4188386</v>
      </c>
      <c r="I140" s="17">
        <f t="shared" si="3"/>
        <v>2991704.2857142859</v>
      </c>
    </row>
    <row r="141" spans="1:9" x14ac:dyDescent="0.25">
      <c r="A141" s="13">
        <v>2103006000</v>
      </c>
      <c r="B141" s="4">
        <v>36395</v>
      </c>
      <c r="C141" s="13" t="s">
        <v>48</v>
      </c>
      <c r="D141" s="15" t="s">
        <v>72</v>
      </c>
      <c r="E141" s="41" t="s">
        <v>111</v>
      </c>
      <c r="F141" s="6"/>
      <c r="G141" s="6"/>
      <c r="H141" s="29">
        <v>5010213</v>
      </c>
      <c r="I141" s="17">
        <f t="shared" si="3"/>
        <v>3578723.5714285718</v>
      </c>
    </row>
    <row r="142" spans="1:9" x14ac:dyDescent="0.25">
      <c r="A142" s="13">
        <v>2103006000</v>
      </c>
      <c r="B142" s="4">
        <v>44927</v>
      </c>
      <c r="C142" s="13" t="s">
        <v>48</v>
      </c>
      <c r="D142" s="15" t="s">
        <v>73</v>
      </c>
      <c r="E142" s="41" t="s">
        <v>115</v>
      </c>
      <c r="F142" s="6"/>
      <c r="G142" s="6"/>
      <c r="H142" s="29">
        <v>4188388</v>
      </c>
      <c r="I142" s="17">
        <f t="shared" si="3"/>
        <v>2991705.7142857141</v>
      </c>
    </row>
    <row r="143" spans="1:9" x14ac:dyDescent="0.25">
      <c r="A143" s="13">
        <v>2103006000</v>
      </c>
      <c r="B143" s="4">
        <v>45413</v>
      </c>
      <c r="C143" s="13" t="s">
        <v>48</v>
      </c>
      <c r="D143" s="15" t="s">
        <v>74</v>
      </c>
      <c r="E143" s="41" t="s">
        <v>116</v>
      </c>
      <c r="F143" s="6"/>
      <c r="G143" s="6"/>
      <c r="H143" s="29">
        <v>4681954</v>
      </c>
      <c r="I143" s="17">
        <f t="shared" si="3"/>
        <v>3344252.8571428573</v>
      </c>
    </row>
    <row r="144" spans="1:9" x14ac:dyDescent="0.25">
      <c r="A144" s="13">
        <v>2103006000</v>
      </c>
      <c r="B144" s="4">
        <v>40817</v>
      </c>
      <c r="C144" s="13" t="s">
        <v>48</v>
      </c>
      <c r="D144" s="15" t="s">
        <v>75</v>
      </c>
      <c r="E144" s="41" t="s">
        <v>111</v>
      </c>
      <c r="F144" s="6"/>
      <c r="G144" s="6"/>
      <c r="H144" s="29">
        <v>4158373</v>
      </c>
      <c r="I144" s="17">
        <f t="shared" si="3"/>
        <v>2970266.4285714282</v>
      </c>
    </row>
    <row r="145" spans="1:9" x14ac:dyDescent="0.25">
      <c r="A145" s="13">
        <v>2103006000</v>
      </c>
      <c r="B145" s="4">
        <v>45566</v>
      </c>
      <c r="C145" s="13" t="s">
        <v>48</v>
      </c>
      <c r="D145" s="15" t="s">
        <v>76</v>
      </c>
      <c r="E145" s="41" t="s">
        <v>117</v>
      </c>
      <c r="F145" s="6"/>
      <c r="G145" s="6"/>
      <c r="H145" s="29">
        <v>4550909</v>
      </c>
      <c r="I145" s="17">
        <f t="shared" si="3"/>
        <v>3250649.2857142859</v>
      </c>
    </row>
    <row r="146" spans="1:9" x14ac:dyDescent="0.25">
      <c r="A146" s="13">
        <v>2103006000</v>
      </c>
      <c r="B146" s="4">
        <v>41153</v>
      </c>
      <c r="C146" s="13" t="s">
        <v>48</v>
      </c>
      <c r="D146" s="15" t="s">
        <v>77</v>
      </c>
      <c r="E146" s="41" t="s">
        <v>118</v>
      </c>
      <c r="F146" s="6"/>
      <c r="G146" s="6"/>
      <c r="H146" s="29">
        <v>4866633</v>
      </c>
      <c r="I146" s="17">
        <f t="shared" si="3"/>
        <v>3476166.4285714282</v>
      </c>
    </row>
    <row r="147" spans="1:9" x14ac:dyDescent="0.25">
      <c r="A147" s="13">
        <v>2103006000</v>
      </c>
      <c r="B147" s="4">
        <v>42278</v>
      </c>
      <c r="C147" s="13" t="s">
        <v>48</v>
      </c>
      <c r="D147" s="15" t="s">
        <v>78</v>
      </c>
      <c r="E147" s="41" t="s">
        <v>111</v>
      </c>
      <c r="F147" s="6"/>
      <c r="G147" s="6"/>
      <c r="H147" s="29">
        <v>4188386</v>
      </c>
      <c r="I147" s="17">
        <f t="shared" si="3"/>
        <v>2991704.2857142859</v>
      </c>
    </row>
    <row r="148" spans="1:9" x14ac:dyDescent="0.25">
      <c r="A148" s="13">
        <v>2103006000</v>
      </c>
      <c r="B148" s="4">
        <v>44927</v>
      </c>
      <c r="C148" s="13" t="s">
        <v>48</v>
      </c>
      <c r="D148" s="15" t="s">
        <v>79</v>
      </c>
      <c r="E148" s="41" t="s">
        <v>115</v>
      </c>
      <c r="F148" s="6"/>
      <c r="G148" s="6"/>
      <c r="H148" s="29">
        <v>4209631</v>
      </c>
      <c r="I148" s="17">
        <f t="shared" si="3"/>
        <v>3006879.2857142859</v>
      </c>
    </row>
    <row r="149" spans="1:9" x14ac:dyDescent="0.25">
      <c r="A149" s="13">
        <v>2103006000</v>
      </c>
      <c r="B149" s="5">
        <v>45717</v>
      </c>
      <c r="C149" s="13" t="s">
        <v>48</v>
      </c>
      <c r="D149" s="20" t="s">
        <v>80</v>
      </c>
      <c r="E149" s="42" t="s">
        <v>102</v>
      </c>
      <c r="F149" s="7"/>
      <c r="G149" s="7"/>
      <c r="H149" s="29">
        <v>3333342</v>
      </c>
      <c r="I149" s="17">
        <f>+H149/5*5</f>
        <v>3333342</v>
      </c>
    </row>
    <row r="150" spans="1:9" x14ac:dyDescent="0.25">
      <c r="A150" s="13">
        <v>2103006000</v>
      </c>
      <c r="B150" s="4">
        <v>39203</v>
      </c>
      <c r="C150" s="13" t="s">
        <v>48</v>
      </c>
      <c r="D150" s="15" t="s">
        <v>81</v>
      </c>
      <c r="E150" s="41" t="s">
        <v>115</v>
      </c>
      <c r="F150" s="6"/>
      <c r="G150" s="6"/>
      <c r="H150" s="29">
        <v>4188386</v>
      </c>
      <c r="I150" s="17">
        <v>0</v>
      </c>
    </row>
    <row r="151" spans="1:9" x14ac:dyDescent="0.25">
      <c r="A151" s="13">
        <v>2103006000</v>
      </c>
      <c r="B151" s="4">
        <v>45413</v>
      </c>
      <c r="C151" s="13" t="s">
        <v>48</v>
      </c>
      <c r="D151" s="15" t="s">
        <v>82</v>
      </c>
      <c r="E151" s="41" t="s">
        <v>110</v>
      </c>
      <c r="F151" s="6"/>
      <c r="G151" s="6"/>
      <c r="H151" s="29">
        <v>4596779</v>
      </c>
      <c r="I151" s="17">
        <f t="shared" si="3"/>
        <v>3283413.5714285718</v>
      </c>
    </row>
    <row r="152" spans="1:9" x14ac:dyDescent="0.25">
      <c r="A152" s="13">
        <v>2103006000</v>
      </c>
      <c r="B152" s="4">
        <v>40391</v>
      </c>
      <c r="C152" s="13" t="s">
        <v>48</v>
      </c>
      <c r="D152" s="15" t="s">
        <v>83</v>
      </c>
      <c r="E152" s="41" t="s">
        <v>105</v>
      </c>
      <c r="F152" s="6"/>
      <c r="G152" s="6"/>
      <c r="H152" s="29">
        <v>4143145</v>
      </c>
      <c r="I152" s="17">
        <f t="shared" si="3"/>
        <v>2959389.2857142859</v>
      </c>
    </row>
    <row r="153" spans="1:9" x14ac:dyDescent="0.25">
      <c r="A153" s="13">
        <v>2103006000</v>
      </c>
      <c r="B153" s="4">
        <v>44682</v>
      </c>
      <c r="C153" s="13" t="s">
        <v>48</v>
      </c>
      <c r="D153" s="15" t="s">
        <v>84</v>
      </c>
      <c r="E153" s="41" t="s">
        <v>110</v>
      </c>
      <c r="F153" s="6"/>
      <c r="G153" s="6"/>
      <c r="H153" s="29">
        <v>4637478</v>
      </c>
      <c r="I153" s="17">
        <f t="shared" si="3"/>
        <v>3312484.2857142859</v>
      </c>
    </row>
    <row r="154" spans="1:9" x14ac:dyDescent="0.25">
      <c r="A154" s="13">
        <v>2103006000</v>
      </c>
      <c r="B154" s="4">
        <v>37653</v>
      </c>
      <c r="C154" s="13" t="s">
        <v>48</v>
      </c>
      <c r="D154" s="15" t="s">
        <v>85</v>
      </c>
      <c r="E154" s="41" t="s">
        <v>111</v>
      </c>
      <c r="F154" s="6"/>
      <c r="G154" s="6"/>
      <c r="H154" s="29">
        <v>4566041</v>
      </c>
      <c r="I154" s="17">
        <f t="shared" si="3"/>
        <v>3261457.8571428573</v>
      </c>
    </row>
    <row r="155" spans="1:9" x14ac:dyDescent="0.25">
      <c r="A155" s="13">
        <v>2103006000</v>
      </c>
      <c r="B155" s="4">
        <v>38626</v>
      </c>
      <c r="C155" s="13" t="s">
        <v>48</v>
      </c>
      <c r="D155" s="15" t="s">
        <v>86</v>
      </c>
      <c r="E155" s="41" t="s">
        <v>111</v>
      </c>
      <c r="F155" s="6"/>
      <c r="G155" s="6"/>
      <c r="H155" s="29">
        <v>4544798</v>
      </c>
      <c r="I155" s="17">
        <f t="shared" si="3"/>
        <v>3246284.2857142859</v>
      </c>
    </row>
    <row r="156" spans="1:9" x14ac:dyDescent="0.25">
      <c r="A156" s="13">
        <v>2103006000</v>
      </c>
      <c r="B156" s="4">
        <v>37043</v>
      </c>
      <c r="C156" s="13" t="s">
        <v>48</v>
      </c>
      <c r="D156" s="15" t="s">
        <v>87</v>
      </c>
      <c r="E156" s="41" t="s">
        <v>119</v>
      </c>
      <c r="F156" s="6"/>
      <c r="G156" s="6"/>
      <c r="H156" s="29">
        <v>4851796</v>
      </c>
      <c r="I156" s="17">
        <f t="shared" si="3"/>
        <v>3465568.5714285718</v>
      </c>
    </row>
    <row r="157" spans="1:9" x14ac:dyDescent="0.25">
      <c r="A157" s="13">
        <v>2103006000</v>
      </c>
      <c r="B157" s="4">
        <v>40909</v>
      </c>
      <c r="C157" s="13" t="s">
        <v>48</v>
      </c>
      <c r="D157" s="15" t="s">
        <v>88</v>
      </c>
      <c r="E157" s="41" t="s">
        <v>115</v>
      </c>
      <c r="F157" s="6"/>
      <c r="G157" s="6"/>
      <c r="H157" s="29">
        <v>4213375</v>
      </c>
      <c r="I157" s="17">
        <f t="shared" si="3"/>
        <v>3009553.5714285718</v>
      </c>
    </row>
    <row r="158" spans="1:9" x14ac:dyDescent="0.25">
      <c r="A158" s="13">
        <v>2103006000</v>
      </c>
      <c r="B158" s="4">
        <v>42109</v>
      </c>
      <c r="C158" s="13" t="s">
        <v>48</v>
      </c>
      <c r="D158" s="15" t="s">
        <v>89</v>
      </c>
      <c r="E158" s="41" t="s">
        <v>120</v>
      </c>
      <c r="F158" s="6"/>
      <c r="G158" s="6"/>
      <c r="H158" s="29">
        <v>4025323</v>
      </c>
      <c r="I158" s="17">
        <f t="shared" si="3"/>
        <v>2875230.7142857141</v>
      </c>
    </row>
    <row r="159" spans="1:9" x14ac:dyDescent="0.25">
      <c r="A159" s="13">
        <v>2103006000</v>
      </c>
      <c r="B159" s="4">
        <v>42744</v>
      </c>
      <c r="C159" s="13" t="s">
        <v>48</v>
      </c>
      <c r="D159" s="15" t="s">
        <v>90</v>
      </c>
      <c r="E159" s="41" t="s">
        <v>121</v>
      </c>
      <c r="F159" s="6"/>
      <c r="G159" s="6"/>
      <c r="H159" s="29">
        <v>4517577</v>
      </c>
      <c r="I159" s="17">
        <f t="shared" si="3"/>
        <v>3226840.7142857141</v>
      </c>
    </row>
    <row r="160" spans="1:9" x14ac:dyDescent="0.25">
      <c r="A160" s="13">
        <v>2103006000</v>
      </c>
      <c r="B160" s="4">
        <v>37803</v>
      </c>
      <c r="C160" s="13" t="s">
        <v>48</v>
      </c>
      <c r="D160" s="15" t="s">
        <v>91</v>
      </c>
      <c r="E160" s="41" t="s">
        <v>111</v>
      </c>
      <c r="F160" s="6"/>
      <c r="G160" s="6"/>
      <c r="H160" s="29">
        <v>4133046</v>
      </c>
      <c r="I160" s="17">
        <f t="shared" si="3"/>
        <v>2952175.7142857141</v>
      </c>
    </row>
    <row r="161" spans="1:10" x14ac:dyDescent="0.25">
      <c r="A161" s="13">
        <v>2103006000</v>
      </c>
      <c r="B161" s="4">
        <v>38777</v>
      </c>
      <c r="C161" s="13" t="s">
        <v>48</v>
      </c>
      <c r="D161" s="15" t="s">
        <v>92</v>
      </c>
      <c r="E161" s="41" t="s">
        <v>122</v>
      </c>
      <c r="F161" s="6"/>
      <c r="G161" s="6"/>
      <c r="H161" s="29">
        <v>5089689</v>
      </c>
      <c r="I161" s="17">
        <f t="shared" si="3"/>
        <v>3635492.1428571427</v>
      </c>
    </row>
    <row r="162" spans="1:10" x14ac:dyDescent="0.25">
      <c r="A162" s="13">
        <v>2103006000</v>
      </c>
      <c r="B162" s="4">
        <v>44927</v>
      </c>
      <c r="C162" s="13" t="s">
        <v>48</v>
      </c>
      <c r="D162" s="15" t="s">
        <v>93</v>
      </c>
      <c r="E162" s="41" t="s">
        <v>115</v>
      </c>
      <c r="F162" s="6"/>
      <c r="G162" s="6"/>
      <c r="H162" s="29">
        <v>4368073</v>
      </c>
      <c r="I162" s="17">
        <f t="shared" si="3"/>
        <v>3120052.1428571427</v>
      </c>
    </row>
    <row r="163" spans="1:10" x14ac:dyDescent="0.25">
      <c r="A163" s="13">
        <v>2103006000</v>
      </c>
      <c r="B163" s="4">
        <v>45689</v>
      </c>
      <c r="C163" s="13" t="s">
        <v>48</v>
      </c>
      <c r="D163" s="21" t="s">
        <v>94</v>
      </c>
      <c r="E163" s="41" t="s">
        <v>123</v>
      </c>
      <c r="F163" s="6"/>
      <c r="G163" s="6"/>
      <c r="H163" s="29">
        <v>5306805</v>
      </c>
      <c r="I163" s="17">
        <f>+H163/6*5</f>
        <v>4422337.5</v>
      </c>
    </row>
    <row r="164" spans="1:10" x14ac:dyDescent="0.25">
      <c r="A164" s="13">
        <v>2103006000</v>
      </c>
      <c r="B164" s="4">
        <v>44927</v>
      </c>
      <c r="C164" s="13" t="s">
        <v>48</v>
      </c>
      <c r="D164" s="15" t="s">
        <v>95</v>
      </c>
      <c r="E164" s="41" t="s">
        <v>115</v>
      </c>
      <c r="F164" s="6"/>
      <c r="G164" s="78"/>
      <c r="H164" s="29">
        <v>4188388</v>
      </c>
      <c r="I164" s="17">
        <f t="shared" si="3"/>
        <v>2991705.7142857141</v>
      </c>
    </row>
    <row r="165" spans="1:10" x14ac:dyDescent="0.25">
      <c r="A165" s="13">
        <v>2103006000</v>
      </c>
      <c r="B165" s="4">
        <v>45413</v>
      </c>
      <c r="C165" s="13" t="s">
        <v>48</v>
      </c>
      <c r="D165" s="15" t="s">
        <v>96</v>
      </c>
      <c r="E165" s="41" t="s">
        <v>124</v>
      </c>
      <c r="F165" s="6"/>
      <c r="G165" s="78"/>
      <c r="H165" s="29">
        <v>4837867</v>
      </c>
      <c r="I165" s="17">
        <f t="shared" si="3"/>
        <v>3455619.2857142859</v>
      </c>
    </row>
    <row r="166" spans="1:10" x14ac:dyDescent="0.25">
      <c r="A166" s="13">
        <v>2103006000</v>
      </c>
      <c r="B166" s="5">
        <v>45717</v>
      </c>
      <c r="C166" s="13" t="s">
        <v>48</v>
      </c>
      <c r="D166" s="20" t="s">
        <v>97</v>
      </c>
      <c r="E166" s="42" t="s">
        <v>121</v>
      </c>
      <c r="F166" s="7"/>
      <c r="G166" s="79"/>
      <c r="H166" s="29">
        <v>3187508</v>
      </c>
      <c r="I166" s="17">
        <f>+H166/5*5</f>
        <v>3187508</v>
      </c>
    </row>
    <row r="167" spans="1:10" x14ac:dyDescent="0.25">
      <c r="A167" s="13">
        <v>2103006000</v>
      </c>
      <c r="B167" s="4">
        <v>36969</v>
      </c>
      <c r="C167" s="13" t="s">
        <v>48</v>
      </c>
      <c r="D167" s="15" t="s">
        <v>98</v>
      </c>
      <c r="E167" s="41" t="s">
        <v>111</v>
      </c>
      <c r="F167" s="6"/>
      <c r="G167" s="78"/>
      <c r="H167" s="29">
        <v>4255667</v>
      </c>
      <c r="I167" s="17">
        <f t="shared" si="3"/>
        <v>3039762.1428571427</v>
      </c>
    </row>
    <row r="168" spans="1:10" x14ac:dyDescent="0.25">
      <c r="A168" s="13">
        <v>2103006000</v>
      </c>
      <c r="B168" s="4">
        <v>42217</v>
      </c>
      <c r="C168" s="13" t="s">
        <v>48</v>
      </c>
      <c r="D168" s="15" t="s">
        <v>99</v>
      </c>
      <c r="E168" s="41" t="s">
        <v>115</v>
      </c>
      <c r="F168" s="6"/>
      <c r="G168" s="78"/>
      <c r="H168" s="29">
        <v>4188386</v>
      </c>
      <c r="I168" s="17">
        <f t="shared" si="3"/>
        <v>2991704.2857142859</v>
      </c>
    </row>
    <row r="169" spans="1:10" x14ac:dyDescent="0.25">
      <c r="A169" s="18"/>
      <c r="B169" s="18"/>
      <c r="C169" s="18"/>
      <c r="D169" s="18"/>
      <c r="E169" s="39" t="s">
        <v>293</v>
      </c>
      <c r="F169" s="57">
        <v>438015424</v>
      </c>
      <c r="G169" s="50">
        <v>538015424</v>
      </c>
      <c r="H169" s="50">
        <f>SUM(H106:H168)</f>
        <v>357106334</v>
      </c>
      <c r="I169" s="57">
        <f>SUM(I106:I168)</f>
        <v>282904553.49999994</v>
      </c>
      <c r="J169" s="56"/>
    </row>
    <row r="170" spans="1:10" x14ac:dyDescent="0.25">
      <c r="A170" s="18"/>
      <c r="B170" s="18"/>
      <c r="C170" s="18"/>
      <c r="D170" s="18"/>
      <c r="E170" s="31"/>
      <c r="F170" s="52"/>
      <c r="G170" s="31"/>
      <c r="H170" s="32"/>
      <c r="I170" s="32"/>
    </row>
    <row r="171" spans="1:10" x14ac:dyDescent="0.25">
      <c r="A171" s="18"/>
      <c r="B171" s="18"/>
      <c r="C171" s="18"/>
      <c r="D171" s="18"/>
      <c r="E171" s="12" t="s">
        <v>323</v>
      </c>
      <c r="F171" s="75">
        <f>+F90+F105+F169</f>
        <v>499971332</v>
      </c>
      <c r="G171" s="75">
        <f>+G90+G105+G169</f>
        <v>616287864</v>
      </c>
      <c r="H171" s="75">
        <f>+H69+H89+H105+H169</f>
        <v>389512118</v>
      </c>
      <c r="I171" s="75">
        <f>+I69+I89+I105+I169</f>
        <v>287187008.49999994</v>
      </c>
      <c r="J171" s="56"/>
    </row>
    <row r="172" spans="1:10" x14ac:dyDescent="0.25">
      <c r="A172" s="18"/>
      <c r="B172" s="18"/>
      <c r="C172" s="18"/>
      <c r="D172" s="18"/>
      <c r="E172" s="22"/>
      <c r="F172" s="22"/>
      <c r="G172" s="22"/>
      <c r="H172" s="22"/>
      <c r="I172" s="23"/>
    </row>
    <row r="173" spans="1:10" x14ac:dyDescent="0.25">
      <c r="A173" s="8" t="s">
        <v>7</v>
      </c>
      <c r="B173" s="9" t="s">
        <v>1</v>
      </c>
      <c r="D173" s="9"/>
      <c r="F173" s="22"/>
      <c r="G173" s="22"/>
    </row>
    <row r="174" spans="1:10" ht="39" x14ac:dyDescent="0.25">
      <c r="A174" s="24" t="s">
        <v>2</v>
      </c>
      <c r="B174" s="92" t="s">
        <v>8</v>
      </c>
      <c r="C174" s="93"/>
      <c r="D174" s="94"/>
      <c r="E174" s="12" t="s">
        <v>4</v>
      </c>
      <c r="F174" s="12" t="s">
        <v>286</v>
      </c>
      <c r="G174" s="12" t="s">
        <v>312</v>
      </c>
      <c r="H174" s="48" t="s">
        <v>5</v>
      </c>
      <c r="I174" s="25" t="s">
        <v>6</v>
      </c>
    </row>
    <row r="175" spans="1:10" x14ac:dyDescent="0.25">
      <c r="A175" s="13">
        <v>2211002000</v>
      </c>
      <c r="B175" s="15" t="s">
        <v>9</v>
      </c>
      <c r="C175" s="15"/>
      <c r="D175" s="28"/>
      <c r="E175" s="16"/>
      <c r="F175" s="62">
        <f>(8430000+136169858)</f>
        <v>144599858</v>
      </c>
      <c r="G175" s="62">
        <v>157449610</v>
      </c>
      <c r="H175" s="62">
        <f>(0+72846000)</f>
        <v>72846000</v>
      </c>
      <c r="I175" s="62">
        <f>(F175-H175)</f>
        <v>71753858</v>
      </c>
      <c r="J175" s="56"/>
    </row>
    <row r="176" spans="1:10" x14ac:dyDescent="0.25">
      <c r="A176" s="26"/>
      <c r="B176" s="27" t="s">
        <v>15</v>
      </c>
      <c r="C176" s="27"/>
      <c r="D176" s="58"/>
      <c r="E176" s="60" t="s">
        <v>328</v>
      </c>
      <c r="F176" s="43"/>
      <c r="G176" s="80"/>
      <c r="H176" s="29">
        <f>(72846000)</f>
        <v>72846000</v>
      </c>
      <c r="I176" s="27"/>
    </row>
    <row r="177" spans="1:16" x14ac:dyDescent="0.25">
      <c r="A177" s="26">
        <v>2211003000</v>
      </c>
      <c r="B177" s="27" t="s">
        <v>10</v>
      </c>
      <c r="C177" s="27"/>
      <c r="D177" s="58"/>
      <c r="E177" s="16"/>
      <c r="F177" s="62">
        <f>(21062500+0)</f>
        <v>21062500</v>
      </c>
      <c r="G177" s="62">
        <v>5358441</v>
      </c>
      <c r="H177" s="62">
        <f>SUM(H178:H179)</f>
        <v>2953941</v>
      </c>
      <c r="I177" s="62">
        <f>+I180</f>
        <v>1592500</v>
      </c>
      <c r="J177" s="56"/>
    </row>
    <row r="178" spans="1:16" x14ac:dyDescent="0.25">
      <c r="A178" s="13"/>
      <c r="B178" s="101" t="s">
        <v>13</v>
      </c>
      <c r="C178" s="102"/>
      <c r="D178" s="103"/>
      <c r="E178" s="42" t="s">
        <v>320</v>
      </c>
      <c r="F178" s="16"/>
      <c r="G178" s="16"/>
      <c r="H178" s="16">
        <v>2625000</v>
      </c>
      <c r="I178" s="15"/>
      <c r="M178" s="2"/>
      <c r="N178" s="3"/>
      <c r="O178" s="3"/>
      <c r="P178" s="2"/>
    </row>
    <row r="179" spans="1:16" x14ac:dyDescent="0.25">
      <c r="A179" s="13"/>
      <c r="B179" s="15" t="s">
        <v>14</v>
      </c>
      <c r="C179" s="15"/>
      <c r="D179" s="28"/>
      <c r="E179" s="60" t="s">
        <v>330</v>
      </c>
      <c r="F179" s="16"/>
      <c r="G179" s="16"/>
      <c r="H179" s="16">
        <v>328941</v>
      </c>
      <c r="I179" s="15"/>
      <c r="M179" s="2"/>
      <c r="N179" s="3"/>
      <c r="O179" s="3"/>
      <c r="P179" s="2"/>
    </row>
    <row r="180" spans="1:16" x14ac:dyDescent="0.25">
      <c r="A180" s="13"/>
      <c r="B180" s="15" t="s">
        <v>20</v>
      </c>
      <c r="C180" s="15"/>
      <c r="D180" s="28"/>
      <c r="E180" s="42" t="s">
        <v>320</v>
      </c>
      <c r="F180" s="16"/>
      <c r="G180" s="16"/>
      <c r="H180" s="16"/>
      <c r="I180" s="16">
        <v>1592500</v>
      </c>
      <c r="M180" s="2"/>
      <c r="N180" s="3"/>
      <c r="O180" s="3"/>
      <c r="P180" s="2"/>
    </row>
    <row r="181" spans="1:16" x14ac:dyDescent="0.25">
      <c r="A181" s="13">
        <v>2211999001</v>
      </c>
      <c r="B181" s="15" t="s">
        <v>11</v>
      </c>
      <c r="C181" s="15"/>
      <c r="D181" s="28"/>
      <c r="E181" s="16"/>
      <c r="F181" s="61">
        <f>(0+14287894)</f>
        <v>14287894</v>
      </c>
      <c r="G181" s="61">
        <v>6591648</v>
      </c>
      <c r="H181" s="62">
        <f>(H182+H183+H184+H185+H186)</f>
        <v>4565445</v>
      </c>
      <c r="I181" s="63"/>
    </row>
    <row r="182" spans="1:16" x14ac:dyDescent="0.25">
      <c r="A182" s="13"/>
      <c r="B182" s="15" t="s">
        <v>23</v>
      </c>
      <c r="C182" s="15"/>
      <c r="D182" s="28"/>
      <c r="E182" s="60" t="s">
        <v>329</v>
      </c>
      <c r="F182" s="40"/>
      <c r="G182" s="40"/>
      <c r="H182" s="16">
        <v>450000</v>
      </c>
      <c r="I182" s="15"/>
    </row>
    <row r="183" spans="1:16" x14ac:dyDescent="0.25">
      <c r="A183" s="13"/>
      <c r="B183" s="15" t="s">
        <v>22</v>
      </c>
      <c r="C183" s="15"/>
      <c r="D183" s="28"/>
      <c r="E183" s="60" t="s">
        <v>329</v>
      </c>
      <c r="F183" s="40"/>
      <c r="G183" s="40"/>
      <c r="H183" s="16">
        <v>511700</v>
      </c>
      <c r="I183" s="15"/>
    </row>
    <row r="184" spans="1:16" x14ac:dyDescent="0.25">
      <c r="A184" s="13"/>
      <c r="B184" s="15" t="s">
        <v>21</v>
      </c>
      <c r="C184" s="15"/>
      <c r="D184" s="28"/>
      <c r="E184" s="60" t="s">
        <v>329</v>
      </c>
      <c r="F184" s="40"/>
      <c r="G184" s="40"/>
      <c r="H184" s="16">
        <v>1790000</v>
      </c>
      <c r="I184" s="15"/>
    </row>
    <row r="185" spans="1:16" x14ac:dyDescent="0.25">
      <c r="A185" s="13"/>
      <c r="B185" s="7" t="s">
        <v>24</v>
      </c>
      <c r="C185" s="7"/>
      <c r="D185" s="42"/>
      <c r="E185" s="60" t="s">
        <v>329</v>
      </c>
      <c r="F185" s="40"/>
      <c r="G185" s="40"/>
      <c r="H185" s="16">
        <v>240000</v>
      </c>
      <c r="I185" s="15"/>
    </row>
    <row r="186" spans="1:16" x14ac:dyDescent="0.25">
      <c r="A186" s="13"/>
      <c r="B186" s="15" t="s">
        <v>25</v>
      </c>
      <c r="C186" s="15"/>
      <c r="D186" s="28"/>
      <c r="E186" s="60" t="s">
        <v>329</v>
      </c>
      <c r="F186" s="40"/>
      <c r="G186" s="40"/>
      <c r="H186" s="16">
        <v>1573745</v>
      </c>
      <c r="I186" s="15"/>
    </row>
    <row r="187" spans="1:16" x14ac:dyDescent="0.25">
      <c r="A187" s="13">
        <v>2211999004</v>
      </c>
      <c r="B187" s="28" t="s">
        <v>12</v>
      </c>
      <c r="C187" s="28"/>
      <c r="D187" s="28"/>
      <c r="E187" s="16"/>
      <c r="F187" s="61">
        <f>80785489+3200000</f>
        <v>83985489</v>
      </c>
      <c r="G187" s="61">
        <v>100094291</v>
      </c>
      <c r="H187" s="62">
        <f>(H188+H189+H190+H191)</f>
        <v>26145791</v>
      </c>
      <c r="I187" s="62">
        <f>(I188+I189+I190+I191)</f>
        <v>27434209</v>
      </c>
    </row>
    <row r="188" spans="1:16" x14ac:dyDescent="0.25">
      <c r="A188" s="13"/>
      <c r="B188" s="34" t="s">
        <v>16</v>
      </c>
      <c r="C188" s="34"/>
      <c r="D188" s="59"/>
      <c r="E188" s="42" t="s">
        <v>327</v>
      </c>
      <c r="F188" s="28"/>
      <c r="G188" s="28"/>
      <c r="H188" s="17">
        <v>7410000</v>
      </c>
      <c r="I188" s="16">
        <v>7410000</v>
      </c>
    </row>
    <row r="189" spans="1:16" ht="26.25" x14ac:dyDescent="0.25">
      <c r="A189" s="13"/>
      <c r="B189" s="34" t="s">
        <v>17</v>
      </c>
      <c r="C189" s="34"/>
      <c r="D189" s="34"/>
      <c r="E189" s="91" t="s">
        <v>324</v>
      </c>
      <c r="F189" s="28"/>
      <c r="G189" s="28"/>
      <c r="H189" s="16">
        <v>7745791</v>
      </c>
      <c r="I189" s="16">
        <v>7074209</v>
      </c>
    </row>
    <row r="190" spans="1:16" x14ac:dyDescent="0.25">
      <c r="A190" s="13"/>
      <c r="B190" s="34" t="s">
        <v>18</v>
      </c>
      <c r="C190" s="34"/>
      <c r="D190" s="34"/>
      <c r="E190" s="28" t="s">
        <v>325</v>
      </c>
      <c r="F190" s="28"/>
      <c r="G190" s="28"/>
      <c r="H190" s="16">
        <v>9800000</v>
      </c>
      <c r="I190" s="16">
        <v>7000000</v>
      </c>
    </row>
    <row r="191" spans="1:16" x14ac:dyDescent="0.25">
      <c r="A191" s="13"/>
      <c r="B191" s="34" t="s">
        <v>19</v>
      </c>
      <c r="C191" s="34"/>
      <c r="D191" s="34"/>
      <c r="E191" s="28" t="s">
        <v>326</v>
      </c>
      <c r="F191" s="28"/>
      <c r="G191" s="28"/>
      <c r="H191" s="16">
        <v>1190000</v>
      </c>
      <c r="I191" s="16">
        <v>5950000</v>
      </c>
    </row>
    <row r="192" spans="1:16" x14ac:dyDescent="0.25">
      <c r="A192" s="18"/>
      <c r="B192" s="64"/>
      <c r="C192" s="64"/>
      <c r="D192" s="64"/>
      <c r="E192" s="23"/>
      <c r="F192" s="28"/>
      <c r="G192" s="28"/>
      <c r="H192" s="16"/>
      <c r="I192" s="16"/>
    </row>
    <row r="193" spans="1:10" x14ac:dyDescent="0.25">
      <c r="E193" s="39" t="s">
        <v>297</v>
      </c>
      <c r="F193" s="65">
        <f>+F175+F177+F181+F187</f>
        <v>263935741</v>
      </c>
      <c r="G193" s="65">
        <f>+G175+G177+G181+G187</f>
        <v>269493990</v>
      </c>
      <c r="H193" s="65">
        <f t="shared" ref="H193:I193" si="4">+H175+H177+H181+H187</f>
        <v>106511177</v>
      </c>
      <c r="I193" s="65">
        <f t="shared" si="4"/>
        <v>100780567</v>
      </c>
      <c r="J193" s="56"/>
    </row>
    <row r="194" spans="1:10" x14ac:dyDescent="0.25">
      <c r="F194" s="16"/>
      <c r="G194" s="22"/>
    </row>
    <row r="195" spans="1:10" ht="39" x14ac:dyDescent="0.25">
      <c r="A195" s="24" t="s">
        <v>2</v>
      </c>
      <c r="B195" s="15"/>
      <c r="C195" s="13"/>
      <c r="D195" s="12" t="s">
        <v>8</v>
      </c>
      <c r="E195" s="12" t="s">
        <v>4</v>
      </c>
      <c r="F195" s="12" t="s">
        <v>286</v>
      </c>
      <c r="G195" s="12" t="s">
        <v>312</v>
      </c>
      <c r="H195" s="48" t="s">
        <v>5</v>
      </c>
      <c r="I195" s="25" t="s">
        <v>6</v>
      </c>
    </row>
    <row r="196" spans="1:10" ht="25.5" x14ac:dyDescent="0.25">
      <c r="A196" s="38">
        <v>2904000000</v>
      </c>
      <c r="B196" s="15"/>
      <c r="C196" s="15"/>
      <c r="D196" s="35" t="s">
        <v>228</v>
      </c>
      <c r="E196" s="40"/>
      <c r="F196" s="16"/>
      <c r="G196" s="16"/>
      <c r="H196" s="45">
        <v>1160250</v>
      </c>
      <c r="I196" s="15"/>
    </row>
    <row r="197" spans="1:10" ht="25.5" x14ac:dyDescent="0.25">
      <c r="A197" s="38">
        <v>2904000000</v>
      </c>
      <c r="B197" s="15"/>
      <c r="C197" s="15"/>
      <c r="D197" s="35" t="s">
        <v>229</v>
      </c>
      <c r="E197" s="40"/>
      <c r="F197" s="16"/>
      <c r="G197" s="16"/>
      <c r="H197" s="45">
        <v>2734031</v>
      </c>
      <c r="I197" s="15"/>
    </row>
    <row r="198" spans="1:10" x14ac:dyDescent="0.25">
      <c r="A198" s="38">
        <v>2904000000</v>
      </c>
      <c r="B198" s="15"/>
      <c r="C198" s="15"/>
      <c r="D198" s="15" t="s">
        <v>230</v>
      </c>
      <c r="E198" s="40"/>
      <c r="F198" s="16"/>
      <c r="G198" s="16"/>
      <c r="H198" s="45">
        <v>122570</v>
      </c>
      <c r="I198" s="15"/>
    </row>
    <row r="199" spans="1:10" ht="51" x14ac:dyDescent="0.25">
      <c r="A199" s="13">
        <v>2904000000</v>
      </c>
      <c r="B199" s="15"/>
      <c r="C199" s="15"/>
      <c r="D199" s="35" t="s">
        <v>240</v>
      </c>
      <c r="E199" s="40"/>
      <c r="F199" s="16"/>
      <c r="G199" s="29"/>
      <c r="H199" s="49">
        <v>3180870</v>
      </c>
      <c r="I199" s="15"/>
    </row>
    <row r="200" spans="1:10" x14ac:dyDescent="0.25">
      <c r="A200" s="13">
        <v>2904000000</v>
      </c>
      <c r="B200" s="15"/>
      <c r="C200" s="15"/>
      <c r="D200" s="35" t="s">
        <v>241</v>
      </c>
      <c r="E200" s="40"/>
      <c r="F200" s="16"/>
      <c r="G200" s="29"/>
      <c r="H200" s="49">
        <v>1782620</v>
      </c>
      <c r="I200" s="15"/>
    </row>
    <row r="201" spans="1:10" x14ac:dyDescent="0.25">
      <c r="A201" s="13">
        <v>2904000000</v>
      </c>
      <c r="B201" s="15"/>
      <c r="C201" s="15"/>
      <c r="D201" s="35" t="s">
        <v>242</v>
      </c>
      <c r="E201" s="40"/>
      <c r="F201" s="16"/>
      <c r="G201" s="29"/>
      <c r="H201" s="49">
        <v>257040</v>
      </c>
      <c r="I201" s="15"/>
    </row>
    <row r="202" spans="1:10" ht="26.25" x14ac:dyDescent="0.25">
      <c r="A202" s="13">
        <v>2904000000</v>
      </c>
      <c r="B202" s="15"/>
      <c r="C202" s="15"/>
      <c r="D202" s="35" t="s">
        <v>243</v>
      </c>
      <c r="E202" s="83" t="s">
        <v>314</v>
      </c>
      <c r="F202" s="16"/>
      <c r="G202" s="29"/>
      <c r="H202" s="49">
        <v>6412791</v>
      </c>
      <c r="I202" s="15"/>
    </row>
    <row r="203" spans="1:10" ht="25.5" x14ac:dyDescent="0.25">
      <c r="A203" s="13">
        <v>2904000000</v>
      </c>
      <c r="B203" s="15"/>
      <c r="C203" s="15"/>
      <c r="D203" s="35" t="s">
        <v>244</v>
      </c>
      <c r="E203" s="83"/>
      <c r="F203" s="16"/>
      <c r="G203" s="29"/>
      <c r="H203" s="49">
        <v>878220</v>
      </c>
      <c r="I203" s="15"/>
    </row>
    <row r="204" spans="1:10" x14ac:dyDescent="0.25">
      <c r="A204" s="13">
        <v>2904000000</v>
      </c>
      <c r="B204" s="15"/>
      <c r="C204" s="15"/>
      <c r="D204" s="35" t="s">
        <v>245</v>
      </c>
      <c r="E204" s="83"/>
      <c r="F204" s="16"/>
      <c r="G204" s="29"/>
      <c r="H204" s="49">
        <v>129990</v>
      </c>
      <c r="I204" s="15"/>
    </row>
    <row r="205" spans="1:10" x14ac:dyDescent="0.25">
      <c r="A205" s="13">
        <v>2904000000</v>
      </c>
      <c r="B205" s="15"/>
      <c r="C205" s="15"/>
      <c r="D205" s="35" t="s">
        <v>246</v>
      </c>
      <c r="E205" s="83"/>
      <c r="F205" s="16"/>
      <c r="G205" s="29"/>
      <c r="H205" s="49">
        <v>344541</v>
      </c>
      <c r="I205" s="15"/>
    </row>
    <row r="206" spans="1:10" x14ac:dyDescent="0.25">
      <c r="A206" s="13">
        <v>2904000000</v>
      </c>
      <c r="B206" s="15"/>
      <c r="C206" s="15"/>
      <c r="D206" s="35" t="s">
        <v>247</v>
      </c>
      <c r="E206" s="83"/>
      <c r="F206" s="16"/>
      <c r="G206" s="29"/>
      <c r="H206" s="49">
        <v>248698</v>
      </c>
      <c r="I206" s="15"/>
    </row>
    <row r="207" spans="1:10" ht="25.5" x14ac:dyDescent="0.25">
      <c r="A207" s="13">
        <v>2904000000</v>
      </c>
      <c r="B207" s="15"/>
      <c r="C207" s="15"/>
      <c r="D207" s="35" t="s">
        <v>248</v>
      </c>
      <c r="E207" s="83"/>
      <c r="F207" s="16"/>
      <c r="G207" s="29"/>
      <c r="H207" s="49">
        <v>1070768</v>
      </c>
      <c r="I207" s="15"/>
    </row>
    <row r="208" spans="1:10" ht="26.25" x14ac:dyDescent="0.25">
      <c r="A208" s="13">
        <v>2904000000</v>
      </c>
      <c r="B208" s="15"/>
      <c r="C208" s="15"/>
      <c r="D208" s="35" t="s">
        <v>313</v>
      </c>
      <c r="E208" s="83" t="s">
        <v>315</v>
      </c>
      <c r="F208" s="16"/>
      <c r="G208" s="29"/>
      <c r="H208" s="49">
        <v>5978560</v>
      </c>
      <c r="I208" s="15"/>
    </row>
    <row r="209" spans="1:9" ht="39" x14ac:dyDescent="0.25">
      <c r="A209" s="13">
        <v>2904000000</v>
      </c>
      <c r="B209" s="15"/>
      <c r="C209" s="15"/>
      <c r="D209" s="35" t="s">
        <v>316</v>
      </c>
      <c r="E209" s="83" t="s">
        <v>317</v>
      </c>
      <c r="F209" s="16"/>
      <c r="G209" s="29"/>
      <c r="H209" s="49">
        <v>208952</v>
      </c>
      <c r="I209" s="15"/>
    </row>
    <row r="210" spans="1:9" ht="25.5" x14ac:dyDescent="0.25">
      <c r="A210" s="13">
        <v>2904000000</v>
      </c>
      <c r="B210" s="15"/>
      <c r="C210" s="15"/>
      <c r="D210" s="35" t="s">
        <v>249</v>
      </c>
      <c r="E210" s="40"/>
      <c r="F210" s="16"/>
      <c r="G210" s="29"/>
      <c r="H210" s="49">
        <v>547400</v>
      </c>
      <c r="I210" s="15"/>
    </row>
    <row r="211" spans="1:9" x14ac:dyDescent="0.25">
      <c r="A211" s="13">
        <v>2904000000</v>
      </c>
      <c r="B211" s="15"/>
      <c r="C211" s="15"/>
      <c r="D211" s="15" t="s">
        <v>250</v>
      </c>
      <c r="E211" s="40"/>
      <c r="F211" s="16"/>
      <c r="G211" s="29"/>
      <c r="H211" s="49">
        <v>213010</v>
      </c>
      <c r="I211" s="15"/>
    </row>
    <row r="212" spans="1:9" x14ac:dyDescent="0.25">
      <c r="A212" s="13">
        <v>2904000000</v>
      </c>
      <c r="B212" s="15"/>
      <c r="C212" s="15"/>
      <c r="D212" s="15" t="s">
        <v>251</v>
      </c>
      <c r="E212" s="40"/>
      <c r="F212" s="16"/>
      <c r="G212" s="29"/>
      <c r="H212" s="49">
        <v>259396</v>
      </c>
      <c r="I212" s="15"/>
    </row>
    <row r="213" spans="1:9" x14ac:dyDescent="0.25">
      <c r="A213" s="13">
        <v>2904000000</v>
      </c>
      <c r="B213" s="15"/>
      <c r="C213" s="15"/>
      <c r="D213" s="15" t="s">
        <v>234</v>
      </c>
      <c r="E213" s="40"/>
      <c r="F213" s="16"/>
      <c r="G213" s="29"/>
      <c r="H213" s="49">
        <v>1024221</v>
      </c>
      <c r="I213" s="15"/>
    </row>
    <row r="214" spans="1:9" x14ac:dyDescent="0.25">
      <c r="A214" s="13">
        <v>2904000000</v>
      </c>
      <c r="B214" s="15"/>
      <c r="C214" s="15"/>
      <c r="D214" s="15" t="s">
        <v>235</v>
      </c>
      <c r="E214" s="40"/>
      <c r="F214" s="16"/>
      <c r="G214" s="29"/>
      <c r="H214" s="49">
        <v>6545000</v>
      </c>
      <c r="I214" s="15"/>
    </row>
    <row r="215" spans="1:9" ht="25.5" x14ac:dyDescent="0.25">
      <c r="A215" s="13">
        <v>2904000000</v>
      </c>
      <c r="B215" s="15"/>
      <c r="C215" s="15"/>
      <c r="D215" s="35" t="s">
        <v>252</v>
      </c>
      <c r="E215" s="40"/>
      <c r="F215" s="16"/>
      <c r="G215" s="29"/>
      <c r="H215" s="49">
        <v>3665200</v>
      </c>
      <c r="I215" s="15"/>
    </row>
    <row r="216" spans="1:9" x14ac:dyDescent="0.25">
      <c r="A216" s="15"/>
      <c r="B216" s="15"/>
      <c r="C216" s="15"/>
      <c r="D216" s="15"/>
      <c r="E216" s="40"/>
      <c r="F216" s="65">
        <v>122443170</v>
      </c>
      <c r="G216" s="66">
        <v>80744705</v>
      </c>
      <c r="H216" s="66">
        <f>SUM(H196:H215)</f>
        <v>36764128</v>
      </c>
      <c r="I216" s="67"/>
    </row>
    <row r="217" spans="1:9" x14ac:dyDescent="0.25">
      <c r="F217" s="16"/>
      <c r="G217" s="22"/>
    </row>
    <row r="218" spans="1:9" ht="38.25" x14ac:dyDescent="0.25">
      <c r="A218" s="13">
        <v>2905002000</v>
      </c>
      <c r="B218" s="15"/>
      <c r="C218" s="15"/>
      <c r="D218" s="35" t="s">
        <v>253</v>
      </c>
      <c r="E218" s="40"/>
      <c r="F218" s="16"/>
      <c r="G218" s="29"/>
      <c r="H218" s="49">
        <v>24633000</v>
      </c>
      <c r="I218" s="15"/>
    </row>
    <row r="219" spans="1:9" x14ac:dyDescent="0.25">
      <c r="A219" s="13">
        <v>2905002000</v>
      </c>
      <c r="B219" s="15"/>
      <c r="C219" s="15"/>
      <c r="D219" s="35" t="s">
        <v>254</v>
      </c>
      <c r="E219" s="40"/>
      <c r="F219" s="16"/>
      <c r="G219" s="29"/>
      <c r="H219" s="49">
        <v>188496</v>
      </c>
      <c r="I219" s="15"/>
    </row>
    <row r="220" spans="1:9" x14ac:dyDescent="0.25">
      <c r="A220" s="13">
        <v>2905002000</v>
      </c>
      <c r="B220" s="15"/>
      <c r="C220" s="15"/>
      <c r="D220" s="35" t="s">
        <v>255</v>
      </c>
      <c r="E220" s="40"/>
      <c r="F220" s="16"/>
      <c r="G220" s="29"/>
      <c r="H220" s="49">
        <v>1331185</v>
      </c>
      <c r="I220" s="15"/>
    </row>
    <row r="221" spans="1:9" x14ac:dyDescent="0.25">
      <c r="A221" s="13">
        <v>2905002000</v>
      </c>
      <c r="B221" s="15"/>
      <c r="C221" s="15"/>
      <c r="D221" s="35" t="s">
        <v>259</v>
      </c>
      <c r="E221" s="40"/>
      <c r="F221" s="16"/>
      <c r="G221" s="29"/>
      <c r="H221" s="49">
        <v>468860</v>
      </c>
      <c r="I221" s="15"/>
    </row>
    <row r="222" spans="1:9" x14ac:dyDescent="0.25">
      <c r="A222" s="13">
        <v>2905002000</v>
      </c>
      <c r="B222" s="15"/>
      <c r="C222" s="15"/>
      <c r="D222" s="35" t="s">
        <v>260</v>
      </c>
      <c r="E222" s="40"/>
      <c r="F222" s="16"/>
      <c r="G222" s="29"/>
      <c r="H222" s="49">
        <v>379689</v>
      </c>
      <c r="I222" s="15"/>
    </row>
    <row r="223" spans="1:9" x14ac:dyDescent="0.25">
      <c r="A223" s="13">
        <v>2905002000</v>
      </c>
      <c r="B223" s="15"/>
      <c r="C223" s="15"/>
      <c r="D223" s="35" t="s">
        <v>261</v>
      </c>
      <c r="E223" s="40"/>
      <c r="F223" s="16"/>
      <c r="G223" s="29"/>
      <c r="H223" s="49">
        <v>6510923</v>
      </c>
      <c r="I223" s="15"/>
    </row>
    <row r="224" spans="1:9" ht="25.5" x14ac:dyDescent="0.25">
      <c r="A224" s="13">
        <v>2905002000</v>
      </c>
      <c r="B224" s="15"/>
      <c r="C224" s="15"/>
      <c r="D224" s="35" t="s">
        <v>262</v>
      </c>
      <c r="E224" s="40"/>
      <c r="F224" s="16"/>
      <c r="G224" s="29"/>
      <c r="H224" s="49">
        <v>5919243</v>
      </c>
      <c r="I224" s="15"/>
    </row>
    <row r="225" spans="1:9" x14ac:dyDescent="0.25">
      <c r="A225" s="15"/>
      <c r="B225" s="15"/>
      <c r="C225" s="15"/>
      <c r="D225" s="15"/>
      <c r="E225" s="40"/>
      <c r="F225" s="65">
        <v>96535690</v>
      </c>
      <c r="G225" s="66">
        <v>41277654</v>
      </c>
      <c r="H225" s="66">
        <f>SUM(H218:H224)</f>
        <v>39431396</v>
      </c>
      <c r="I225" s="67"/>
    </row>
    <row r="227" spans="1:9" x14ac:dyDescent="0.25">
      <c r="A227" s="38">
        <v>2905999000</v>
      </c>
      <c r="B227" s="15"/>
      <c r="C227" s="15"/>
      <c r="D227" s="35"/>
      <c r="E227" s="16"/>
      <c r="F227" s="65">
        <f>1500000+5630000</f>
        <v>7130000</v>
      </c>
      <c r="G227" s="65">
        <v>6403861</v>
      </c>
      <c r="H227" s="75">
        <v>0</v>
      </c>
      <c r="I227" s="67">
        <v>0</v>
      </c>
    </row>
    <row r="228" spans="1:9" s="70" customFormat="1" x14ac:dyDescent="0.25">
      <c r="A228" s="82"/>
      <c r="B228" s="71"/>
      <c r="C228" s="71"/>
      <c r="D228" s="72"/>
      <c r="E228" s="73"/>
      <c r="F228" s="73"/>
      <c r="G228" s="73"/>
      <c r="H228" s="74"/>
      <c r="I228" s="71"/>
    </row>
    <row r="229" spans="1:9" s="70" customFormat="1" x14ac:dyDescent="0.25">
      <c r="A229" s="82"/>
      <c r="B229" s="71"/>
      <c r="C229" s="71"/>
      <c r="D229" s="72"/>
      <c r="E229" s="73"/>
      <c r="F229" s="73"/>
      <c r="G229" s="73"/>
      <c r="H229" s="74"/>
      <c r="I229" s="71"/>
    </row>
    <row r="230" spans="1:9" ht="38.25" x14ac:dyDescent="0.25">
      <c r="A230" s="38">
        <v>2906001000</v>
      </c>
      <c r="B230" s="15"/>
      <c r="C230" s="15"/>
      <c r="D230" s="35" t="s">
        <v>232</v>
      </c>
      <c r="E230" s="16"/>
      <c r="F230" s="16"/>
      <c r="G230" s="16"/>
      <c r="H230" s="36">
        <v>793047</v>
      </c>
      <c r="I230" s="15"/>
    </row>
    <row r="231" spans="1:9" ht="54" customHeight="1" x14ac:dyDescent="0.25">
      <c r="A231" s="38">
        <v>2906001000</v>
      </c>
      <c r="B231" s="15"/>
      <c r="C231" s="15"/>
      <c r="D231" s="35" t="s">
        <v>231</v>
      </c>
      <c r="E231" s="16"/>
      <c r="F231" s="16"/>
      <c r="G231" s="16"/>
      <c r="H231" s="36">
        <v>1267137</v>
      </c>
      <c r="I231" s="15"/>
    </row>
    <row r="232" spans="1:9" ht="38.25" x14ac:dyDescent="0.25">
      <c r="A232" s="38">
        <v>2906001000</v>
      </c>
      <c r="B232" s="15"/>
      <c r="C232" s="15"/>
      <c r="D232" s="35" t="s">
        <v>233</v>
      </c>
      <c r="E232" s="16"/>
      <c r="F232" s="16"/>
      <c r="G232" s="16"/>
      <c r="H232" s="36">
        <v>1356600</v>
      </c>
      <c r="I232" s="15"/>
    </row>
    <row r="233" spans="1:9" ht="25.5" x14ac:dyDescent="0.25">
      <c r="A233" s="13">
        <v>2906001000</v>
      </c>
      <c r="B233" s="15"/>
      <c r="C233" s="15"/>
      <c r="D233" s="35" t="s">
        <v>238</v>
      </c>
      <c r="E233" s="16"/>
      <c r="F233" s="16"/>
      <c r="G233" s="16"/>
      <c r="H233" s="36">
        <v>987700</v>
      </c>
      <c r="I233" s="15"/>
    </row>
    <row r="234" spans="1:9" ht="25.5" x14ac:dyDescent="0.25">
      <c r="A234" s="13">
        <v>2906001000</v>
      </c>
      <c r="B234" s="15"/>
      <c r="C234" s="15"/>
      <c r="D234" s="35" t="s">
        <v>237</v>
      </c>
      <c r="E234" s="16"/>
      <c r="F234" s="16"/>
      <c r="G234" s="16"/>
      <c r="H234" s="36">
        <v>10855944</v>
      </c>
      <c r="I234" s="15"/>
    </row>
    <row r="235" spans="1:9" ht="25.5" x14ac:dyDescent="0.25">
      <c r="A235" s="13">
        <v>2906001000</v>
      </c>
      <c r="B235" s="15"/>
      <c r="C235" s="15"/>
      <c r="D235" s="35" t="s">
        <v>265</v>
      </c>
      <c r="E235" s="16"/>
      <c r="F235" s="16"/>
      <c r="G235" s="16"/>
      <c r="H235" s="36">
        <v>11982412</v>
      </c>
      <c r="I235" s="15"/>
    </row>
    <row r="236" spans="1:9" ht="25.5" x14ac:dyDescent="0.25">
      <c r="A236" s="13">
        <v>2906001000</v>
      </c>
      <c r="B236" s="15"/>
      <c r="C236" s="15"/>
      <c r="D236" s="35" t="s">
        <v>263</v>
      </c>
      <c r="E236" s="16"/>
      <c r="F236" s="16"/>
      <c r="G236" s="16"/>
      <c r="H236" s="36">
        <v>2517802</v>
      </c>
      <c r="I236" s="15"/>
    </row>
    <row r="237" spans="1:9" x14ac:dyDescent="0.25">
      <c r="A237" s="13">
        <v>2906001000</v>
      </c>
      <c r="B237" s="15"/>
      <c r="C237" s="15"/>
      <c r="D237" s="35" t="s">
        <v>267</v>
      </c>
      <c r="E237" s="16"/>
      <c r="F237" s="16"/>
      <c r="G237" s="16"/>
      <c r="H237" s="36">
        <v>268502</v>
      </c>
      <c r="I237" s="15"/>
    </row>
    <row r="238" spans="1:9" x14ac:dyDescent="0.25">
      <c r="A238" s="13">
        <v>2906001000</v>
      </c>
      <c r="B238" s="15"/>
      <c r="C238" s="15"/>
      <c r="D238" s="35" t="s">
        <v>270</v>
      </c>
      <c r="E238" s="16"/>
      <c r="F238" s="16"/>
      <c r="G238" s="16"/>
      <c r="H238" s="36">
        <v>165699</v>
      </c>
      <c r="I238" s="15"/>
    </row>
    <row r="239" spans="1:9" ht="25.5" x14ac:dyDescent="0.25">
      <c r="A239" s="13">
        <v>2906001000</v>
      </c>
      <c r="B239" s="15"/>
      <c r="C239" s="15"/>
      <c r="D239" s="35" t="s">
        <v>264</v>
      </c>
      <c r="E239" s="16"/>
      <c r="F239" s="16"/>
      <c r="G239" s="16"/>
      <c r="H239" s="36">
        <v>2071151</v>
      </c>
      <c r="I239" s="15"/>
    </row>
    <row r="240" spans="1:9" x14ac:dyDescent="0.25">
      <c r="A240" s="13">
        <v>2906001000</v>
      </c>
      <c r="B240" s="15"/>
      <c r="C240" s="15"/>
      <c r="D240" s="35" t="s">
        <v>266</v>
      </c>
      <c r="E240" s="16"/>
      <c r="F240" s="16"/>
      <c r="G240" s="16"/>
      <c r="H240" s="36">
        <v>1988989</v>
      </c>
      <c r="I240" s="15"/>
    </row>
    <row r="241" spans="1:10" x14ac:dyDescent="0.25">
      <c r="A241" s="13">
        <v>2906001000</v>
      </c>
      <c r="B241" s="15"/>
      <c r="C241" s="15"/>
      <c r="D241" s="35" t="s">
        <v>268</v>
      </c>
      <c r="E241" s="16"/>
      <c r="F241" s="16"/>
      <c r="G241" s="16"/>
      <c r="H241" s="36">
        <v>999600</v>
      </c>
      <c r="I241" s="15"/>
    </row>
    <row r="242" spans="1:10" ht="25.5" x14ac:dyDescent="0.25">
      <c r="A242" s="13">
        <v>2906001000</v>
      </c>
      <c r="B242" s="15"/>
      <c r="C242" s="15"/>
      <c r="D242" s="35" t="s">
        <v>269</v>
      </c>
      <c r="E242" s="16"/>
      <c r="F242" s="16"/>
      <c r="G242" s="16"/>
      <c r="H242" s="36">
        <v>1187620</v>
      </c>
      <c r="I242" s="15"/>
    </row>
    <row r="243" spans="1:10" x14ac:dyDescent="0.25">
      <c r="A243" s="15"/>
      <c r="B243" s="15"/>
      <c r="C243" s="15"/>
      <c r="D243" s="15"/>
      <c r="E243" s="16"/>
      <c r="F243" s="65">
        <f>1993047+10812719</f>
        <v>12805766</v>
      </c>
      <c r="G243" s="65">
        <v>36938567</v>
      </c>
      <c r="H243" s="65">
        <f>SUM(H230:H242)</f>
        <v>36442203</v>
      </c>
      <c r="I243" s="67"/>
    </row>
    <row r="245" spans="1:10" x14ac:dyDescent="0.25">
      <c r="A245" s="13">
        <v>2906002000</v>
      </c>
      <c r="B245" s="15"/>
      <c r="C245" s="15"/>
      <c r="D245" s="35" t="s">
        <v>271</v>
      </c>
      <c r="E245" s="16"/>
      <c r="F245" s="16"/>
      <c r="G245" s="16"/>
      <c r="H245" s="36">
        <v>297500</v>
      </c>
      <c r="I245" s="15"/>
    </row>
    <row r="246" spans="1:10" x14ac:dyDescent="0.25">
      <c r="A246" s="15"/>
      <c r="B246" s="15"/>
      <c r="C246" s="15"/>
      <c r="D246" s="15"/>
      <c r="E246" s="16"/>
      <c r="F246" s="65">
        <v>0</v>
      </c>
      <c r="G246" s="65">
        <v>414581</v>
      </c>
      <c r="H246" s="65">
        <f>SUM(H245)</f>
        <v>297500</v>
      </c>
      <c r="I246" s="68"/>
    </row>
    <row r="248" spans="1:10" ht="38.25" x14ac:dyDescent="0.25">
      <c r="A248" s="13">
        <v>2907001000</v>
      </c>
      <c r="B248" s="15"/>
      <c r="C248" s="15" t="s">
        <v>236</v>
      </c>
      <c r="D248" s="35" t="s">
        <v>239</v>
      </c>
      <c r="E248" s="16"/>
      <c r="F248" s="16"/>
      <c r="G248" s="16"/>
      <c r="H248" s="36">
        <v>2499000</v>
      </c>
      <c r="I248" s="15"/>
    </row>
    <row r="249" spans="1:10" x14ac:dyDescent="0.25">
      <c r="A249" s="15"/>
      <c r="B249" s="15"/>
      <c r="C249" s="15"/>
      <c r="D249" s="15"/>
      <c r="E249" s="16"/>
      <c r="F249" s="65">
        <v>2499000</v>
      </c>
      <c r="G249" s="65">
        <v>2499000</v>
      </c>
      <c r="H249" s="65">
        <f>SUM(H248)</f>
        <v>2499000</v>
      </c>
      <c r="I249" s="67"/>
    </row>
    <row r="251" spans="1:10" x14ac:dyDescent="0.25">
      <c r="E251" s="76" t="s">
        <v>298</v>
      </c>
      <c r="F251" s="65">
        <f>+F216+F225+F227+F246+F249+F243</f>
        <v>241413626</v>
      </c>
      <c r="G251" s="65">
        <f>+G216+G225+G227+G246+G249+G243</f>
        <v>168278368</v>
      </c>
      <c r="H251" s="65">
        <f t="shared" ref="H251" si="5">+H216+H225+H227+H246+H249+H243</f>
        <v>115434227</v>
      </c>
      <c r="I251" s="65">
        <f>+I266</f>
        <v>19083819</v>
      </c>
      <c r="J251" s="33"/>
    </row>
    <row r="254" spans="1:10" x14ac:dyDescent="0.25">
      <c r="D254" s="12" t="s">
        <v>8</v>
      </c>
      <c r="E254" s="16"/>
      <c r="F254" s="16"/>
      <c r="G254" s="16"/>
      <c r="H254" s="16"/>
      <c r="I254" s="24" t="s">
        <v>311</v>
      </c>
    </row>
    <row r="255" spans="1:10" x14ac:dyDescent="0.25">
      <c r="D255" s="15" t="s">
        <v>299</v>
      </c>
      <c r="E255" s="16"/>
      <c r="F255" s="16"/>
      <c r="G255" s="16"/>
      <c r="H255" s="16"/>
      <c r="I255" s="36">
        <v>2399973</v>
      </c>
    </row>
    <row r="256" spans="1:10" x14ac:dyDescent="0.25">
      <c r="D256" s="15" t="s">
        <v>300</v>
      </c>
      <c r="E256" s="16"/>
      <c r="F256" s="16"/>
      <c r="G256" s="16"/>
      <c r="H256" s="16"/>
      <c r="I256" s="36">
        <v>2600000</v>
      </c>
    </row>
    <row r="257" spans="4:9" x14ac:dyDescent="0.25">
      <c r="D257" s="15" t="s">
        <v>301</v>
      </c>
      <c r="E257" s="16"/>
      <c r="F257" s="16"/>
      <c r="G257" s="16"/>
      <c r="H257" s="16"/>
      <c r="I257" s="36">
        <v>1476600</v>
      </c>
    </row>
    <row r="258" spans="4:9" x14ac:dyDescent="0.25">
      <c r="D258" s="15" t="s">
        <v>302</v>
      </c>
      <c r="E258" s="16"/>
      <c r="F258" s="16"/>
      <c r="G258" s="16"/>
      <c r="H258" s="16"/>
      <c r="I258" s="36">
        <v>1844500</v>
      </c>
    </row>
    <row r="259" spans="4:9" x14ac:dyDescent="0.25">
      <c r="D259" s="15" t="s">
        <v>303</v>
      </c>
      <c r="E259" s="16"/>
      <c r="F259" s="16"/>
      <c r="G259" s="16"/>
      <c r="H259" s="16"/>
      <c r="I259" s="36">
        <v>696242</v>
      </c>
    </row>
    <row r="260" spans="4:9" x14ac:dyDescent="0.25">
      <c r="D260" s="15" t="s">
        <v>304</v>
      </c>
      <c r="E260" s="16"/>
      <c r="F260" s="16"/>
      <c r="G260" s="16"/>
      <c r="H260" s="16"/>
      <c r="I260" s="36">
        <v>861560</v>
      </c>
    </row>
    <row r="261" spans="4:9" x14ac:dyDescent="0.25">
      <c r="D261" s="15" t="s">
        <v>305</v>
      </c>
      <c r="E261" s="16"/>
      <c r="F261" s="16"/>
      <c r="G261" s="16"/>
      <c r="H261" s="16"/>
      <c r="I261" s="36">
        <v>239980</v>
      </c>
    </row>
    <row r="262" spans="4:9" x14ac:dyDescent="0.25">
      <c r="D262" s="15" t="s">
        <v>306</v>
      </c>
      <c r="E262" s="16"/>
      <c r="F262" s="16"/>
      <c r="G262" s="16"/>
      <c r="H262" s="16"/>
      <c r="I262" s="36">
        <v>142490</v>
      </c>
    </row>
    <row r="263" spans="4:9" x14ac:dyDescent="0.25">
      <c r="D263" s="15" t="s">
        <v>307</v>
      </c>
      <c r="E263" s="16"/>
      <c r="F263" s="16"/>
      <c r="G263" s="16"/>
      <c r="H263" s="16"/>
      <c r="I263" s="36">
        <v>6426000</v>
      </c>
    </row>
    <row r="264" spans="4:9" x14ac:dyDescent="0.25">
      <c r="D264" s="15" t="s">
        <v>308</v>
      </c>
      <c r="E264" s="16"/>
      <c r="F264" s="16"/>
      <c r="G264" s="16"/>
      <c r="H264" s="16"/>
      <c r="I264" s="36">
        <v>1416484</v>
      </c>
    </row>
    <row r="265" spans="4:9" x14ac:dyDescent="0.25">
      <c r="D265" s="15" t="s">
        <v>309</v>
      </c>
      <c r="E265" s="16"/>
      <c r="F265" s="16"/>
      <c r="G265" s="16"/>
      <c r="H265" s="16"/>
      <c r="I265" s="36">
        <v>979990</v>
      </c>
    </row>
    <row r="266" spans="4:9" x14ac:dyDescent="0.25">
      <c r="E266" s="76" t="s">
        <v>310</v>
      </c>
      <c r="F266" s="16"/>
      <c r="G266" s="16"/>
      <c r="H266" s="16"/>
      <c r="I266" s="77">
        <f>SUM(I255:I265)</f>
        <v>19083819</v>
      </c>
    </row>
  </sheetData>
  <autoFilter ref="A3:I169"/>
  <mergeCells count="3">
    <mergeCell ref="B174:D174"/>
    <mergeCell ref="F114:G117"/>
    <mergeCell ref="B178:D178"/>
  </mergeCells>
  <pageMargins left="0.7" right="0.7" top="0.75" bottom="0.75" header="0.3" footer="0.3"/>
  <pageSetup scale="44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DETALLE ST-21 2211 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10046608-2</dc:creator>
  <cp:lastModifiedBy>13692879-1</cp:lastModifiedBy>
  <cp:lastPrinted>2025-08-27T17:03:33Z</cp:lastPrinted>
  <dcterms:created xsi:type="dcterms:W3CDTF">2025-08-21T18:39:16Z</dcterms:created>
  <dcterms:modified xsi:type="dcterms:W3CDTF">2025-08-27T17:04:37Z</dcterms:modified>
</cp:coreProperties>
</file>