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 activeTab="1"/>
  </bookViews>
  <sheets>
    <sheet name="Informe de sensibilidad 1" sheetId="4" r:id="rId1"/>
    <sheet name="P1" sheetId="1" r:id="rId2"/>
    <sheet name="Informe de sensibilidad 4" sheetId="9" r:id="rId3"/>
    <sheet name="P2" sheetId="2" r:id="rId4"/>
    <sheet name="Hoja3" sheetId="3" r:id="rId5"/>
  </sheets>
  <definedNames>
    <definedName name="solver_adj" localSheetId="1" hidden="1">'P1'!$A$3:$B$3</definedName>
    <definedName name="solver_adj" localSheetId="3" hidden="1">'P2'!$B$14:$D$17</definedName>
    <definedName name="solver_cvg" localSheetId="0" hidden="1">0.0001</definedName>
    <definedName name="solver_cvg" localSheetId="1" hidden="1">0.0001</definedName>
    <definedName name="solver_cvg" localSheetId="3" hidden="1">0.0001</definedName>
    <definedName name="solver_drv" localSheetId="0" hidden="1">1</definedName>
    <definedName name="solver_drv" localSheetId="1" hidden="1">1</definedName>
    <definedName name="solver_drv" localSheetId="3" hidden="1">1</definedName>
    <definedName name="solver_est" localSheetId="0" hidden="1">1</definedName>
    <definedName name="solver_est" localSheetId="1" hidden="1">1</definedName>
    <definedName name="solver_est" localSheetId="3" hidden="1">1</definedName>
    <definedName name="solver_itr" localSheetId="0" hidden="1">100</definedName>
    <definedName name="solver_itr" localSheetId="1" hidden="1">100</definedName>
    <definedName name="solver_itr" localSheetId="3" hidden="1">100</definedName>
    <definedName name="solver_lhs1" localSheetId="1" hidden="1">'P1'!$A$8</definedName>
    <definedName name="solver_lhs1" localSheetId="3" hidden="1">'P2'!$A$24:$A$27</definedName>
    <definedName name="solver_lhs2" localSheetId="1" hidden="1">'P1'!$A$9</definedName>
    <definedName name="solver_lhs2" localSheetId="3" hidden="1">'P2'!$A$30:$A$32</definedName>
    <definedName name="solver_lhs3" localSheetId="1" hidden="1">'P1'!$A$10</definedName>
    <definedName name="solver_lhs3" localSheetId="3" hidden="1">'P2'!$A$35:$A$37</definedName>
    <definedName name="solver_lhs4" localSheetId="3" hidden="1">'P2'!$A$40:$A$42</definedName>
    <definedName name="solver_lin" localSheetId="0" hidden="1">2</definedName>
    <definedName name="solver_lin" localSheetId="1" hidden="1">1</definedName>
    <definedName name="solver_lin" localSheetId="3" hidden="1">1</definedName>
    <definedName name="solver_neg" localSheetId="0" hidden="1">2</definedName>
    <definedName name="solver_neg" localSheetId="1" hidden="1">1</definedName>
    <definedName name="solver_neg" localSheetId="3" hidden="1">1</definedName>
    <definedName name="solver_num" localSheetId="0" hidden="1">0</definedName>
    <definedName name="solver_num" localSheetId="1" hidden="1">3</definedName>
    <definedName name="solver_num" localSheetId="3" hidden="1">4</definedName>
    <definedName name="solver_nwt" localSheetId="0" hidden="1">1</definedName>
    <definedName name="solver_nwt" localSheetId="1" hidden="1">1</definedName>
    <definedName name="solver_nwt" localSheetId="3" hidden="1">1</definedName>
    <definedName name="solver_opt" localSheetId="0" hidden="1">'Informe de sensibilidad 1'!$A$1</definedName>
    <definedName name="solver_opt" localSheetId="1" hidden="1">'P1'!$B$5</definedName>
    <definedName name="solver_opt" localSheetId="3" hidden="1">'P2'!$B$19</definedName>
    <definedName name="solver_pre" localSheetId="0" hidden="1">0.000001</definedName>
    <definedName name="solver_pre" localSheetId="1" hidden="1">0.000001</definedName>
    <definedName name="solver_pre" localSheetId="3" hidden="1">0.000001</definedName>
    <definedName name="solver_rel1" localSheetId="1" hidden="1">1</definedName>
    <definedName name="solver_rel1" localSheetId="3" hidden="1">1</definedName>
    <definedName name="solver_rel2" localSheetId="1" hidden="1">1</definedName>
    <definedName name="solver_rel2" localSheetId="3" hidden="1">1</definedName>
    <definedName name="solver_rel3" localSheetId="1" hidden="1">1</definedName>
    <definedName name="solver_rel3" localSheetId="3" hidden="1">1</definedName>
    <definedName name="solver_rel4" localSheetId="3" hidden="1">2</definedName>
    <definedName name="solver_rhs1" localSheetId="1" hidden="1">'P1'!$B$8</definedName>
    <definedName name="solver_rhs1" localSheetId="3" hidden="1">'P2'!$B$24:$B$27</definedName>
    <definedName name="solver_rhs2" localSheetId="1" hidden="1">'P1'!$B$9</definedName>
    <definedName name="solver_rhs2" localSheetId="3" hidden="1">'P2'!$B$30:$B$32</definedName>
    <definedName name="solver_rhs3" localSheetId="1" hidden="1">'P1'!$B$10</definedName>
    <definedName name="solver_rhs3" localSheetId="3" hidden="1">'P2'!$B$35:$B$37</definedName>
    <definedName name="solver_rhs4" localSheetId="3" hidden="1">'P2'!$B$40:$B$42</definedName>
    <definedName name="solver_scl" localSheetId="0" hidden="1">2</definedName>
    <definedName name="solver_scl" localSheetId="1" hidden="1">2</definedName>
    <definedName name="solver_scl" localSheetId="3" hidden="1">2</definedName>
    <definedName name="solver_sho" localSheetId="0" hidden="1">2</definedName>
    <definedName name="solver_sho" localSheetId="1" hidden="1">2</definedName>
    <definedName name="solver_sho" localSheetId="3" hidden="1">2</definedName>
    <definedName name="solver_tim" localSheetId="0" hidden="1">100</definedName>
    <definedName name="solver_tim" localSheetId="1" hidden="1">100</definedName>
    <definedName name="solver_tim" localSheetId="3" hidden="1">100</definedName>
    <definedName name="solver_tol" localSheetId="0" hidden="1">0.05</definedName>
    <definedName name="solver_tol" localSheetId="1" hidden="1">0.05</definedName>
    <definedName name="solver_tol" localSheetId="3" hidden="1">0.05</definedName>
    <definedName name="solver_typ" localSheetId="0" hidden="1">1</definedName>
    <definedName name="solver_typ" localSheetId="1" hidden="1">1</definedName>
    <definedName name="solver_typ" localSheetId="3" hidden="1">1</definedName>
    <definedName name="solver_val" localSheetId="0" hidden="1">0</definedName>
    <definedName name="solver_val" localSheetId="1" hidden="1">0</definedName>
    <definedName name="solver_val" localSheetId="3" hidden="1">0</definedName>
  </definedNames>
  <calcPr calcId="124519"/>
</workbook>
</file>

<file path=xl/calcChain.xml><?xml version="1.0" encoding="utf-8"?>
<calcChain xmlns="http://schemas.openxmlformats.org/spreadsheetml/2006/main">
  <c r="A37" i="2"/>
  <c r="B42"/>
  <c r="A40"/>
  <c r="B41"/>
  <c r="A42"/>
  <c r="A41"/>
  <c r="B40"/>
  <c r="A36"/>
  <c r="A35"/>
  <c r="B36"/>
  <c r="B37"/>
  <c r="B35"/>
  <c r="A32"/>
  <c r="A31"/>
  <c r="A30"/>
  <c r="B32"/>
  <c r="B31"/>
  <c r="B30"/>
  <c r="A24"/>
  <c r="A27"/>
  <c r="A26"/>
  <c r="A25"/>
  <c r="B25"/>
  <c r="B26"/>
  <c r="B27"/>
  <c r="B24"/>
  <c r="B19"/>
  <c r="A10" i="1"/>
  <c r="A9"/>
  <c r="A8"/>
  <c r="B5"/>
</calcChain>
</file>

<file path=xl/sharedStrings.xml><?xml version="1.0" encoding="utf-8"?>
<sst xmlns="http://schemas.openxmlformats.org/spreadsheetml/2006/main" count="152" uniqueCount="78">
  <si>
    <t>VD</t>
  </si>
  <si>
    <t>X</t>
  </si>
  <si>
    <t>Y</t>
  </si>
  <si>
    <t>FO</t>
  </si>
  <si>
    <t>REST.</t>
  </si>
  <si>
    <t>Microsoft Excel 12.0 Informe de sensibilidad</t>
  </si>
  <si>
    <t>Hoja de cálculo: [Sensibilidad.xlsx]Hoja1</t>
  </si>
  <si>
    <t>Informe creado: 26-09-2022 11:48:31</t>
  </si>
  <si>
    <t>Celdas cambiantes</t>
  </si>
  <si>
    <t>Celda</t>
  </si>
  <si>
    <t>Nombre</t>
  </si>
  <si>
    <t>Valor</t>
  </si>
  <si>
    <t>Igual</t>
  </si>
  <si>
    <t>Gradiente</t>
  </si>
  <si>
    <t>reducido</t>
  </si>
  <si>
    <t>Coeficiente</t>
  </si>
  <si>
    <t>objetivo</t>
  </si>
  <si>
    <t>Aumento</t>
  </si>
  <si>
    <t>permisible</t>
  </si>
  <si>
    <t>Restricciones</t>
  </si>
  <si>
    <t>Sombra</t>
  </si>
  <si>
    <t>precio</t>
  </si>
  <si>
    <t>Restricción</t>
  </si>
  <si>
    <t>lado derecho</t>
  </si>
  <si>
    <t>$A$3</t>
  </si>
  <si>
    <t>$B$3</t>
  </si>
  <si>
    <t>$A$8</t>
  </si>
  <si>
    <t>$A$9</t>
  </si>
  <si>
    <t>$A$10</t>
  </si>
  <si>
    <t>Carga/comp</t>
  </si>
  <si>
    <t>1: DELANTERO</t>
  </si>
  <si>
    <t>2: MEDIO</t>
  </si>
  <si>
    <t>3: TRASERO</t>
  </si>
  <si>
    <t>PESO</t>
  </si>
  <si>
    <t>CARGA</t>
  </si>
  <si>
    <t>VOL</t>
  </si>
  <si>
    <t>GANACIA</t>
  </si>
  <si>
    <t>RESTRICCIONES</t>
  </si>
  <si>
    <t>R1 TRANSPORTE DE CARGA</t>
  </si>
  <si>
    <t>CARGA 1</t>
  </si>
  <si>
    <t>CARGA 2</t>
  </si>
  <si>
    <t>CARGA 3</t>
  </si>
  <si>
    <t>CARGA 4</t>
  </si>
  <si>
    <t>R2 CAPACIDAD ESPACIO ENTRE COMPARTIMIENTOS</t>
  </si>
  <si>
    <t>COMP 1</t>
  </si>
  <si>
    <t>COMP 2</t>
  </si>
  <si>
    <t>COMP 3</t>
  </si>
  <si>
    <t>VOLUMEN MAX</t>
  </si>
  <si>
    <t>PESO MAX</t>
  </si>
  <si>
    <t>R3 CAPACIDAD DE TONELAJE COMPARTIMIENTOS</t>
  </si>
  <si>
    <t>R4 BALANCE DEL AVIÓN</t>
  </si>
  <si>
    <t>Hoja de cálculo: [Sensibilidad.xlsx]P2</t>
  </si>
  <si>
    <t>$B$14</t>
  </si>
  <si>
    <t>$C$14</t>
  </si>
  <si>
    <t>$D$14</t>
  </si>
  <si>
    <t>$B$15</t>
  </si>
  <si>
    <t>$C$15</t>
  </si>
  <si>
    <t>$D$15</t>
  </si>
  <si>
    <t>$B$16</t>
  </si>
  <si>
    <t>$C$16</t>
  </si>
  <si>
    <t>$D$16</t>
  </si>
  <si>
    <t>$B$17</t>
  </si>
  <si>
    <t>$C$17</t>
  </si>
  <si>
    <t>$D$17</t>
  </si>
  <si>
    <t>$A$24</t>
  </si>
  <si>
    <t>$A$25</t>
  </si>
  <si>
    <t>$A$26</t>
  </si>
  <si>
    <t>$A$27</t>
  </si>
  <si>
    <t>$A$30</t>
  </si>
  <si>
    <t>$A$31</t>
  </si>
  <si>
    <t>$A$32</t>
  </si>
  <si>
    <t>$A$35</t>
  </si>
  <si>
    <t>$A$36</t>
  </si>
  <si>
    <t>$A$37</t>
  </si>
  <si>
    <t>$A$40</t>
  </si>
  <si>
    <t>$A$41</t>
  </si>
  <si>
    <t>$A$42</t>
  </si>
  <si>
    <t>Informe creado: 26-09-2022 12:43:14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</si>
</sst>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2" fillId="0" borderId="0" xfId="0" applyFont="1"/>
    <xf numFmtId="0" fontId="0" fillId="0" borderId="4" xfId="0" applyFill="1" applyBorder="1" applyAlignment="1"/>
    <xf numFmtId="0" fontId="0" fillId="0" borderId="5" xfId="0" applyFill="1" applyBorder="1" applyAlignment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4" xfId="0" applyNumberFormat="1" applyFill="1" applyBorder="1" applyAlignment="1"/>
    <xf numFmtId="0" fontId="0" fillId="0" borderId="5" xfId="0" applyNumberFormat="1" applyFill="1" applyBorder="1" applyAlignment="1"/>
    <xf numFmtId="0" fontId="2" fillId="0" borderId="1" xfId="0" applyFont="1" applyBorder="1"/>
    <xf numFmtId="0" fontId="0" fillId="0" borderId="0" xfId="0" applyAlignment="1">
      <alignment horizontal="right"/>
    </xf>
    <xf numFmtId="11" fontId="0" fillId="0" borderId="0" xfId="0" applyNumberForma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showGridLines="0" workbookViewId="0">
      <selection sqref="A1:A3"/>
    </sheetView>
  </sheetViews>
  <sheetFormatPr baseColWidth="10" defaultRowHeight="15"/>
  <cols>
    <col min="1" max="1" width="2.28515625" customWidth="1"/>
    <col min="2" max="2" width="6.28515625" bestFit="1" customWidth="1"/>
    <col min="3" max="3" width="8.28515625" customWidth="1"/>
    <col min="4" max="4" width="5.7109375" customWidth="1"/>
    <col min="5" max="5" width="10" bestFit="1" customWidth="1"/>
    <col min="6" max="6" width="12.5703125" customWidth="1"/>
    <col min="7" max="8" width="12" bestFit="1" customWidth="1"/>
  </cols>
  <sheetData>
    <row r="1" spans="1:8">
      <c r="A1" s="5" t="s">
        <v>5</v>
      </c>
    </row>
    <row r="2" spans="1:8">
      <c r="A2" s="5" t="s">
        <v>6</v>
      </c>
    </row>
    <row r="3" spans="1:8">
      <c r="A3" s="5" t="s">
        <v>7</v>
      </c>
    </row>
    <row r="6" spans="1:8" ht="15.75" thickBot="1">
      <c r="A6" t="s">
        <v>8</v>
      </c>
    </row>
    <row r="7" spans="1:8">
      <c r="B7" s="8"/>
      <c r="C7" s="8"/>
      <c r="D7" s="8" t="s">
        <v>11</v>
      </c>
      <c r="E7" s="8" t="s">
        <v>13</v>
      </c>
      <c r="F7" s="8" t="s">
        <v>15</v>
      </c>
      <c r="G7" s="8" t="s">
        <v>17</v>
      </c>
      <c r="H7" s="8" t="s">
        <v>17</v>
      </c>
    </row>
    <row r="8" spans="1:8" ht="15.75" thickBot="1">
      <c r="B8" s="9" t="s">
        <v>9</v>
      </c>
      <c r="C8" s="9" t="s">
        <v>10</v>
      </c>
      <c r="D8" s="9" t="s">
        <v>12</v>
      </c>
      <c r="E8" s="9" t="s">
        <v>14</v>
      </c>
      <c r="F8" s="9" t="s">
        <v>16</v>
      </c>
      <c r="G8" s="9" t="s">
        <v>18</v>
      </c>
      <c r="H8" s="9" t="s">
        <v>18</v>
      </c>
    </row>
    <row r="9" spans="1:8">
      <c r="B9" s="6" t="s">
        <v>24</v>
      </c>
      <c r="C9" s="6" t="s">
        <v>1</v>
      </c>
      <c r="D9" s="10">
        <v>15.000000000000004</v>
      </c>
      <c r="E9" s="10">
        <v>0</v>
      </c>
      <c r="F9" s="6">
        <v>4.000000000000151</v>
      </c>
      <c r="G9" s="6">
        <v>4.9999999999859774</v>
      </c>
      <c r="H9" s="6">
        <v>1.0000000000047753</v>
      </c>
    </row>
    <row r="10" spans="1:8" ht="15.75" thickBot="1">
      <c r="B10" s="7" t="s">
        <v>25</v>
      </c>
      <c r="C10" s="7" t="s">
        <v>2</v>
      </c>
      <c r="D10" s="11">
        <v>14.999999999999991</v>
      </c>
      <c r="E10" s="11">
        <v>0</v>
      </c>
      <c r="F10" s="7">
        <v>2.9999999999953775</v>
      </c>
      <c r="G10" s="7">
        <v>1.0000000000047757</v>
      </c>
      <c r="H10" s="7">
        <v>1.6666666666619931</v>
      </c>
    </row>
    <row r="12" spans="1:8" ht="15.75" thickBot="1">
      <c r="A12" t="s">
        <v>19</v>
      </c>
    </row>
    <row r="13" spans="1:8">
      <c r="B13" s="8"/>
      <c r="C13" s="8"/>
      <c r="D13" s="8" t="s">
        <v>11</v>
      </c>
      <c r="E13" s="8" t="s">
        <v>20</v>
      </c>
      <c r="F13" s="8" t="s">
        <v>22</v>
      </c>
      <c r="G13" s="8" t="s">
        <v>17</v>
      </c>
      <c r="H13" s="8" t="s">
        <v>17</v>
      </c>
    </row>
    <row r="14" spans="1:8" ht="15.75" thickBot="1">
      <c r="B14" s="9" t="s">
        <v>9</v>
      </c>
      <c r="C14" s="9" t="s">
        <v>10</v>
      </c>
      <c r="D14" s="9" t="s">
        <v>12</v>
      </c>
      <c r="E14" s="9" t="s">
        <v>21</v>
      </c>
      <c r="F14" s="9" t="s">
        <v>23</v>
      </c>
      <c r="G14" s="9" t="s">
        <v>18</v>
      </c>
      <c r="H14" s="9" t="s">
        <v>18</v>
      </c>
    </row>
    <row r="15" spans="1:8">
      <c r="B15" s="6" t="s">
        <v>26</v>
      </c>
      <c r="C15" s="6" t="s">
        <v>4</v>
      </c>
      <c r="D15" s="10">
        <v>120.00000000000001</v>
      </c>
      <c r="E15" s="10">
        <v>0.25000000000118439</v>
      </c>
      <c r="F15" s="6">
        <v>120</v>
      </c>
      <c r="G15" s="6">
        <v>60.000000000002267</v>
      </c>
      <c r="H15" s="6">
        <v>33.333333333280734</v>
      </c>
    </row>
    <row r="16" spans="1:8">
      <c r="B16" s="6" t="s">
        <v>27</v>
      </c>
      <c r="C16" s="6" t="s">
        <v>4</v>
      </c>
      <c r="D16" s="10">
        <v>74.999999999999972</v>
      </c>
      <c r="E16" s="10">
        <v>0</v>
      </c>
      <c r="F16" s="6">
        <v>100</v>
      </c>
      <c r="G16" s="6">
        <v>1E+30</v>
      </c>
      <c r="H16" s="6">
        <v>25.000000000000025</v>
      </c>
    </row>
    <row r="17" spans="2:8" ht="15.75" thickBot="1">
      <c r="B17" s="7" t="s">
        <v>28</v>
      </c>
      <c r="C17" s="7" t="s">
        <v>4</v>
      </c>
      <c r="D17" s="11">
        <v>149.99999999999997</v>
      </c>
      <c r="E17" s="11">
        <v>0.49999999999905248</v>
      </c>
      <c r="F17" s="7">
        <v>150</v>
      </c>
      <c r="G17" s="7">
        <v>22.727272727241438</v>
      </c>
      <c r="H17" s="7">
        <v>49.999999999954518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24" sqref="B24"/>
    </sheetView>
  </sheetViews>
  <sheetFormatPr baseColWidth="10" defaultRowHeight="15"/>
  <sheetData>
    <row r="1" spans="1:2">
      <c r="A1" s="1" t="s">
        <v>0</v>
      </c>
    </row>
    <row r="2" spans="1:2">
      <c r="A2" s="2" t="s">
        <v>1</v>
      </c>
      <c r="B2" s="2" t="s">
        <v>2</v>
      </c>
    </row>
    <row r="3" spans="1:2">
      <c r="A3" s="3">
        <v>14.999999999999996</v>
      </c>
      <c r="B3" s="3">
        <v>15.000000000000004</v>
      </c>
    </row>
    <row r="5" spans="1:2">
      <c r="A5" s="1" t="s">
        <v>3</v>
      </c>
      <c r="B5" s="4">
        <f>4*A3+3*B3</f>
        <v>105</v>
      </c>
    </row>
    <row r="7" spans="1:2">
      <c r="A7" s="1" t="s">
        <v>4</v>
      </c>
    </row>
    <row r="8" spans="1:2">
      <c r="A8">
        <f>6*A3+2*B3</f>
        <v>119.99999999999997</v>
      </c>
      <c r="B8">
        <v>120</v>
      </c>
    </row>
    <row r="9" spans="1:2">
      <c r="A9">
        <f>1*A3+4*B3</f>
        <v>75.000000000000014</v>
      </c>
      <c r="B9">
        <v>100</v>
      </c>
    </row>
    <row r="10" spans="1:2">
      <c r="A10">
        <f>5*A3+5*B3</f>
        <v>150</v>
      </c>
      <c r="B10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7"/>
  <sheetViews>
    <sheetView showGridLines="0" topLeftCell="A19" workbookViewId="0">
      <selection activeCell="E26" sqref="E26"/>
    </sheetView>
  </sheetViews>
  <sheetFormatPr baseColWidth="10" defaultRowHeight="15"/>
  <cols>
    <col min="1" max="1" width="2.28515625" customWidth="1"/>
    <col min="2" max="2" width="6.28515625" bestFit="1" customWidth="1"/>
    <col min="3" max="3" width="47" bestFit="1" customWidth="1"/>
    <col min="4" max="4" width="12" bestFit="1" customWidth="1"/>
    <col min="5" max="5" width="12.7109375" bestFit="1" customWidth="1"/>
    <col min="6" max="6" width="12.5703125" customWidth="1"/>
    <col min="7" max="8" width="12" bestFit="1" customWidth="1"/>
  </cols>
  <sheetData>
    <row r="1" spans="1:8">
      <c r="A1" s="5" t="s">
        <v>5</v>
      </c>
    </row>
    <row r="2" spans="1:8">
      <c r="A2" s="5" t="s">
        <v>51</v>
      </c>
    </row>
    <row r="3" spans="1:8">
      <c r="A3" s="5" t="s">
        <v>77</v>
      </c>
    </row>
    <row r="6" spans="1:8" ht="15.75" thickBot="1">
      <c r="A6" t="s">
        <v>8</v>
      </c>
    </row>
    <row r="7" spans="1:8">
      <c r="B7" s="8"/>
      <c r="C7" s="8"/>
      <c r="D7" s="8" t="s">
        <v>11</v>
      </c>
      <c r="E7" s="8" t="s">
        <v>13</v>
      </c>
      <c r="F7" s="8" t="s">
        <v>15</v>
      </c>
      <c r="G7" s="8" t="s">
        <v>17</v>
      </c>
      <c r="H7" s="8" t="s">
        <v>17</v>
      </c>
    </row>
    <row r="8" spans="1:8" ht="15.75" thickBot="1">
      <c r="B8" s="9" t="s">
        <v>9</v>
      </c>
      <c r="C8" s="9" t="s">
        <v>10</v>
      </c>
      <c r="D8" s="9" t="s">
        <v>12</v>
      </c>
      <c r="E8" s="9" t="s">
        <v>14</v>
      </c>
      <c r="F8" s="9" t="s">
        <v>16</v>
      </c>
      <c r="G8" s="9" t="s">
        <v>18</v>
      </c>
      <c r="H8" s="9" t="s">
        <v>18</v>
      </c>
    </row>
    <row r="9" spans="1:8">
      <c r="B9" s="6" t="s">
        <v>52</v>
      </c>
      <c r="C9" s="6" t="s">
        <v>30</v>
      </c>
      <c r="D9" s="10">
        <v>0</v>
      </c>
      <c r="E9" s="10">
        <v>-5.0000000003295177</v>
      </c>
      <c r="F9" s="6">
        <v>319.99999999984163</v>
      </c>
      <c r="G9" s="6">
        <v>5.0000000003295177</v>
      </c>
      <c r="H9" s="6">
        <v>1E+30</v>
      </c>
    </row>
    <row r="10" spans="1:8">
      <c r="B10" s="6" t="s">
        <v>53</v>
      </c>
      <c r="C10" s="6" t="s">
        <v>31</v>
      </c>
      <c r="D10" s="10">
        <v>0</v>
      </c>
      <c r="E10" s="10">
        <v>-4.9999999923970746</v>
      </c>
      <c r="F10" s="6">
        <v>320.00000000569207</v>
      </c>
      <c r="G10" s="6">
        <v>4.9999999923970746</v>
      </c>
      <c r="H10" s="6">
        <v>1E+30</v>
      </c>
    </row>
    <row r="11" spans="1:8">
      <c r="B11" s="6" t="s">
        <v>54</v>
      </c>
      <c r="C11" s="6" t="s">
        <v>32</v>
      </c>
      <c r="D11" s="10">
        <v>0</v>
      </c>
      <c r="E11" s="10">
        <v>-5.0000000000615499</v>
      </c>
      <c r="F11" s="6">
        <v>320.0000000004992</v>
      </c>
      <c r="G11" s="6">
        <v>5.0000000000615499</v>
      </c>
      <c r="H11" s="6">
        <v>1E+30</v>
      </c>
    </row>
    <row r="12" spans="1:8">
      <c r="B12" s="6" t="s">
        <v>55</v>
      </c>
      <c r="C12" s="6" t="s">
        <v>30</v>
      </c>
      <c r="D12" s="10">
        <v>6.5714285714519685</v>
      </c>
      <c r="E12" s="10">
        <v>0</v>
      </c>
      <c r="F12" s="6">
        <v>400.00000000284427</v>
      </c>
      <c r="G12" s="6">
        <v>0</v>
      </c>
      <c r="H12" s="6">
        <v>0</v>
      </c>
    </row>
    <row r="13" spans="1:8">
      <c r="B13" s="6" t="s">
        <v>56</v>
      </c>
      <c r="C13" s="6" t="s">
        <v>31</v>
      </c>
      <c r="D13" s="10">
        <v>9.4285714285624636</v>
      </c>
      <c r="E13" s="10">
        <v>0</v>
      </c>
      <c r="F13" s="6">
        <v>400.00000000029843</v>
      </c>
      <c r="G13" s="6">
        <v>262.50000000014523</v>
      </c>
      <c r="H13" s="6">
        <v>0</v>
      </c>
    </row>
    <row r="14" spans="1:8">
      <c r="B14" s="6" t="s">
        <v>57</v>
      </c>
      <c r="C14" s="6" t="s">
        <v>32</v>
      </c>
      <c r="D14" s="10">
        <v>0</v>
      </c>
      <c r="E14" s="10">
        <v>0</v>
      </c>
      <c r="F14" s="6">
        <v>400.00000000396449</v>
      </c>
      <c r="G14" s="6">
        <v>0</v>
      </c>
      <c r="H14" s="6">
        <v>1E+30</v>
      </c>
    </row>
    <row r="15" spans="1:8">
      <c r="B15" s="6" t="s">
        <v>58</v>
      </c>
      <c r="C15" s="6" t="s">
        <v>30</v>
      </c>
      <c r="D15" s="10">
        <v>1.142857142840155</v>
      </c>
      <c r="E15" s="10">
        <v>0</v>
      </c>
      <c r="F15" s="6">
        <v>360.0000000007737</v>
      </c>
      <c r="G15" s="6">
        <v>0</v>
      </c>
      <c r="H15" s="6">
        <v>0</v>
      </c>
    </row>
    <row r="16" spans="1:8">
      <c r="B16" s="6" t="s">
        <v>59</v>
      </c>
      <c r="C16" s="6" t="s">
        <v>31</v>
      </c>
      <c r="D16" s="10">
        <v>0</v>
      </c>
      <c r="E16" s="10">
        <v>0</v>
      </c>
      <c r="F16" s="6">
        <v>359.99999999326604</v>
      </c>
      <c r="G16" s="6">
        <v>0</v>
      </c>
      <c r="H16" s="6">
        <v>1E+30</v>
      </c>
    </row>
    <row r="17" spans="1:8">
      <c r="B17" s="6" t="s">
        <v>60</v>
      </c>
      <c r="C17" s="6" t="s">
        <v>32</v>
      </c>
      <c r="D17" s="10">
        <v>7.8571428570917314</v>
      </c>
      <c r="E17" s="10">
        <v>0</v>
      </c>
      <c r="F17" s="6">
        <v>360.00000000328401</v>
      </c>
      <c r="G17" s="6">
        <v>314.99999999772928</v>
      </c>
      <c r="H17" s="6">
        <v>0</v>
      </c>
    </row>
    <row r="18" spans="1:8">
      <c r="B18" s="6" t="s">
        <v>61</v>
      </c>
      <c r="C18" s="6" t="s">
        <v>30</v>
      </c>
      <c r="D18" s="10">
        <v>4.2857142857123787</v>
      </c>
      <c r="E18" s="10">
        <v>0</v>
      </c>
      <c r="F18" s="6">
        <v>289.99999999982703</v>
      </c>
      <c r="G18" s="6">
        <v>0</v>
      </c>
      <c r="H18" s="6">
        <v>0</v>
      </c>
    </row>
    <row r="19" spans="1:8">
      <c r="B19" s="6" t="s">
        <v>62</v>
      </c>
      <c r="C19" s="6" t="s">
        <v>31</v>
      </c>
      <c r="D19" s="10">
        <v>5.9999999999855236</v>
      </c>
      <c r="E19" s="10">
        <v>0</v>
      </c>
      <c r="F19" s="6">
        <v>290.00000000037284</v>
      </c>
      <c r="G19" s="6">
        <v>104.99999999680064</v>
      </c>
      <c r="H19" s="6">
        <v>0</v>
      </c>
    </row>
    <row r="20" spans="1:8" ht="15.75" thickBot="1">
      <c r="B20" s="7" t="s">
        <v>63</v>
      </c>
      <c r="C20" s="7" t="s">
        <v>32</v>
      </c>
      <c r="D20" s="11">
        <v>0.71428571432774612</v>
      </c>
      <c r="E20" s="11">
        <v>0</v>
      </c>
      <c r="F20" s="7">
        <v>289.9999999981834</v>
      </c>
      <c r="G20" s="7">
        <v>0</v>
      </c>
      <c r="H20" s="7">
        <v>10.000000000167285</v>
      </c>
    </row>
    <row r="22" spans="1:8" ht="15.75" thickBot="1">
      <c r="A22" t="s">
        <v>19</v>
      </c>
    </row>
    <row r="23" spans="1:8">
      <c r="B23" s="8"/>
      <c r="C23" s="8"/>
      <c r="D23" s="8" t="s">
        <v>11</v>
      </c>
      <c r="E23" s="8" t="s">
        <v>20</v>
      </c>
      <c r="F23" s="8" t="s">
        <v>22</v>
      </c>
      <c r="G23" s="8" t="s">
        <v>17</v>
      </c>
      <c r="H23" s="8" t="s">
        <v>17</v>
      </c>
    </row>
    <row r="24" spans="1:8" ht="15.75" thickBot="1">
      <c r="B24" s="9" t="s">
        <v>9</v>
      </c>
      <c r="C24" s="9" t="s">
        <v>10</v>
      </c>
      <c r="D24" s="9" t="s">
        <v>12</v>
      </c>
      <c r="E24" s="9" t="s">
        <v>21</v>
      </c>
      <c r="F24" s="9" t="s">
        <v>23</v>
      </c>
      <c r="G24" s="9" t="s">
        <v>18</v>
      </c>
      <c r="H24" s="9" t="s">
        <v>18</v>
      </c>
    </row>
    <row r="25" spans="1:8">
      <c r="B25" s="6" t="s">
        <v>64</v>
      </c>
      <c r="C25" s="6" t="s">
        <v>38</v>
      </c>
      <c r="D25" s="10">
        <v>0</v>
      </c>
      <c r="E25" s="10">
        <v>0</v>
      </c>
      <c r="F25" s="6">
        <v>20</v>
      </c>
      <c r="G25" s="6">
        <v>1E+30</v>
      </c>
      <c r="H25" s="6">
        <v>20.000000000017966</v>
      </c>
    </row>
    <row r="26" spans="1:8">
      <c r="B26" s="6" t="s">
        <v>65</v>
      </c>
      <c r="C26" s="6" t="s">
        <v>38</v>
      </c>
      <c r="D26" s="10">
        <v>16.000000000014431</v>
      </c>
      <c r="E26" s="10">
        <v>5.0000000020027455</v>
      </c>
      <c r="F26" s="6">
        <v>16</v>
      </c>
      <c r="G26" s="6">
        <v>0.76190476189482403</v>
      </c>
      <c r="H26" s="6">
        <v>6.5714285714516354</v>
      </c>
    </row>
    <row r="27" spans="1:8">
      <c r="B27" s="6" t="s">
        <v>66</v>
      </c>
      <c r="C27" s="6" t="s">
        <v>38</v>
      </c>
      <c r="D27" s="10">
        <v>8.9999999999318874</v>
      </c>
      <c r="E27" s="10">
        <v>0</v>
      </c>
      <c r="F27" s="6">
        <v>25</v>
      </c>
      <c r="G27" s="6">
        <v>1E+30</v>
      </c>
      <c r="H27" s="6">
        <v>16.000000000053792</v>
      </c>
    </row>
    <row r="28" spans="1:8">
      <c r="B28" s="6" t="s">
        <v>67</v>
      </c>
      <c r="C28" s="6" t="s">
        <v>38</v>
      </c>
      <c r="D28" s="10">
        <v>11.000000000025649</v>
      </c>
      <c r="E28" s="10">
        <v>0</v>
      </c>
      <c r="F28" s="6">
        <v>13</v>
      </c>
      <c r="G28" s="6">
        <v>1E+30</v>
      </c>
      <c r="H28" s="6">
        <v>1.9999999999762357</v>
      </c>
    </row>
    <row r="29" spans="1:8">
      <c r="B29" s="6" t="s">
        <v>68</v>
      </c>
      <c r="C29" s="6" t="s">
        <v>43</v>
      </c>
      <c r="D29" s="10">
        <v>7000.0000000054224</v>
      </c>
      <c r="E29" s="10">
        <v>0.35000000000383652</v>
      </c>
      <c r="F29" s="6">
        <v>7000</v>
      </c>
      <c r="G29" s="6">
        <v>857.14285714303094</v>
      </c>
      <c r="H29" s="6">
        <v>228.5714285675007</v>
      </c>
    </row>
    <row r="30" spans="1:8">
      <c r="B30" s="6" t="s">
        <v>69</v>
      </c>
      <c r="C30" s="6" t="s">
        <v>43</v>
      </c>
      <c r="D30" s="10">
        <v>8999.9999999879328</v>
      </c>
      <c r="E30" s="10">
        <v>0.34999999998903414</v>
      </c>
      <c r="F30" s="6">
        <v>9000</v>
      </c>
      <c r="G30" s="6">
        <v>1799.9999999972067</v>
      </c>
      <c r="H30" s="6">
        <v>228.57142857045247</v>
      </c>
    </row>
    <row r="31" spans="1:8">
      <c r="B31" s="6" t="s">
        <v>70</v>
      </c>
      <c r="C31" s="6" t="s">
        <v>43</v>
      </c>
      <c r="D31" s="10">
        <v>4999.9999999861375</v>
      </c>
      <c r="E31" s="10">
        <v>0.35000000002444004</v>
      </c>
      <c r="F31" s="6">
        <v>5000</v>
      </c>
      <c r="G31" s="6">
        <v>142.85714286592716</v>
      </c>
      <c r="H31" s="6">
        <v>399.99999999638032</v>
      </c>
    </row>
    <row r="32" spans="1:8">
      <c r="B32" s="6" t="s">
        <v>71</v>
      </c>
      <c r="C32" s="6" t="s">
        <v>49</v>
      </c>
      <c r="D32" s="10">
        <v>12.000000000004501</v>
      </c>
      <c r="E32" s="10">
        <v>449.99999999776963</v>
      </c>
      <c r="F32" s="6">
        <v>12</v>
      </c>
      <c r="G32" s="6">
        <v>0.22222222221980603</v>
      </c>
      <c r="H32" s="6">
        <v>0.33333333335188636</v>
      </c>
    </row>
    <row r="33" spans="2:8">
      <c r="B33" s="6" t="s">
        <v>72</v>
      </c>
      <c r="C33" s="6" t="s">
        <v>49</v>
      </c>
      <c r="D33" s="10">
        <v>15.428571428547986</v>
      </c>
      <c r="E33" s="10">
        <v>0</v>
      </c>
      <c r="F33" s="6">
        <v>18</v>
      </c>
      <c r="G33" s="6">
        <v>1E+30</v>
      </c>
      <c r="H33" s="6">
        <v>2.5714285714264373</v>
      </c>
    </row>
    <row r="34" spans="2:8">
      <c r="B34" s="6" t="s">
        <v>73</v>
      </c>
      <c r="C34" s="6" t="s">
        <v>49</v>
      </c>
      <c r="D34" s="10">
        <v>8.571428571419478</v>
      </c>
      <c r="E34" s="10">
        <v>0</v>
      </c>
      <c r="F34" s="6">
        <v>10</v>
      </c>
      <c r="G34" s="6">
        <v>1E+30</v>
      </c>
      <c r="H34" s="6">
        <v>1.4285714285891049</v>
      </c>
    </row>
    <row r="35" spans="2:8">
      <c r="B35" s="6" t="s">
        <v>74</v>
      </c>
      <c r="C35" s="6" t="s">
        <v>50</v>
      </c>
      <c r="D35" s="10">
        <v>1.7142857142863573E-3</v>
      </c>
      <c r="E35" s="10">
        <v>-1350000.0000538107</v>
      </c>
      <c r="F35" s="6">
        <v>0</v>
      </c>
      <c r="G35" s="6">
        <v>0</v>
      </c>
      <c r="H35" s="6">
        <v>6.3492063492027345E-5</v>
      </c>
    </row>
    <row r="36" spans="2:8">
      <c r="B36" s="6" t="s">
        <v>75</v>
      </c>
      <c r="C36" s="6" t="s">
        <v>50</v>
      </c>
      <c r="D36" s="10">
        <v>1.7142857142831095E-3</v>
      </c>
      <c r="E36" s="10">
        <v>0</v>
      </c>
      <c r="F36" s="6">
        <v>0</v>
      </c>
      <c r="G36" s="6">
        <v>1E+30</v>
      </c>
      <c r="H36" s="6">
        <v>0</v>
      </c>
    </row>
    <row r="37" spans="2:8" ht="15.75" thickBot="1">
      <c r="B37" s="7" t="s">
        <v>76</v>
      </c>
      <c r="C37" s="7" t="s">
        <v>50</v>
      </c>
      <c r="D37" s="11">
        <v>1.7142857142838956E-3</v>
      </c>
      <c r="E37" s="11">
        <v>749999.99994075997</v>
      </c>
      <c r="F37" s="7">
        <v>0</v>
      </c>
      <c r="G37" s="7">
        <v>0</v>
      </c>
      <c r="H37" s="7">
        <v>4.7619047622009247E-5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2"/>
  <sheetViews>
    <sheetView topLeftCell="A13" zoomScale="90" zoomScaleNormal="90" workbookViewId="0">
      <selection activeCell="F22" sqref="F22"/>
    </sheetView>
  </sheetViews>
  <sheetFormatPr baseColWidth="10" defaultRowHeight="15"/>
  <cols>
    <col min="1" max="1" width="12.42578125" customWidth="1"/>
    <col min="2" max="2" width="19.140625" customWidth="1"/>
    <col min="3" max="3" width="20.5703125" customWidth="1"/>
  </cols>
  <sheetData>
    <row r="1" spans="1:7">
      <c r="A1" s="12"/>
      <c r="B1" t="s">
        <v>48</v>
      </c>
      <c r="C1" t="s">
        <v>47</v>
      </c>
    </row>
    <row r="2" spans="1:7">
      <c r="A2" s="12" t="s">
        <v>30</v>
      </c>
      <c r="B2" s="12">
        <v>12</v>
      </c>
      <c r="C2" s="12">
        <v>7000</v>
      </c>
      <c r="D2" s="12"/>
    </row>
    <row r="3" spans="1:7">
      <c r="A3" s="12" t="s">
        <v>31</v>
      </c>
      <c r="B3" s="2">
        <v>18</v>
      </c>
      <c r="C3" s="2">
        <v>9000</v>
      </c>
      <c r="D3" s="2"/>
    </row>
    <row r="4" spans="1:7">
      <c r="A4" s="12" t="s">
        <v>32</v>
      </c>
      <c r="B4" s="2">
        <v>10</v>
      </c>
      <c r="C4" s="2">
        <v>5000</v>
      </c>
      <c r="D4" s="2"/>
    </row>
    <row r="6" spans="1:7">
      <c r="A6" s="12" t="s">
        <v>34</v>
      </c>
      <c r="B6" s="12" t="s">
        <v>33</v>
      </c>
      <c r="C6" s="12" t="s">
        <v>35</v>
      </c>
      <c r="D6" s="12" t="s">
        <v>36</v>
      </c>
    </row>
    <row r="7" spans="1:7">
      <c r="A7" s="12">
        <v>1</v>
      </c>
      <c r="B7" s="2">
        <v>20</v>
      </c>
      <c r="C7" s="2">
        <v>500</v>
      </c>
      <c r="D7" s="2">
        <v>320</v>
      </c>
    </row>
    <row r="8" spans="1:7">
      <c r="A8" s="12">
        <v>2</v>
      </c>
      <c r="B8" s="2">
        <v>16</v>
      </c>
      <c r="C8" s="2">
        <v>700</v>
      </c>
      <c r="D8" s="2">
        <v>400</v>
      </c>
    </row>
    <row r="9" spans="1:7">
      <c r="A9" s="12">
        <v>3</v>
      </c>
      <c r="B9" s="2">
        <v>25</v>
      </c>
      <c r="C9" s="2">
        <v>600</v>
      </c>
      <c r="D9" s="2">
        <v>360</v>
      </c>
    </row>
    <row r="10" spans="1:7">
      <c r="A10" s="12">
        <v>4</v>
      </c>
      <c r="B10" s="2">
        <v>13</v>
      </c>
      <c r="C10" s="2">
        <v>400</v>
      </c>
      <c r="D10" s="2">
        <v>290</v>
      </c>
    </row>
    <row r="13" spans="1:7">
      <c r="A13" s="12" t="s">
        <v>29</v>
      </c>
      <c r="B13" s="12" t="s">
        <v>30</v>
      </c>
      <c r="C13" s="12" t="s">
        <v>31</v>
      </c>
      <c r="D13" s="12" t="s">
        <v>32</v>
      </c>
    </row>
    <row r="14" spans="1:7">
      <c r="A14" s="12">
        <v>1</v>
      </c>
      <c r="B14" s="3">
        <v>0</v>
      </c>
      <c r="C14" s="3">
        <v>0</v>
      </c>
      <c r="D14" s="3">
        <v>0</v>
      </c>
      <c r="F14" s="14"/>
      <c r="G14" s="15"/>
    </row>
    <row r="15" spans="1:7">
      <c r="A15" s="12">
        <v>2</v>
      </c>
      <c r="B15" s="3">
        <v>6.5714285714519685</v>
      </c>
      <c r="C15" s="3">
        <v>9.4285714285624636</v>
      </c>
      <c r="D15" s="3">
        <v>0</v>
      </c>
    </row>
    <row r="16" spans="1:7">
      <c r="A16" s="12">
        <v>3</v>
      </c>
      <c r="B16" s="3">
        <v>1.142857142840155</v>
      </c>
      <c r="C16" s="3">
        <v>0</v>
      </c>
      <c r="D16" s="3">
        <v>7.8571428570917314</v>
      </c>
    </row>
    <row r="17" spans="1:4">
      <c r="A17" s="12">
        <v>4</v>
      </c>
      <c r="B17" s="3">
        <v>4.2857142857123787</v>
      </c>
      <c r="C17" s="3">
        <v>5.9999999999855236</v>
      </c>
      <c r="D17" s="3">
        <v>0.71428571432774612</v>
      </c>
    </row>
    <row r="19" spans="1:4">
      <c r="A19" s="4" t="s">
        <v>3</v>
      </c>
      <c r="B19" s="4">
        <f>D7*SUM(B14:D14)+D8*SUM(B15:D15)+D9*SUM(B16:D16)+D10*SUM(B17:D17)</f>
        <v>12829.99999998869</v>
      </c>
    </row>
    <row r="21" spans="1:4">
      <c r="A21" s="1" t="s">
        <v>37</v>
      </c>
    </row>
    <row r="23" spans="1:4">
      <c r="A23" s="5" t="s">
        <v>38</v>
      </c>
    </row>
    <row r="24" spans="1:4">
      <c r="A24">
        <f>SUM(B14:D14)</f>
        <v>0</v>
      </c>
      <c r="B24">
        <f>B7</f>
        <v>20</v>
      </c>
      <c r="C24" s="13" t="s">
        <v>39</v>
      </c>
    </row>
    <row r="25" spans="1:4">
      <c r="A25">
        <f>SUM(B15:D15)</f>
        <v>16.000000000014431</v>
      </c>
      <c r="B25">
        <f t="shared" ref="B25:B27" si="0">B8</f>
        <v>16</v>
      </c>
      <c r="C25" s="13" t="s">
        <v>40</v>
      </c>
    </row>
    <row r="26" spans="1:4">
      <c r="A26">
        <f>SUM(B16:D16)</f>
        <v>8.9999999999318874</v>
      </c>
      <c r="B26">
        <f t="shared" si="0"/>
        <v>25</v>
      </c>
      <c r="C26" s="13" t="s">
        <v>41</v>
      </c>
    </row>
    <row r="27" spans="1:4">
      <c r="A27">
        <f>SUM(B17:D17)</f>
        <v>11.000000000025649</v>
      </c>
      <c r="B27">
        <f t="shared" si="0"/>
        <v>13</v>
      </c>
      <c r="C27" s="13" t="s">
        <v>42</v>
      </c>
    </row>
    <row r="29" spans="1:4">
      <c r="A29" s="5" t="s">
        <v>43</v>
      </c>
    </row>
    <row r="30" spans="1:4">
      <c r="A30">
        <f>SUMPRODUCT(C7:C10,B14:B17)</f>
        <v>7000.0000000054224</v>
      </c>
      <c r="B30">
        <f>C2</f>
        <v>7000</v>
      </c>
      <c r="C30" s="13" t="s">
        <v>44</v>
      </c>
    </row>
    <row r="31" spans="1:4">
      <c r="A31">
        <f>SUMPRODUCT(C7:C10,C14:C17)</f>
        <v>8999.9999999879328</v>
      </c>
      <c r="B31">
        <f>C3</f>
        <v>9000</v>
      </c>
      <c r="C31" s="13" t="s">
        <v>45</v>
      </c>
    </row>
    <row r="32" spans="1:4">
      <c r="A32">
        <f>SUMPRODUCT(C7:C10,D14:D17)</f>
        <v>4999.9999999861375</v>
      </c>
      <c r="B32">
        <f>C4</f>
        <v>5000</v>
      </c>
      <c r="C32" s="13" t="s">
        <v>46</v>
      </c>
    </row>
    <row r="34" spans="1:3">
      <c r="A34" s="5" t="s">
        <v>49</v>
      </c>
    </row>
    <row r="35" spans="1:3">
      <c r="A35">
        <f>SUM(B14:B17)</f>
        <v>12.000000000004501</v>
      </c>
      <c r="B35">
        <f>B2</f>
        <v>12</v>
      </c>
      <c r="C35" s="13" t="s">
        <v>44</v>
      </c>
    </row>
    <row r="36" spans="1:3">
      <c r="A36">
        <f>SUM(C14:C17)</f>
        <v>15.428571428547986</v>
      </c>
      <c r="B36">
        <f t="shared" ref="B36:B37" si="1">B3</f>
        <v>18</v>
      </c>
      <c r="C36" s="13" t="s">
        <v>45</v>
      </c>
    </row>
    <row r="37" spans="1:3">
      <c r="A37">
        <f>SUM(D14:D17)</f>
        <v>8.571428571419478</v>
      </c>
      <c r="B37">
        <f t="shared" si="1"/>
        <v>10</v>
      </c>
      <c r="C37" s="13" t="s">
        <v>46</v>
      </c>
    </row>
    <row r="39" spans="1:3">
      <c r="A39" s="5" t="s">
        <v>50</v>
      </c>
    </row>
    <row r="40" spans="1:3">
      <c r="A40">
        <f>SUM(B14:B17)/C2</f>
        <v>1.7142857142863573E-3</v>
      </c>
      <c r="B40">
        <f>SUM(C14:C17)/C3</f>
        <v>1.7142857142831095E-3</v>
      </c>
    </row>
    <row r="41" spans="1:3">
      <c r="A41">
        <f>SUM(C14:C17)/C3</f>
        <v>1.7142857142831095E-3</v>
      </c>
      <c r="B41">
        <f>SUM(D14:D17)/C4</f>
        <v>1.7142857142838956E-3</v>
      </c>
    </row>
    <row r="42" spans="1:3">
      <c r="A42">
        <f>SUM(D14:D17)/C4</f>
        <v>1.7142857142838956E-3</v>
      </c>
      <c r="B42">
        <f>SUM(B14:B17)/C2</f>
        <v>1.7142857142863573E-3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Informe de sensibilidad 1</vt:lpstr>
      <vt:lpstr>P1</vt:lpstr>
      <vt:lpstr>Informe de sensibilidad 4</vt:lpstr>
      <vt:lpstr>P2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dcterms:created xsi:type="dcterms:W3CDTF">2022-09-26T14:43:08Z</dcterms:created>
  <dcterms:modified xsi:type="dcterms:W3CDTF">2022-09-26T15:48:16Z</dcterms:modified>
</cp:coreProperties>
</file>