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 Rivas\Desktop\"/>
    </mc:Choice>
  </mc:AlternateContent>
  <xr:revisionPtr revIDLastSave="0" documentId="8_{6C9713EC-EDCF-40EC-99BF-C00854673DD1}" xr6:coauthVersionLast="47" xr6:coauthVersionMax="47" xr10:uidLastSave="{00000000-0000-0000-0000-000000000000}"/>
  <bookViews>
    <workbookView xWindow="-108" yWindow="-108" windowWidth="23256" windowHeight="12456" xr2:uid="{DDD46BD5-3D0A-4B69-B200-E07F90946311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W27" i="2" l="1"/>
  <c r="W25" i="2"/>
  <c r="U8" i="2"/>
  <c r="T30" i="2"/>
  <c r="U25" i="2"/>
  <c r="N25" i="2"/>
  <c r="U7" i="2"/>
  <c r="T25" i="2"/>
  <c r="S25" i="2"/>
  <c r="S24" i="2"/>
  <c r="T24" i="2"/>
  <c r="U24" i="2"/>
  <c r="R24" i="2"/>
  <c r="U20" i="2"/>
  <c r="U21" i="2"/>
  <c r="U22" i="2"/>
  <c r="U23" i="2"/>
  <c r="U19" i="2"/>
  <c r="T20" i="2"/>
  <c r="T21" i="2"/>
  <c r="T22" i="2"/>
  <c r="T23" i="2"/>
  <c r="T19" i="2"/>
  <c r="S20" i="2"/>
  <c r="S21" i="2"/>
  <c r="S22" i="2"/>
  <c r="S23" i="2"/>
  <c r="S19" i="2"/>
  <c r="R20" i="2"/>
  <c r="R21" i="2"/>
  <c r="R22" i="2"/>
  <c r="R23" i="2"/>
  <c r="R19" i="2"/>
  <c r="O19" i="2"/>
  <c r="O20" i="2"/>
  <c r="O14" i="2"/>
  <c r="V7" i="2"/>
  <c r="T7" i="2"/>
  <c r="N27" i="2"/>
  <c r="N26" i="2"/>
  <c r="E23" i="2"/>
  <c r="N22" i="2"/>
  <c r="P19" i="2"/>
  <c r="G12" i="2"/>
  <c r="O18" i="2"/>
  <c r="O17" i="2"/>
  <c r="O16" i="2"/>
  <c r="O15" i="2"/>
  <c r="N15" i="2"/>
  <c r="N16" i="2"/>
  <c r="N17" i="2"/>
  <c r="N14" i="2"/>
  <c r="P2" i="2"/>
  <c r="Q8" i="2"/>
  <c r="P8" i="2"/>
  <c r="P7" i="2"/>
  <c r="P9" i="2" s="1"/>
  <c r="L37" i="2"/>
  <c r="K3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17" i="2"/>
  <c r="G24" i="2"/>
  <c r="H23" i="2"/>
  <c r="G23" i="2"/>
  <c r="H19" i="2"/>
  <c r="H20" i="2"/>
  <c r="H21" i="2"/>
  <c r="H22" i="2"/>
  <c r="H18" i="2"/>
  <c r="G19" i="2"/>
  <c r="G20" i="2"/>
  <c r="G21" i="2"/>
  <c r="G18" i="2"/>
  <c r="D23" i="2"/>
  <c r="D19" i="2"/>
  <c r="D20" i="2"/>
  <c r="D21" i="2"/>
  <c r="D22" i="2"/>
  <c r="D18" i="2"/>
  <c r="C19" i="2"/>
  <c r="C20" i="2"/>
  <c r="C21" i="2"/>
  <c r="C22" i="2"/>
  <c r="C18" i="2"/>
  <c r="G11" i="2"/>
  <c r="F11" i="2"/>
  <c r="E11" i="2"/>
  <c r="D11" i="2"/>
  <c r="C11" i="2"/>
  <c r="G7" i="2"/>
  <c r="O7" i="2" s="1"/>
  <c r="Q9" i="2"/>
  <c r="R9" i="2"/>
  <c r="S9" i="2"/>
  <c r="K9" i="2"/>
  <c r="L9" i="2"/>
  <c r="M9" i="2"/>
  <c r="J9" i="2"/>
  <c r="R8" i="2"/>
  <c r="S8" i="2"/>
  <c r="Q7" i="2"/>
  <c r="R7" i="2"/>
  <c r="S7" i="2"/>
  <c r="S3" i="2"/>
  <c r="S4" i="2"/>
  <c r="S5" i="2"/>
  <c r="S6" i="2"/>
  <c r="S2" i="2"/>
  <c r="R3" i="2"/>
  <c r="R4" i="2"/>
  <c r="R5" i="2"/>
  <c r="R6" i="2"/>
  <c r="R2" i="2"/>
  <c r="Q3" i="2"/>
  <c r="Q4" i="2"/>
  <c r="Q5" i="2"/>
  <c r="Q6" i="2"/>
  <c r="Q2" i="2"/>
  <c r="P3" i="2"/>
  <c r="P4" i="2"/>
  <c r="P5" i="2"/>
  <c r="P6" i="2"/>
  <c r="O3" i="2"/>
  <c r="O4" i="2"/>
  <c r="O5" i="2"/>
  <c r="O6" i="2"/>
  <c r="O2" i="2"/>
  <c r="K8" i="2"/>
  <c r="L8" i="2"/>
  <c r="M8" i="2"/>
  <c r="J8" i="2"/>
  <c r="D7" i="2"/>
  <c r="E7" i="2"/>
  <c r="F7" i="2"/>
  <c r="C7" i="2"/>
  <c r="K7" i="2"/>
  <c r="L7" i="2"/>
  <c r="M7" i="2"/>
  <c r="J7" i="2"/>
  <c r="M3" i="2"/>
  <c r="M4" i="2"/>
  <c r="M5" i="2"/>
  <c r="M6" i="2"/>
  <c r="M2" i="2"/>
  <c r="L3" i="2"/>
  <c r="L4" i="2"/>
  <c r="L5" i="2"/>
  <c r="L6" i="2"/>
  <c r="L2" i="2"/>
  <c r="K3" i="2"/>
  <c r="K4" i="2"/>
  <c r="K5" i="2"/>
  <c r="K6" i="2"/>
  <c r="K2" i="2"/>
  <c r="J3" i="2"/>
  <c r="J4" i="2"/>
  <c r="J5" i="2"/>
  <c r="J6" i="2"/>
  <c r="J2" i="2"/>
  <c r="H5" i="2"/>
  <c r="H3" i="2"/>
  <c r="H4" i="2"/>
  <c r="H2" i="2"/>
  <c r="G3" i="2"/>
  <c r="G4" i="2"/>
  <c r="G5" i="2"/>
  <c r="G6" i="2"/>
  <c r="G2" i="2"/>
  <c r="R25" i="2"/>
</calcChain>
</file>

<file path=xl/sharedStrings.xml><?xml version="1.0" encoding="utf-8"?>
<sst xmlns="http://schemas.openxmlformats.org/spreadsheetml/2006/main" count="19" uniqueCount="19">
  <si>
    <t>x/y</t>
  </si>
  <si>
    <t>0;5</t>
  </si>
  <si>
    <t>5;10</t>
  </si>
  <si>
    <t>10;15</t>
  </si>
  <si>
    <t>15;20</t>
  </si>
  <si>
    <t>mi x</t>
  </si>
  <si>
    <t>mi y</t>
  </si>
  <si>
    <t>Mi 2</t>
  </si>
  <si>
    <t>mi2*ni</t>
  </si>
  <si>
    <t>y2</t>
  </si>
  <si>
    <t>S=</t>
  </si>
  <si>
    <t>promedio de x</t>
  </si>
  <si>
    <t>promedio de y</t>
  </si>
  <si>
    <t>Xi-promedio x</t>
  </si>
  <si>
    <t>Yi-promedio de y</t>
  </si>
  <si>
    <t>suma total</t>
  </si>
  <si>
    <t>multiplicacion</t>
  </si>
  <si>
    <t>*-0,068</t>
  </si>
  <si>
    <t>varianza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</si>
</sst>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4" xfId="0" applyFill="1" applyBorder="1"/>
    <xf numFmtId="172" fontId="0" fillId="0" borderId="0" xfId="0" applyNumberFormat="1"/>
    <xf numFmtId="2" fontId="0" fillId="0" borderId="0" xfId="0" applyNumberFormat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9E376-3BE1-4E2E-A91F-D0C5EF3F1054}">
  <dimension ref="A1:W37"/>
  <sheetViews>
    <sheetView tabSelected="1" workbookViewId="0">
      <selection activeCell="X27" sqref="X27"/>
    </sheetView>
  </sheetViews>
  <sheetFormatPr baseColWidth="10" defaultRowHeight="14.4" x14ac:dyDescent="0.3"/>
  <cols>
    <col min="2" max="2" width="12.6640625" bestFit="1" customWidth="1"/>
    <col min="7" max="7" width="14.44140625" bestFit="1" customWidth="1"/>
    <col min="8" max="8" width="14.77734375" bestFit="1" customWidth="1"/>
    <col min="23" max="23" width="12.6640625" bestFit="1" customWidth="1"/>
  </cols>
  <sheetData>
    <row r="1" spans="1:22" x14ac:dyDescent="0.3">
      <c r="A1" s="1" t="s">
        <v>0</v>
      </c>
      <c r="B1" s="1"/>
      <c r="C1" t="s">
        <v>1</v>
      </c>
      <c r="D1" t="s">
        <v>2</v>
      </c>
      <c r="E1" t="s">
        <v>3</v>
      </c>
      <c r="F1" t="s">
        <v>4</v>
      </c>
      <c r="G1" t="s">
        <v>6</v>
      </c>
      <c r="H1" t="s">
        <v>5</v>
      </c>
      <c r="O1" t="s">
        <v>7</v>
      </c>
      <c r="P1" s="3" t="s">
        <v>8</v>
      </c>
      <c r="Q1" s="3"/>
      <c r="R1" s="3"/>
      <c r="S1" s="3"/>
    </row>
    <row r="2" spans="1:22" x14ac:dyDescent="0.3">
      <c r="A2">
        <v>3</v>
      </c>
      <c r="B2">
        <v>3.8</v>
      </c>
      <c r="C2">
        <v>22</v>
      </c>
      <c r="D2">
        <v>27</v>
      </c>
      <c r="E2">
        <v>21</v>
      </c>
      <c r="F2">
        <v>0</v>
      </c>
      <c r="G2">
        <f>(B2+A2)/2</f>
        <v>3.4</v>
      </c>
      <c r="H2">
        <f>(0+5)/2</f>
        <v>2.5</v>
      </c>
      <c r="J2">
        <f>G2*C2</f>
        <v>74.8</v>
      </c>
      <c r="K2">
        <f>D2*G2</f>
        <v>91.8</v>
      </c>
      <c r="L2">
        <f>E2*G2</f>
        <v>71.399999999999991</v>
      </c>
      <c r="M2">
        <f>F2*G2</f>
        <v>0</v>
      </c>
      <c r="O2">
        <f>G2*G2</f>
        <v>11.559999999999999</v>
      </c>
      <c r="P2" s="2">
        <f>O2*C2</f>
        <v>254.31999999999996</v>
      </c>
      <c r="Q2" s="2">
        <f>O2*D2</f>
        <v>312.11999999999995</v>
      </c>
      <c r="R2" s="2">
        <f>O2*E2</f>
        <v>242.75999999999996</v>
      </c>
      <c r="S2" s="2">
        <f>F2*O2</f>
        <v>0</v>
      </c>
    </row>
    <row r="3" spans="1:22" x14ac:dyDescent="0.3">
      <c r="A3">
        <v>3.8</v>
      </c>
      <c r="B3">
        <v>4.5999999999999996</v>
      </c>
      <c r="C3">
        <v>15</v>
      </c>
      <c r="D3">
        <v>21</v>
      </c>
      <c r="E3">
        <v>13</v>
      </c>
      <c r="F3">
        <v>0</v>
      </c>
      <c r="G3">
        <f t="shared" ref="G3:G6" si="0">(B3+A3)/2</f>
        <v>4.1999999999999993</v>
      </c>
      <c r="H3">
        <f>(10+15)/2</f>
        <v>12.5</v>
      </c>
      <c r="J3">
        <f t="shared" ref="J3:J6" si="1">G3*C3</f>
        <v>62.999999999999986</v>
      </c>
      <c r="K3">
        <f t="shared" ref="K3:K6" si="2">D3*G3</f>
        <v>88.199999999999989</v>
      </c>
      <c r="L3">
        <f t="shared" ref="L3:L6" si="3">E3*G3</f>
        <v>54.599999999999994</v>
      </c>
      <c r="M3">
        <f t="shared" ref="M3:M6" si="4">F3*G3</f>
        <v>0</v>
      </c>
      <c r="O3">
        <f t="shared" ref="O3:O7" si="5">G3*G3</f>
        <v>17.639999999999993</v>
      </c>
      <c r="P3" s="2">
        <f t="shared" ref="P3:P6" si="6">O3*C3</f>
        <v>264.59999999999991</v>
      </c>
      <c r="Q3" s="2">
        <f t="shared" ref="Q3:Q6" si="7">O3*D3</f>
        <v>370.43999999999988</v>
      </c>
      <c r="R3" s="2">
        <f t="shared" ref="R3:R6" si="8">O3*E3</f>
        <v>229.31999999999991</v>
      </c>
      <c r="S3" s="2">
        <f t="shared" ref="S3:S6" si="9">F3*O3</f>
        <v>0</v>
      </c>
    </row>
    <row r="4" spans="1:22" x14ac:dyDescent="0.3">
      <c r="A4">
        <v>4.5999999999999996</v>
      </c>
      <c r="B4">
        <v>5.4</v>
      </c>
      <c r="C4">
        <v>55</v>
      </c>
      <c r="D4">
        <v>12</v>
      </c>
      <c r="E4">
        <v>15</v>
      </c>
      <c r="F4">
        <v>23</v>
      </c>
      <c r="G4">
        <f t="shared" si="0"/>
        <v>5</v>
      </c>
      <c r="H4">
        <f>(15+20)/2</f>
        <v>17.5</v>
      </c>
      <c r="J4">
        <f t="shared" si="1"/>
        <v>275</v>
      </c>
      <c r="K4">
        <f t="shared" si="2"/>
        <v>60</v>
      </c>
      <c r="L4">
        <f t="shared" si="3"/>
        <v>75</v>
      </c>
      <c r="M4">
        <f t="shared" si="4"/>
        <v>115</v>
      </c>
      <c r="O4">
        <f t="shared" si="5"/>
        <v>25</v>
      </c>
      <c r="P4" s="2">
        <f t="shared" si="6"/>
        <v>1375</v>
      </c>
      <c r="Q4" s="2">
        <f t="shared" si="7"/>
        <v>300</v>
      </c>
      <c r="R4" s="2">
        <f t="shared" si="8"/>
        <v>375</v>
      </c>
      <c r="S4" s="2">
        <f t="shared" si="9"/>
        <v>575</v>
      </c>
    </row>
    <row r="5" spans="1:22" x14ac:dyDescent="0.3">
      <c r="A5">
        <v>5.4</v>
      </c>
      <c r="B5">
        <v>6.2</v>
      </c>
      <c r="C5">
        <v>0</v>
      </c>
      <c r="D5">
        <v>0</v>
      </c>
      <c r="E5">
        <v>25</v>
      </c>
      <c r="F5">
        <v>45</v>
      </c>
      <c r="G5">
        <f t="shared" si="0"/>
        <v>5.8000000000000007</v>
      </c>
      <c r="H5">
        <f>(5+10)/2</f>
        <v>7.5</v>
      </c>
      <c r="J5">
        <f t="shared" si="1"/>
        <v>0</v>
      </c>
      <c r="K5">
        <f t="shared" si="2"/>
        <v>0</v>
      </c>
      <c r="L5">
        <f t="shared" si="3"/>
        <v>145.00000000000003</v>
      </c>
      <c r="M5">
        <f t="shared" si="4"/>
        <v>261.00000000000006</v>
      </c>
      <c r="O5">
        <f t="shared" si="5"/>
        <v>33.640000000000008</v>
      </c>
      <c r="P5" s="2">
        <f t="shared" si="6"/>
        <v>0</v>
      </c>
      <c r="Q5" s="2">
        <f t="shared" si="7"/>
        <v>0</v>
      </c>
      <c r="R5" s="2">
        <f t="shared" si="8"/>
        <v>841.00000000000023</v>
      </c>
      <c r="S5" s="2">
        <f t="shared" si="9"/>
        <v>1513.8000000000004</v>
      </c>
    </row>
    <row r="6" spans="1:22" x14ac:dyDescent="0.3">
      <c r="A6">
        <v>6.2</v>
      </c>
      <c r="B6">
        <v>7</v>
      </c>
      <c r="C6">
        <v>0</v>
      </c>
      <c r="D6">
        <v>14</v>
      </c>
      <c r="E6">
        <v>14</v>
      </c>
      <c r="F6">
        <v>27</v>
      </c>
      <c r="G6">
        <f t="shared" si="0"/>
        <v>6.6</v>
      </c>
      <c r="J6">
        <f t="shared" si="1"/>
        <v>0</v>
      </c>
      <c r="K6">
        <f t="shared" si="2"/>
        <v>92.399999999999991</v>
      </c>
      <c r="L6">
        <f t="shared" si="3"/>
        <v>92.399999999999991</v>
      </c>
      <c r="M6">
        <f t="shared" si="4"/>
        <v>178.2</v>
      </c>
      <c r="O6">
        <f t="shared" si="5"/>
        <v>43.559999999999995</v>
      </c>
      <c r="P6" s="2">
        <f t="shared" si="6"/>
        <v>0</v>
      </c>
      <c r="Q6" s="2">
        <f t="shared" si="7"/>
        <v>609.83999999999992</v>
      </c>
      <c r="R6" s="2">
        <f t="shared" si="8"/>
        <v>609.83999999999992</v>
      </c>
      <c r="S6" s="2">
        <f t="shared" si="9"/>
        <v>1176.1199999999999</v>
      </c>
    </row>
    <row r="7" spans="1:22" x14ac:dyDescent="0.3">
      <c r="C7">
        <f>SUM(C2:C6)</f>
        <v>92</v>
      </c>
      <c r="D7">
        <f t="shared" ref="D7:F7" si="10">SUM(D2:D6)</f>
        <v>74</v>
      </c>
      <c r="E7">
        <f t="shared" si="10"/>
        <v>88</v>
      </c>
      <c r="F7">
        <f t="shared" si="10"/>
        <v>95</v>
      </c>
      <c r="G7">
        <f>SUM(C7:F7)</f>
        <v>349</v>
      </c>
      <c r="J7">
        <f>SUM(J2:J6)</f>
        <v>412.79999999999995</v>
      </c>
      <c r="K7">
        <f t="shared" ref="K7:M7" si="11">SUM(K2:K6)</f>
        <v>332.4</v>
      </c>
      <c r="L7">
        <f t="shared" si="11"/>
        <v>438.4</v>
      </c>
      <c r="M7">
        <f t="shared" si="11"/>
        <v>554.20000000000005</v>
      </c>
      <c r="O7">
        <f t="shared" si="5"/>
        <v>121801</v>
      </c>
      <c r="P7" s="4">
        <f>SUM(P2:P6)</f>
        <v>1893.9199999999998</v>
      </c>
      <c r="Q7" s="4">
        <f t="shared" ref="Q7:S7" si="12">SUM(Q2:Q6)</f>
        <v>1592.3999999999996</v>
      </c>
      <c r="R7" s="4">
        <f t="shared" si="12"/>
        <v>2297.92</v>
      </c>
      <c r="S7" s="4">
        <f t="shared" si="12"/>
        <v>3264.92</v>
      </c>
      <c r="T7" s="7">
        <f>SUM(P7:S7)</f>
        <v>9049.16</v>
      </c>
      <c r="U7" s="7">
        <f>T7/349</f>
        <v>25.928825214899714</v>
      </c>
      <c r="V7">
        <f>E23*E23</f>
        <v>24.794121887340822</v>
      </c>
    </row>
    <row r="8" spans="1:22" x14ac:dyDescent="0.3">
      <c r="J8">
        <f>J7/C7</f>
        <v>4.4869565217391303</v>
      </c>
      <c r="K8">
        <f t="shared" ref="K8:M8" si="13">K7/D7</f>
        <v>4.4918918918918918</v>
      </c>
      <c r="L8">
        <f t="shared" si="13"/>
        <v>4.9818181818181815</v>
      </c>
      <c r="M8">
        <f t="shared" si="13"/>
        <v>5.8336842105263162</v>
      </c>
      <c r="P8" s="4">
        <f>P7/C7</f>
        <v>20.586086956521736</v>
      </c>
      <c r="Q8" s="4">
        <f>Q7/D7</f>
        <v>21.518918918918914</v>
      </c>
      <c r="R8" s="4">
        <f t="shared" ref="Q8:S8" si="14">R7/E7</f>
        <v>26.112727272727273</v>
      </c>
      <c r="S8" s="4">
        <f t="shared" si="14"/>
        <v>34.367578947368422</v>
      </c>
      <c r="U8">
        <f>U7-V7</f>
        <v>1.134703327558892</v>
      </c>
    </row>
    <row r="9" spans="1:22" x14ac:dyDescent="0.3">
      <c r="I9" t="s">
        <v>9</v>
      </c>
      <c r="J9">
        <f>J8*J8</f>
        <v>20.132778827977315</v>
      </c>
      <c r="K9">
        <f t="shared" ref="K9:M9" si="15">K8*K8</f>
        <v>20.177092768444119</v>
      </c>
      <c r="L9">
        <f t="shared" si="15"/>
        <v>24.81851239669421</v>
      </c>
      <c r="M9">
        <f t="shared" si="15"/>
        <v>34.031871468144047</v>
      </c>
      <c r="O9" t="s">
        <v>10</v>
      </c>
      <c r="P9">
        <f>P8-J9</f>
        <v>0.45330812854442115</v>
      </c>
      <c r="Q9">
        <f t="shared" ref="Q9:S9" si="16">Q8-K9</f>
        <v>1.3418261504747946</v>
      </c>
      <c r="R9">
        <f t="shared" si="16"/>
        <v>1.2942148760330632</v>
      </c>
      <c r="S9">
        <f t="shared" si="16"/>
        <v>0.33570747922437505</v>
      </c>
    </row>
    <row r="11" spans="1:22" x14ac:dyDescent="0.3">
      <c r="B11" t="s">
        <v>11</v>
      </c>
      <c r="C11">
        <f>H2*C7</f>
        <v>230</v>
      </c>
      <c r="D11">
        <f>H5*D7</f>
        <v>555</v>
      </c>
      <c r="E11">
        <f>H3*E7</f>
        <v>1100</v>
      </c>
      <c r="F11">
        <f>H4*F7</f>
        <v>1662.5</v>
      </c>
      <c r="G11">
        <f>SUM(C11:F11)</f>
        <v>3547.5</v>
      </c>
    </row>
    <row r="12" spans="1:22" x14ac:dyDescent="0.3">
      <c r="G12" s="6">
        <f>G11/349</f>
        <v>10.164756446991404</v>
      </c>
    </row>
    <row r="13" spans="1:22" x14ac:dyDescent="0.3">
      <c r="R13">
        <v>6.25</v>
      </c>
      <c r="S13">
        <v>156.25</v>
      </c>
      <c r="T13">
        <v>306.25</v>
      </c>
      <c r="U13">
        <v>56.25</v>
      </c>
    </row>
    <row r="14" spans="1:22" x14ac:dyDescent="0.3">
      <c r="N14">
        <f>H2*H2</f>
        <v>6.25</v>
      </c>
      <c r="O14">
        <f>N14*C7</f>
        <v>575</v>
      </c>
      <c r="R14">
        <v>22</v>
      </c>
      <c r="S14">
        <v>27</v>
      </c>
      <c r="T14">
        <v>21</v>
      </c>
      <c r="U14">
        <v>0</v>
      </c>
    </row>
    <row r="15" spans="1:22" x14ac:dyDescent="0.3">
      <c r="N15">
        <f>H3*H3</f>
        <v>156.25</v>
      </c>
      <c r="O15">
        <f>H5*D7</f>
        <v>555</v>
      </c>
      <c r="R15">
        <v>15</v>
      </c>
      <c r="S15">
        <v>21</v>
      </c>
      <c r="T15">
        <v>13</v>
      </c>
      <c r="U15">
        <v>0</v>
      </c>
    </row>
    <row r="16" spans="1:22" x14ac:dyDescent="0.3">
      <c r="K16" t="s">
        <v>17</v>
      </c>
      <c r="N16">
        <f t="shared" ref="N15:N17" si="17">H4*H4</f>
        <v>306.25</v>
      </c>
      <c r="O16">
        <f>H3*E7</f>
        <v>1100</v>
      </c>
      <c r="R16">
        <v>55</v>
      </c>
      <c r="S16">
        <v>12</v>
      </c>
      <c r="T16">
        <v>15</v>
      </c>
      <c r="U16">
        <v>23</v>
      </c>
    </row>
    <row r="17" spans="2:23" x14ac:dyDescent="0.3">
      <c r="G17" t="s">
        <v>13</v>
      </c>
      <c r="H17" t="s">
        <v>14</v>
      </c>
      <c r="J17">
        <v>22</v>
      </c>
      <c r="K17">
        <f>J17*$G$24</f>
        <v>-1.4955542236927781</v>
      </c>
      <c r="N17">
        <f t="shared" si="17"/>
        <v>56.25</v>
      </c>
      <c r="O17">
        <f>H4*F7</f>
        <v>1662.5</v>
      </c>
      <c r="R17">
        <v>0</v>
      </c>
      <c r="S17">
        <v>0</v>
      </c>
      <c r="T17">
        <v>25</v>
      </c>
      <c r="U17">
        <v>45</v>
      </c>
    </row>
    <row r="18" spans="2:23" x14ac:dyDescent="0.3">
      <c r="B18" t="s">
        <v>12</v>
      </c>
      <c r="C18">
        <f>SUM(C2:F2)</f>
        <v>70</v>
      </c>
      <c r="D18">
        <f>G2*C18</f>
        <v>238</v>
      </c>
      <c r="G18" s="6">
        <f>H2-$G$12</f>
        <v>-7.6647564469914045</v>
      </c>
      <c r="H18">
        <f>G2-$E$23</f>
        <v>-1.5793696275071629</v>
      </c>
      <c r="J18">
        <v>15</v>
      </c>
      <c r="K18">
        <f t="shared" ref="K18:K36" si="18">J18*$G$24</f>
        <v>-1.0196960616087123</v>
      </c>
      <c r="O18">
        <f>SUM(O14:O17)</f>
        <v>3892.5</v>
      </c>
      <c r="R18">
        <v>0</v>
      </c>
      <c r="S18">
        <v>14</v>
      </c>
      <c r="T18">
        <v>14</v>
      </c>
      <c r="U18">
        <v>27</v>
      </c>
    </row>
    <row r="19" spans="2:23" x14ac:dyDescent="0.3">
      <c r="C19">
        <f t="shared" ref="C19:C22" si="19">SUM(C3:F3)</f>
        <v>49</v>
      </c>
      <c r="D19">
        <f t="shared" ref="D19:D22" si="20">G3*C19</f>
        <v>205.79999999999995</v>
      </c>
      <c r="G19" s="6">
        <f t="shared" ref="G19:G21" si="21">H3-$G$12</f>
        <v>2.3352435530085955</v>
      </c>
      <c r="H19">
        <f t="shared" ref="H19:H22" si="22">G3-$E$23</f>
        <v>-0.77936962750716354</v>
      </c>
      <c r="J19">
        <v>55</v>
      </c>
      <c r="K19">
        <f t="shared" si="18"/>
        <v>-3.738885559231945</v>
      </c>
      <c r="O19">
        <f>O18/349</f>
        <v>11.153295128939828</v>
      </c>
      <c r="P19">
        <f>G12*G12</f>
        <v>103.32227362665333</v>
      </c>
      <c r="R19">
        <f>R14*$R$13</f>
        <v>137.5</v>
      </c>
      <c r="S19">
        <f>S14*$S$13</f>
        <v>4218.75</v>
      </c>
      <c r="T19">
        <f>T14*$T$13</f>
        <v>6431.25</v>
      </c>
      <c r="U19">
        <f>U14*$U$13</f>
        <v>0</v>
      </c>
    </row>
    <row r="20" spans="2:23" x14ac:dyDescent="0.3">
      <c r="C20">
        <f t="shared" si="19"/>
        <v>105</v>
      </c>
      <c r="D20">
        <f t="shared" si="20"/>
        <v>525</v>
      </c>
      <c r="G20" s="6">
        <f t="shared" si="21"/>
        <v>7.3352435530085955</v>
      </c>
      <c r="H20">
        <f t="shared" si="22"/>
        <v>2.0630372492837168E-2</v>
      </c>
      <c r="J20">
        <v>0</v>
      </c>
      <c r="K20">
        <f t="shared" si="18"/>
        <v>0</v>
      </c>
      <c r="N20" t="s">
        <v>18</v>
      </c>
      <c r="O20">
        <f>O19-P19</f>
        <v>-92.168978497713496</v>
      </c>
      <c r="R20">
        <f t="shared" ref="R20:R23" si="23">R15*$R$13</f>
        <v>93.75</v>
      </c>
      <c r="S20">
        <f t="shared" ref="S20:S23" si="24">S15*$S$13</f>
        <v>3281.25</v>
      </c>
      <c r="T20">
        <f t="shared" ref="T20:T23" si="25">T15*$T$13</f>
        <v>3981.25</v>
      </c>
      <c r="U20">
        <f t="shared" ref="U20:U23" si="26">U15*$U$13</f>
        <v>0</v>
      </c>
    </row>
    <row r="21" spans="2:23" x14ac:dyDescent="0.3">
      <c r="C21">
        <f t="shared" si="19"/>
        <v>70</v>
      </c>
      <c r="D21">
        <f t="shared" si="20"/>
        <v>406.00000000000006</v>
      </c>
      <c r="G21" s="6">
        <f t="shared" si="21"/>
        <v>-2.6647564469914045</v>
      </c>
      <c r="H21">
        <f t="shared" si="22"/>
        <v>0.82063037249283788</v>
      </c>
      <c r="J21">
        <v>0</v>
      </c>
      <c r="K21">
        <f t="shared" si="18"/>
        <v>0</v>
      </c>
      <c r="R21">
        <f t="shared" si="23"/>
        <v>343.75</v>
      </c>
      <c r="S21">
        <f t="shared" si="24"/>
        <v>1875</v>
      </c>
      <c r="T21">
        <f t="shared" si="25"/>
        <v>4593.75</v>
      </c>
      <c r="U21">
        <f t="shared" si="26"/>
        <v>1293.75</v>
      </c>
    </row>
    <row r="22" spans="2:23" x14ac:dyDescent="0.3">
      <c r="C22">
        <f t="shared" si="19"/>
        <v>55</v>
      </c>
      <c r="D22">
        <f t="shared" si="20"/>
        <v>363</v>
      </c>
      <c r="H22">
        <f t="shared" si="22"/>
        <v>1.6206303724928368</v>
      </c>
      <c r="J22">
        <v>27</v>
      </c>
      <c r="K22">
        <f t="shared" si="18"/>
        <v>-1.8354529108956821</v>
      </c>
      <c r="N22">
        <f>-0.068/-92.17</f>
        <v>7.3776716936096347E-4</v>
      </c>
      <c r="R22">
        <f t="shared" si="23"/>
        <v>0</v>
      </c>
      <c r="S22">
        <f t="shared" si="24"/>
        <v>0</v>
      </c>
      <c r="T22">
        <f t="shared" si="25"/>
        <v>7656.25</v>
      </c>
      <c r="U22">
        <f t="shared" si="26"/>
        <v>2531.25</v>
      </c>
    </row>
    <row r="23" spans="2:23" x14ac:dyDescent="0.3">
      <c r="D23">
        <f>SUM(D18:D22)</f>
        <v>1737.8</v>
      </c>
      <c r="E23" s="6">
        <f>D23/349</f>
        <v>4.9793696275071628</v>
      </c>
      <c r="F23" t="s">
        <v>15</v>
      </c>
      <c r="G23" s="6">
        <f>SUM(G18:G21)</f>
        <v>-0.65902578796561784</v>
      </c>
      <c r="H23">
        <f>SUM(H18:H22)</f>
        <v>0.1031518624641854</v>
      </c>
      <c r="J23">
        <v>21</v>
      </c>
      <c r="K23">
        <f t="shared" si="18"/>
        <v>-1.4275744862521973</v>
      </c>
      <c r="R23">
        <f t="shared" si="23"/>
        <v>0</v>
      </c>
      <c r="S23">
        <f t="shared" si="24"/>
        <v>2187.5</v>
      </c>
      <c r="T23">
        <f t="shared" si="25"/>
        <v>4287.5</v>
      </c>
      <c r="U23">
        <f t="shared" si="26"/>
        <v>1518.75</v>
      </c>
    </row>
    <row r="24" spans="2:23" x14ac:dyDescent="0.3">
      <c r="F24" t="s">
        <v>16</v>
      </c>
      <c r="G24" s="5">
        <f>G23*H23</f>
        <v>-6.797973744058082E-2</v>
      </c>
      <c r="J24">
        <v>12</v>
      </c>
      <c r="K24">
        <f t="shared" si="18"/>
        <v>-0.81575684928696979</v>
      </c>
      <c r="R24">
        <f>SUM(R19:R23)</f>
        <v>575</v>
      </c>
      <c r="S24">
        <f t="shared" ref="S24:U24" si="27">SUM(S19:S23)</f>
        <v>11562.5</v>
      </c>
      <c r="T24">
        <f t="shared" si="27"/>
        <v>26950</v>
      </c>
      <c r="U24">
        <f t="shared" si="27"/>
        <v>5343.75</v>
      </c>
    </row>
    <row r="25" spans="2:23" x14ac:dyDescent="0.3">
      <c r="J25">
        <v>0</v>
      </c>
      <c r="K25">
        <f t="shared" si="18"/>
        <v>0</v>
      </c>
      <c r="N25">
        <f>E23-(N22*G12)</f>
        <v>4.9718704039160224</v>
      </c>
      <c r="R25">
        <f ca="1">SUM(R24:U25)</f>
        <v>0</v>
      </c>
      <c r="S25">
        <f>SUM(R24:U24)</f>
        <v>44431.25</v>
      </c>
      <c r="T25">
        <f>S25/349</f>
        <v>127.31017191977077</v>
      </c>
      <c r="U25">
        <f>G12*G12</f>
        <v>103.32227362665333</v>
      </c>
      <c r="W25">
        <f>L37*L37</f>
        <v>4.6212447024903056E-3</v>
      </c>
    </row>
    <row r="26" spans="2:23" x14ac:dyDescent="0.3">
      <c r="J26">
        <v>14</v>
      </c>
      <c r="K26">
        <f t="shared" si="18"/>
        <v>-0.95171632416813146</v>
      </c>
      <c r="N26">
        <f>N25+(N22*7)</f>
        <v>4.9770347741015488</v>
      </c>
    </row>
    <row r="27" spans="2:23" x14ac:dyDescent="0.3">
      <c r="J27">
        <v>21</v>
      </c>
      <c r="K27">
        <f t="shared" si="18"/>
        <v>-1.4275744862521973</v>
      </c>
      <c r="N27">
        <f>N25+(N22*25)</f>
        <v>4.9903145831500462</v>
      </c>
      <c r="W27">
        <f>W25/(-92.17)*(1.13)</f>
        <v>-5.6656249471780887E-5</v>
      </c>
    </row>
    <row r="28" spans="2:23" x14ac:dyDescent="0.3">
      <c r="J28">
        <v>13</v>
      </c>
      <c r="K28">
        <f t="shared" si="18"/>
        <v>-0.88373658672755062</v>
      </c>
    </row>
    <row r="29" spans="2:23" x14ac:dyDescent="0.3">
      <c r="J29">
        <v>15</v>
      </c>
      <c r="K29">
        <f t="shared" si="18"/>
        <v>-1.0196960616087123</v>
      </c>
    </row>
    <row r="30" spans="2:23" x14ac:dyDescent="0.3">
      <c r="J30">
        <v>25</v>
      </c>
      <c r="K30">
        <f t="shared" si="18"/>
        <v>-1.6994934360145204</v>
      </c>
      <c r="T30">
        <f>T25-U25</f>
        <v>23.987898293117439</v>
      </c>
    </row>
    <row r="31" spans="2:23" x14ac:dyDescent="0.3">
      <c r="J31">
        <v>14</v>
      </c>
      <c r="K31">
        <f t="shared" si="18"/>
        <v>-0.95171632416813146</v>
      </c>
    </row>
    <row r="32" spans="2:23" x14ac:dyDescent="0.3">
      <c r="J32">
        <v>0</v>
      </c>
      <c r="K32">
        <f t="shared" si="18"/>
        <v>0</v>
      </c>
    </row>
    <row r="33" spans="10:12" x14ac:dyDescent="0.3">
      <c r="J33">
        <v>0</v>
      </c>
      <c r="K33">
        <f t="shared" si="18"/>
        <v>0</v>
      </c>
    </row>
    <row r="34" spans="10:12" x14ac:dyDescent="0.3">
      <c r="J34">
        <v>23</v>
      </c>
      <c r="K34">
        <f t="shared" si="18"/>
        <v>-1.563533961133359</v>
      </c>
    </row>
    <row r="35" spans="10:12" x14ac:dyDescent="0.3">
      <c r="J35">
        <v>45</v>
      </c>
      <c r="K35">
        <f t="shared" si="18"/>
        <v>-3.0590881848261371</v>
      </c>
    </row>
    <row r="36" spans="10:12" x14ac:dyDescent="0.3">
      <c r="J36">
        <v>27</v>
      </c>
      <c r="K36">
        <f t="shared" si="18"/>
        <v>-1.8354529108956821</v>
      </c>
    </row>
    <row r="37" spans="10:12" x14ac:dyDescent="0.3">
      <c r="K37">
        <f>SUM(K17:K36)</f>
        <v>-23.724928366762708</v>
      </c>
      <c r="L37">
        <f>K37/349</f>
        <v>-6.797973744058082E-2</v>
      </c>
    </row>
  </sheetData>
  <mergeCells count="2">
    <mergeCell ref="A1:B1"/>
    <mergeCell ref="P1:S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 Diaz</dc:creator>
  <cp:lastModifiedBy>Daniel Rivas</cp:lastModifiedBy>
  <dcterms:created xsi:type="dcterms:W3CDTF">2026-06-08T12:03:11Z</dcterms:created>
  <dcterms:modified xsi:type="dcterms:W3CDTF">2026-06-08T16:39:23Z</dcterms:modified>
</cp:coreProperties>
</file>