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Área Plano de Flotación" sheetId="1" r:id="rId4"/>
    <sheet state="visible" name="Volumen Sumergido" sheetId="2" r:id="rId5"/>
  </sheets>
  <definedNames>
    <definedName name="DWL">'Área Plano de Flotación'!$C$8</definedName>
    <definedName name="LPP">'Área Plano de Flotación'!$C$7</definedName>
    <definedName name="dx">'Área Plano de Flotación'!$H$7</definedName>
    <definedName name="dz">'Área Plano de Flotación'!$H$8</definedName>
  </definedNames>
  <calcPr/>
  <extLst>
    <ext uri="GoogleSheetsCustomDataVersion2">
      <go:sheetsCustomData xmlns:go="http://customooxmlschemas.google.com/" r:id="rId6" roundtripDataChecksum="TnoQ7CvD1uzlcJgvGYhpXWtbiywbMsH6CdV7RBnW32I="/>
    </ext>
  </extLst>
</workbook>
</file>

<file path=xl/sharedStrings.xml><?xml version="1.0" encoding="utf-8"?>
<sst xmlns="http://schemas.openxmlformats.org/spreadsheetml/2006/main" count="83" uniqueCount="53">
  <si>
    <t>ESCUELA NAVAL - Estabilidad y Estiba - 3L</t>
  </si>
  <si>
    <t xml:space="preserve">ÁREA DEL PLANO DE FLOTACIÓN &amp; CENTRO DE FLOTACIÓN </t>
  </si>
  <si>
    <t>Nombre:</t>
  </si>
  <si>
    <t>Italo Ruiz Espinoza</t>
  </si>
  <si>
    <t>Fecha:</t>
  </si>
  <si>
    <t>Patrullero "YP"</t>
  </si>
  <si>
    <t xml:space="preserve">Lpp = </t>
  </si>
  <si>
    <t>pie</t>
  </si>
  <si>
    <t>Separación entre estaciones (dx)=</t>
  </si>
  <si>
    <t>DWL =</t>
  </si>
  <si>
    <t>Separación entre líneas de agua (dz)=</t>
  </si>
  <si>
    <t>TABLA DE OFFSETS para el patrullero "YP"</t>
  </si>
  <si>
    <t>LAS MEDIA MANGAS ESTÁN EN PIE MEDIDAS DESDE CRUJÍA</t>
  </si>
  <si>
    <t>ESTACIÓN NUMERO</t>
  </si>
  <si>
    <t>LÍNEA DE AGUA</t>
  </si>
  <si>
    <t>FP</t>
  </si>
  <si>
    <t>AP</t>
  </si>
  <si>
    <t>(pie)</t>
  </si>
  <si>
    <t>Multiplicador de Simpson</t>
  </si>
  <si>
    <t>Distancia desde FP (pie)</t>
  </si>
  <si>
    <t>Calado (pie)</t>
  </si>
  <si>
    <r>
      <rPr>
        <rFont val="Arial"/>
        <b/>
        <color theme="1"/>
        <sz val="10.0"/>
      </rPr>
      <t>Área Plano Flotación (pie</t>
    </r>
    <r>
      <rPr>
        <rFont val="Arial"/>
        <b/>
        <color theme="1"/>
        <sz val="10.0"/>
        <vertAlign val="superscript"/>
      </rPr>
      <t>2</t>
    </r>
    <r>
      <rPr>
        <rFont val="Arial"/>
        <b/>
        <color theme="1"/>
        <sz val="10.0"/>
      </rPr>
      <t>)</t>
    </r>
  </si>
  <si>
    <t>Posición Longitudinal Centro de Flotación (pie) desde FP</t>
  </si>
  <si>
    <t>10 pie WL</t>
  </si>
  <si>
    <t>8 pie WL</t>
  </si>
  <si>
    <t>6 pie WL</t>
  </si>
  <si>
    <t>4 pie WL</t>
  </si>
  <si>
    <t>2 pie WL</t>
  </si>
  <si>
    <t>ESCUELA NAVAL -  Estabilidad y Estiba - 3L</t>
  </si>
  <si>
    <t>ÁREA DE SECCIONES &amp; VOLUMEN SUMERGIDO</t>
  </si>
  <si>
    <t xml:space="preserve">Italo Ruiz Espinoza </t>
  </si>
  <si>
    <t xml:space="preserve">Fecha: </t>
  </si>
  <si>
    <t>Patrullero "3L"</t>
  </si>
  <si>
    <t>LAS MEDIA-MANGAS ESTÁN MEDIDAS EN PIE DESDE LA LÍNEA DE CRUJÍA</t>
  </si>
  <si>
    <t>NÚMERO DE ESTACIONES</t>
  </si>
  <si>
    <t>PPr</t>
  </si>
  <si>
    <t>PPp</t>
  </si>
  <si>
    <t>Multip de</t>
  </si>
  <si>
    <t>Simpson</t>
  </si>
  <si>
    <r>
      <rPr>
        <rFont val="Arial"/>
        <b/>
        <color theme="1"/>
        <sz val="10.0"/>
      </rPr>
      <t>ÁREA DE SECCIÓN (pie</t>
    </r>
    <r>
      <rPr>
        <rFont val="Arial"/>
        <b/>
        <color theme="1"/>
        <sz val="10.0"/>
        <vertAlign val="superscript"/>
      </rPr>
      <t>2</t>
    </r>
    <r>
      <rPr>
        <rFont val="Arial"/>
        <b/>
        <color theme="1"/>
        <sz val="10.0"/>
      </rPr>
      <t>)</t>
    </r>
  </si>
  <si>
    <t>WL de 10 pie</t>
  </si>
  <si>
    <t>WL  de 8 pie</t>
  </si>
  <si>
    <t>WL  de 6 pie</t>
  </si>
  <si>
    <t>WL de 4 pie</t>
  </si>
  <si>
    <t>WL de 2 pie</t>
  </si>
  <si>
    <r>
      <rPr>
        <rFont val="Arial"/>
        <b/>
        <color theme="1"/>
        <sz val="10.0"/>
      </rPr>
      <t>Volumen sumergido (pie</t>
    </r>
    <r>
      <rPr>
        <rFont val="Arial"/>
        <b/>
        <color theme="1"/>
        <sz val="10.0"/>
        <vertAlign val="superscript"/>
      </rPr>
      <t>3</t>
    </r>
    <r>
      <rPr>
        <rFont val="Arial"/>
        <b/>
        <color theme="1"/>
        <sz val="10.0"/>
      </rPr>
      <t>)</t>
    </r>
  </si>
  <si>
    <t>Desplazamiento (LT)</t>
  </si>
  <si>
    <t>Densidad del agua salada</t>
  </si>
  <si>
    <r>
      <rPr>
        <rFont val="Arial"/>
        <color theme="1"/>
        <sz val="10.0"/>
      </rPr>
      <t>(lb s</t>
    </r>
    <r>
      <rPr>
        <rFont val="Arial"/>
        <color theme="1"/>
        <sz val="10.0"/>
        <vertAlign val="superscript"/>
      </rPr>
      <t>2</t>
    </r>
    <r>
      <rPr>
        <rFont val="Arial"/>
        <color theme="1"/>
        <sz val="10.0"/>
      </rPr>
      <t>)/pie</t>
    </r>
    <r>
      <rPr>
        <rFont val="Arial"/>
        <color theme="1"/>
        <sz val="10.0"/>
        <vertAlign val="superscript"/>
      </rPr>
      <t>4</t>
    </r>
  </si>
  <si>
    <t>Aceleración de gravedad</t>
  </si>
  <si>
    <r>
      <rPr>
        <rFont val="Arial"/>
        <color theme="1"/>
        <sz val="10.0"/>
      </rPr>
      <t>pie/s</t>
    </r>
    <r>
      <rPr>
        <rFont val="Arial"/>
        <color theme="1"/>
        <sz val="10.0"/>
        <vertAlign val="superscript"/>
      </rPr>
      <t>2</t>
    </r>
  </si>
  <si>
    <t>1 Tonelada Larga</t>
  </si>
  <si>
    <t>lb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</si>
</sst>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0.0"/>
  </numFmts>
  <fonts count="5">
    <font>
      <sz val="10.0"/>
      <color rgb="FF000000"/>
      <name val="Arial"/>
      <scheme val="minor"/>
    </font>
    <font>
      <b/>
      <sz val="10.0"/>
      <color theme="1"/>
      <name val="Arial"/>
    </font>
    <font>
      <sz val="10.0"/>
      <color theme="1"/>
      <name val="Arial"/>
    </font>
    <font>
      <color theme="1"/>
      <name val="Arial"/>
      <scheme val="minor"/>
    </font>
    <font/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</border>
    <border>
      <right style="double">
        <color rgb="FF000000"/>
      </right>
    </border>
    <border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double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double">
        <color rgb="FF000000"/>
      </right>
    </border>
    <border>
      <left style="double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double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</border>
    <border>
      <left style="thin">
        <color rgb="FF000000"/>
      </left>
      <right style="thin">
        <color rgb="FF000000"/>
      </right>
      <top style="double">
        <color rgb="FF000000"/>
      </top>
      <bottom/>
    </border>
    <border>
      <left style="double">
        <color rgb="FF000000"/>
      </left>
      <top style="double">
        <color rgb="FF000000"/>
      </top>
    </border>
    <border>
      <right style="thin">
        <color rgb="FF000000"/>
      </right>
      <top style="double">
        <color rgb="FF000000"/>
      </top>
    </border>
    <border>
      <left style="thin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double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/>
    </border>
    <border>
      <right style="double">
        <color rgb="FF000000"/>
      </right>
      <top style="thin">
        <color rgb="FF000000"/>
      </top>
      <bottom/>
    </border>
    <border>
      <left style="double">
        <color rgb="FF000000"/>
      </left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left style="thin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thin">
        <color rgb="FF000000"/>
      </right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9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Alignment="1" applyBorder="1" applyFont="1">
      <alignment horizontal="right"/>
    </xf>
    <xf borderId="2" fillId="2" fontId="2" numFmtId="0" xfId="0" applyAlignment="1" applyBorder="1" applyFill="1" applyFont="1">
      <alignment readingOrder="0"/>
    </xf>
    <xf borderId="3" fillId="2" fontId="2" numFmtId="0" xfId="0" applyBorder="1" applyFont="1"/>
    <xf borderId="4" fillId="2" fontId="2" numFmtId="0" xfId="0" applyBorder="1" applyFont="1"/>
    <xf borderId="1" fillId="0" fontId="1" numFmtId="0" xfId="0" applyAlignment="1" applyBorder="1" applyFont="1">
      <alignment horizontal="right" readingOrder="0"/>
    </xf>
    <xf borderId="2" fillId="2" fontId="2" numFmtId="164" xfId="0" applyAlignment="1" applyBorder="1" applyFont="1" applyNumberFormat="1">
      <alignment readingOrder="0"/>
    </xf>
    <xf borderId="0" fillId="0" fontId="1" numFmtId="0" xfId="0" applyAlignment="1" applyFont="1">
      <alignment horizontal="right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3" numFmtId="0" xfId="0" applyFont="1"/>
    <xf borderId="0" fillId="0" fontId="2" numFmtId="0" xfId="0" applyFont="1"/>
    <xf borderId="5" fillId="0" fontId="2" numFmtId="0" xfId="0" applyBorder="1" applyFont="1"/>
    <xf borderId="6" fillId="0" fontId="2" numFmtId="0" xfId="0" applyBorder="1" applyFont="1"/>
    <xf borderId="7" fillId="0" fontId="1" numFmtId="0" xfId="0" applyAlignment="1" applyBorder="1" applyFont="1">
      <alignment horizontal="center"/>
    </xf>
    <xf borderId="7" fillId="0" fontId="4" numFmtId="0" xfId="0" applyBorder="1" applyFont="1"/>
    <xf borderId="8" fillId="0" fontId="4" numFmtId="0" xfId="0" applyBorder="1" applyFont="1"/>
    <xf borderId="9" fillId="0" fontId="2" numFmtId="0" xfId="0" applyBorder="1" applyFont="1"/>
    <xf borderId="10" fillId="0" fontId="2" numFmtId="0" xfId="0" applyBorder="1" applyFont="1"/>
    <xf borderId="0" fillId="0" fontId="2" numFmtId="0" xfId="0" applyAlignment="1" applyFont="1">
      <alignment horizontal="center"/>
    </xf>
    <xf borderId="10" fillId="0" fontId="4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1" numFmtId="0" xfId="0" applyAlignment="1" applyBorder="1" applyFont="1">
      <alignment horizontal="center"/>
    </xf>
    <xf borderId="13" fillId="0" fontId="4" numFmtId="0" xfId="0" applyBorder="1" applyFont="1"/>
    <xf borderId="14" fillId="0" fontId="4" numFmtId="0" xfId="0" applyBorder="1" applyFont="1"/>
    <xf borderId="9" fillId="0" fontId="1" numFmtId="0" xfId="0" applyAlignment="1" applyBorder="1" applyFont="1">
      <alignment horizontal="center"/>
    </xf>
    <xf borderId="15" fillId="0" fontId="1" numFmtId="0" xfId="0" applyAlignment="1" applyBorder="1" applyFont="1">
      <alignment horizontal="center"/>
    </xf>
    <xf borderId="16" fillId="0" fontId="2" numFmtId="0" xfId="0" applyBorder="1" applyFont="1"/>
    <xf borderId="17" fillId="0" fontId="1" numFmtId="0" xfId="0" applyAlignment="1" applyBorder="1" applyFont="1">
      <alignment horizontal="center"/>
    </xf>
    <xf borderId="18" fillId="0" fontId="1" numFmtId="0" xfId="0" applyAlignment="1" applyBorder="1" applyFont="1">
      <alignment horizontal="center"/>
    </xf>
    <xf borderId="19" fillId="0" fontId="1" numFmtId="0" xfId="0" applyAlignment="1" applyBorder="1" applyFont="1">
      <alignment horizontal="center"/>
    </xf>
    <xf borderId="20" fillId="0" fontId="1" numFmtId="0" xfId="0" applyAlignment="1" applyBorder="1" applyFont="1">
      <alignment horizontal="center"/>
    </xf>
    <xf borderId="21" fillId="0" fontId="1" numFmtId="0" xfId="0" applyAlignment="1" applyBorder="1" applyFont="1">
      <alignment horizontal="center"/>
    </xf>
    <xf borderId="22" fillId="0" fontId="1" numFmtId="0" xfId="0" applyAlignment="1" applyBorder="1" applyFont="1">
      <alignment horizontal="center"/>
    </xf>
    <xf borderId="23" fillId="0" fontId="2" numFmtId="165" xfId="0" applyAlignment="1" applyBorder="1" applyFont="1" applyNumberFormat="1">
      <alignment horizontal="center"/>
    </xf>
    <xf borderId="24" fillId="0" fontId="2" numFmtId="165" xfId="0" applyAlignment="1" applyBorder="1" applyFont="1" applyNumberFormat="1">
      <alignment horizontal="center"/>
    </xf>
    <xf borderId="25" fillId="0" fontId="1" numFmtId="0" xfId="0" applyAlignment="1" applyBorder="1" applyFont="1">
      <alignment horizontal="center"/>
    </xf>
    <xf borderId="26" fillId="0" fontId="2" numFmtId="165" xfId="0" applyAlignment="1" applyBorder="1" applyFont="1" applyNumberFormat="1">
      <alignment horizontal="center"/>
    </xf>
    <xf borderId="27" fillId="0" fontId="2" numFmtId="165" xfId="0" applyAlignment="1" applyBorder="1" applyFont="1" applyNumberFormat="1">
      <alignment horizontal="center"/>
    </xf>
    <xf borderId="28" fillId="0" fontId="2" numFmtId="0" xfId="0" applyAlignment="1" applyBorder="1" applyFont="1">
      <alignment horizontal="center" shrinkToFit="0" vertical="center" wrapText="1"/>
    </xf>
    <xf borderId="29" fillId="2" fontId="2" numFmtId="0" xfId="0" applyAlignment="1" applyBorder="1" applyFont="1">
      <alignment vertical="center"/>
    </xf>
    <xf borderId="20" fillId="0" fontId="4" numFmtId="0" xfId="0" applyBorder="1" applyFont="1"/>
    <xf borderId="20" fillId="0" fontId="2" numFmtId="0" xfId="0" applyAlignment="1" applyBorder="1" applyFont="1">
      <alignment vertical="center"/>
    </xf>
    <xf borderId="30" fillId="0" fontId="1" numFmtId="0" xfId="0" applyAlignment="1" applyBorder="1" applyFont="1">
      <alignment horizontal="center" shrinkToFit="0" vertical="center" wrapText="1"/>
    </xf>
    <xf borderId="31" fillId="0" fontId="4" numFmtId="0" xfId="0" applyBorder="1" applyFont="1"/>
    <xf borderId="32" fillId="0" fontId="1" numFmtId="0" xfId="0" applyAlignment="1" applyBorder="1" applyFont="1">
      <alignment horizontal="center" shrinkToFit="0" vertical="center" wrapText="1"/>
    </xf>
    <xf borderId="33" fillId="0" fontId="4" numFmtId="0" xfId="0" applyBorder="1" applyFont="1"/>
    <xf borderId="34" fillId="0" fontId="4" numFmtId="0" xfId="0" applyBorder="1" applyFont="1"/>
    <xf borderId="35" fillId="0" fontId="4" numFmtId="0" xfId="0" applyBorder="1" applyFont="1"/>
    <xf borderId="19" fillId="0" fontId="4" numFmtId="0" xfId="0" applyBorder="1" applyFont="1"/>
    <xf borderId="36" fillId="0" fontId="4" numFmtId="0" xfId="0" applyBorder="1" applyFont="1"/>
    <xf borderId="11" fillId="0" fontId="4" numFmtId="0" xfId="0" applyBorder="1" applyFont="1"/>
    <xf borderId="12" fillId="0" fontId="4" numFmtId="0" xfId="0" applyBorder="1" applyFont="1"/>
    <xf borderId="37" fillId="0" fontId="1" numFmtId="0" xfId="0" applyAlignment="1" applyBorder="1" applyFont="1">
      <alignment horizontal="center"/>
    </xf>
    <xf borderId="38" fillId="0" fontId="4" numFmtId="0" xfId="0" applyBorder="1" applyFont="1"/>
    <xf borderId="39" fillId="2" fontId="2" numFmtId="165" xfId="0" applyBorder="1" applyFont="1" applyNumberFormat="1"/>
    <xf borderId="40" fillId="0" fontId="4" numFmtId="0" xfId="0" applyBorder="1" applyFont="1"/>
    <xf borderId="41" fillId="0" fontId="4" numFmtId="0" xfId="0" applyBorder="1" applyFont="1"/>
    <xf borderId="42" fillId="2" fontId="2" numFmtId="165" xfId="0" applyBorder="1" applyFont="1" applyNumberFormat="1"/>
    <xf borderId="43" fillId="0" fontId="4" numFmtId="0" xfId="0" applyBorder="1" applyFont="1"/>
    <xf borderId="44" fillId="0" fontId="1" numFmtId="0" xfId="0" applyAlignment="1" applyBorder="1" applyFont="1">
      <alignment horizontal="center"/>
    </xf>
    <xf borderId="45" fillId="0" fontId="1" numFmtId="0" xfId="0" applyAlignment="1" applyBorder="1" applyFont="1">
      <alignment horizontal="center"/>
    </xf>
    <xf borderId="46" fillId="0" fontId="4" numFmtId="0" xfId="0" applyBorder="1" applyFont="1"/>
    <xf borderId="47" fillId="2" fontId="2" numFmtId="165" xfId="0" applyBorder="1" applyFont="1" applyNumberFormat="1"/>
    <xf borderId="48" fillId="0" fontId="4" numFmtId="0" xfId="0" applyBorder="1" applyFont="1"/>
    <xf borderId="49" fillId="0" fontId="4" numFmtId="0" xfId="0" applyBorder="1" applyFont="1"/>
    <xf borderId="50" fillId="0" fontId="4" numFmtId="0" xfId="0" applyBorder="1" applyFont="1"/>
    <xf borderId="5" fillId="2" fontId="2" numFmtId="0" xfId="0" applyBorder="1" applyFont="1"/>
    <xf borderId="15" fillId="0" fontId="2" numFmtId="0" xfId="0" applyAlignment="1" applyBorder="1" applyFont="1">
      <alignment horizontal="center"/>
    </xf>
    <xf borderId="18" fillId="0" fontId="2" numFmtId="0" xfId="0" applyAlignment="1" applyBorder="1" applyFont="1">
      <alignment horizontal="center"/>
    </xf>
    <xf borderId="19" fillId="0" fontId="2" numFmtId="0" xfId="0" applyAlignment="1" applyBorder="1" applyFont="1">
      <alignment horizontal="center"/>
    </xf>
    <xf borderId="51" fillId="2" fontId="2" numFmtId="0" xfId="0" applyBorder="1" applyFont="1"/>
    <xf borderId="52" fillId="2" fontId="2" numFmtId="0" xfId="0" applyBorder="1" applyFont="1"/>
    <xf borderId="53" fillId="2" fontId="2" numFmtId="0" xfId="0" applyBorder="1" applyFont="1"/>
    <xf borderId="54" fillId="2" fontId="2" numFmtId="0" xfId="0" applyBorder="1" applyFont="1"/>
    <xf borderId="55" fillId="2" fontId="2" numFmtId="0" xfId="0" applyBorder="1" applyFont="1"/>
    <xf borderId="56" fillId="0" fontId="1" numFmtId="0" xfId="0" applyAlignment="1" applyBorder="1" applyFont="1">
      <alignment horizontal="center"/>
    </xf>
    <xf borderId="57" fillId="0" fontId="4" numFmtId="0" xfId="0" applyBorder="1" applyFont="1"/>
    <xf borderId="58" fillId="0" fontId="1" numFmtId="0" xfId="0" applyAlignment="1" applyBorder="1" applyFont="1">
      <alignment horizontal="center"/>
    </xf>
    <xf borderId="16" fillId="0" fontId="1" numFmtId="0" xfId="0" applyAlignment="1" applyBorder="1" applyFont="1">
      <alignment horizontal="center"/>
    </xf>
    <xf borderId="1" fillId="2" fontId="2" numFmtId="2" xfId="0" applyBorder="1" applyFont="1" applyNumberFormat="1"/>
    <xf borderId="23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/>
    </xf>
    <xf borderId="56" fillId="0" fontId="2" numFmtId="0" xfId="0" applyAlignment="1" applyBorder="1" applyFont="1">
      <alignment horizontal="center"/>
    </xf>
    <xf borderId="56" fillId="0" fontId="2" numFmtId="0" xfId="0" applyBorder="1" applyFont="1"/>
    <xf borderId="57" fillId="0" fontId="2" numFmtId="0" xfId="0" applyBorder="1" applyFont="1"/>
    <xf borderId="59" fillId="0" fontId="1" numFmtId="0" xfId="0" applyAlignment="1" applyBorder="1" applyFont="1">
      <alignment horizontal="center"/>
    </xf>
    <xf borderId="56" fillId="2" fontId="2" numFmtId="2" xfId="0" applyBorder="1" applyFont="1" applyNumberFormat="1"/>
    <xf borderId="36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6.5"/>
    <col customWidth="1" min="2" max="4" width="9.13"/>
    <col customWidth="1" min="5" max="5" width="11.75"/>
    <col customWidth="1" min="6" max="26" width="9.13"/>
  </cols>
  <sheetData>
    <row r="1" ht="12.75" customHeight="1">
      <c r="A1" s="1" t="s">
        <v>0</v>
      </c>
    </row>
    <row r="2" ht="12.75" customHeight="1">
      <c r="A2" s="1"/>
    </row>
    <row r="3" ht="12.75" customHeight="1">
      <c r="A3" s="1" t="s">
        <v>1</v>
      </c>
      <c r="H3" s="2" t="s">
        <v>2</v>
      </c>
      <c r="I3" s="3" t="s">
        <v>3</v>
      </c>
      <c r="J3" s="4"/>
      <c r="K3" s="4"/>
      <c r="L3" s="5"/>
    </row>
    <row r="4" ht="12.75" customHeight="1">
      <c r="H4" s="6" t="s">
        <v>4</v>
      </c>
      <c r="I4" s="7">
        <v>45868.0</v>
      </c>
      <c r="J4" s="4"/>
      <c r="K4" s="4"/>
      <c r="L4" s="5"/>
    </row>
    <row r="5" ht="12.75" customHeight="1">
      <c r="H5" s="8"/>
    </row>
    <row r="6" ht="12.75" customHeight="1">
      <c r="A6" s="9" t="s">
        <v>5</v>
      </c>
    </row>
    <row r="7" ht="12.75" customHeight="1">
      <c r="B7" s="10" t="s">
        <v>6</v>
      </c>
      <c r="C7" s="11">
        <v>101.7</v>
      </c>
      <c r="D7" s="12" t="s">
        <v>7</v>
      </c>
      <c r="E7" s="12" t="s">
        <v>8</v>
      </c>
      <c r="I7" s="13">
        <f>LPP/(11-1)</f>
        <v>10.17</v>
      </c>
      <c r="J7" s="12" t="s">
        <v>7</v>
      </c>
    </row>
    <row r="8" ht="12.75" customHeight="1">
      <c r="B8" s="10" t="s">
        <v>9</v>
      </c>
      <c r="C8" s="11">
        <v>6.0</v>
      </c>
      <c r="D8" s="12" t="s">
        <v>7</v>
      </c>
      <c r="E8" s="12" t="s">
        <v>10</v>
      </c>
      <c r="I8" s="13">
        <f>10/(11-1)</f>
        <v>1</v>
      </c>
      <c r="J8" s="12" t="s">
        <v>7</v>
      </c>
    </row>
    <row r="9" ht="12.75" customHeight="1"/>
    <row r="10" ht="12.75" customHeight="1"/>
    <row r="11" ht="12.75" customHeight="1">
      <c r="A11" s="14"/>
      <c r="B11" s="15" t="s">
        <v>11</v>
      </c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ht="12.75" customHeight="1">
      <c r="A12" s="18"/>
      <c r="L12" s="19"/>
    </row>
    <row r="13" ht="12.75" customHeight="1">
      <c r="A13" s="18"/>
      <c r="B13" s="20" t="s">
        <v>12</v>
      </c>
      <c r="L13" s="21"/>
    </row>
    <row r="14" ht="12.75" customHeight="1">
      <c r="A14" s="18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3"/>
    </row>
    <row r="15" ht="12.75" customHeight="1">
      <c r="A15" s="18"/>
      <c r="B15" s="24" t="s">
        <v>13</v>
      </c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ht="12.75" customHeight="1">
      <c r="A16" s="27" t="s">
        <v>14</v>
      </c>
      <c r="B16" s="28" t="s">
        <v>15</v>
      </c>
      <c r="C16" s="29"/>
      <c r="D16" s="29"/>
      <c r="E16" s="29"/>
      <c r="F16" s="29"/>
      <c r="G16" s="29"/>
      <c r="H16" s="29"/>
      <c r="I16" s="29"/>
      <c r="J16" s="29"/>
      <c r="K16" s="29"/>
      <c r="L16" s="30" t="s">
        <v>16</v>
      </c>
    </row>
    <row r="17" ht="12.75" customHeight="1">
      <c r="A17" s="31" t="s">
        <v>17</v>
      </c>
      <c r="B17" s="32">
        <v>0.0</v>
      </c>
      <c r="C17" s="33">
        <v>1.0</v>
      </c>
      <c r="D17" s="33">
        <v>2.0</v>
      </c>
      <c r="E17" s="33">
        <v>3.0</v>
      </c>
      <c r="F17" s="33">
        <v>4.0</v>
      </c>
      <c r="G17" s="33">
        <v>5.0</v>
      </c>
      <c r="H17" s="33">
        <v>6.0</v>
      </c>
      <c r="I17" s="33">
        <v>7.0</v>
      </c>
      <c r="J17" s="33">
        <v>8.0</v>
      </c>
      <c r="K17" s="33">
        <v>9.0</v>
      </c>
      <c r="L17" s="34">
        <v>10.0</v>
      </c>
    </row>
    <row r="18" ht="12.75" customHeight="1">
      <c r="A18" s="35">
        <v>10.0</v>
      </c>
      <c r="B18" s="36">
        <v>1.1</v>
      </c>
      <c r="C18" s="36">
        <v>5.2</v>
      </c>
      <c r="D18" s="36">
        <v>8.6</v>
      </c>
      <c r="E18" s="36">
        <v>10.1</v>
      </c>
      <c r="F18" s="36">
        <v>10.8</v>
      </c>
      <c r="G18" s="36">
        <v>11.1</v>
      </c>
      <c r="H18" s="36">
        <v>11.0</v>
      </c>
      <c r="I18" s="36">
        <v>10.8</v>
      </c>
      <c r="J18" s="36">
        <v>10.6</v>
      </c>
      <c r="K18" s="36">
        <v>10.1</v>
      </c>
      <c r="L18" s="37">
        <v>9.7</v>
      </c>
    </row>
    <row r="19" ht="12.75" customHeight="1">
      <c r="A19" s="27">
        <v>9.0</v>
      </c>
      <c r="B19" s="36">
        <v>0.8</v>
      </c>
      <c r="C19" s="36">
        <v>4.7</v>
      </c>
      <c r="D19" s="36">
        <v>8.1</v>
      </c>
      <c r="E19" s="36">
        <v>9.7</v>
      </c>
      <c r="F19" s="36">
        <v>10.6</v>
      </c>
      <c r="G19" s="36">
        <v>10.9</v>
      </c>
      <c r="H19" s="36">
        <v>10.8</v>
      </c>
      <c r="I19" s="36">
        <v>10.7</v>
      </c>
      <c r="J19" s="36">
        <v>10.4</v>
      </c>
      <c r="K19" s="36">
        <v>10.0</v>
      </c>
      <c r="L19" s="37">
        <v>9.6</v>
      </c>
    </row>
    <row r="20" ht="12.75" customHeight="1">
      <c r="A20" s="27">
        <v>8.0</v>
      </c>
      <c r="B20" s="36">
        <v>0.5</v>
      </c>
      <c r="C20" s="36">
        <v>4.1</v>
      </c>
      <c r="D20" s="36">
        <v>7.6</v>
      </c>
      <c r="E20" s="36">
        <v>9.4</v>
      </c>
      <c r="F20" s="36">
        <v>10.4</v>
      </c>
      <c r="G20" s="36">
        <v>10.8</v>
      </c>
      <c r="H20" s="36">
        <v>10.7</v>
      </c>
      <c r="I20" s="36">
        <v>10.6</v>
      </c>
      <c r="J20" s="36">
        <v>10.2</v>
      </c>
      <c r="K20" s="36">
        <v>9.9</v>
      </c>
      <c r="L20" s="37">
        <v>9.5</v>
      </c>
    </row>
    <row r="21" ht="12.75" customHeight="1">
      <c r="A21" s="27">
        <v>7.0</v>
      </c>
      <c r="B21" s="36">
        <v>0.3</v>
      </c>
      <c r="C21" s="36">
        <v>3.6</v>
      </c>
      <c r="D21" s="36">
        <v>7.0</v>
      </c>
      <c r="E21" s="36">
        <v>9.1</v>
      </c>
      <c r="F21" s="36">
        <v>10.2</v>
      </c>
      <c r="G21" s="36">
        <v>10.7</v>
      </c>
      <c r="H21" s="36">
        <v>10.6</v>
      </c>
      <c r="I21" s="36">
        <v>10.5</v>
      </c>
      <c r="J21" s="36">
        <v>10.1</v>
      </c>
      <c r="K21" s="36">
        <v>9.7</v>
      </c>
      <c r="L21" s="37">
        <v>9.4</v>
      </c>
    </row>
    <row r="22" ht="12.75" customHeight="1">
      <c r="A22" s="27">
        <v>6.0</v>
      </c>
      <c r="B22" s="36">
        <v>0.1</v>
      </c>
      <c r="C22" s="36">
        <v>3.0</v>
      </c>
      <c r="D22" s="36">
        <v>6.3</v>
      </c>
      <c r="E22" s="36">
        <v>8.7</v>
      </c>
      <c r="F22" s="36">
        <v>10.0</v>
      </c>
      <c r="G22" s="36">
        <v>10.6</v>
      </c>
      <c r="H22" s="36">
        <v>10.5</v>
      </c>
      <c r="I22" s="36">
        <v>10.2</v>
      </c>
      <c r="J22" s="36">
        <v>9.8</v>
      </c>
      <c r="K22" s="36">
        <v>9.5</v>
      </c>
      <c r="L22" s="37">
        <v>9.0</v>
      </c>
    </row>
    <row r="23" ht="12.75" customHeight="1">
      <c r="A23" s="27">
        <v>5.0</v>
      </c>
      <c r="B23" s="36">
        <v>0.0</v>
      </c>
      <c r="C23" s="36">
        <v>2.4</v>
      </c>
      <c r="D23" s="36">
        <v>5.5</v>
      </c>
      <c r="E23" s="36">
        <v>8.2</v>
      </c>
      <c r="F23" s="36">
        <v>9.5</v>
      </c>
      <c r="G23" s="36">
        <v>10.1</v>
      </c>
      <c r="H23" s="36">
        <v>10.1</v>
      </c>
      <c r="I23" s="36">
        <v>9.7</v>
      </c>
      <c r="J23" s="36">
        <v>9.3</v>
      </c>
      <c r="K23" s="36">
        <v>8.8</v>
      </c>
      <c r="L23" s="37">
        <v>8.0</v>
      </c>
    </row>
    <row r="24" ht="12.75" customHeight="1">
      <c r="A24" s="27">
        <v>4.0</v>
      </c>
      <c r="B24" s="36">
        <v>0.0</v>
      </c>
      <c r="C24" s="36">
        <v>1.9</v>
      </c>
      <c r="D24" s="36">
        <v>4.5</v>
      </c>
      <c r="E24" s="36">
        <v>7.3</v>
      </c>
      <c r="F24" s="36">
        <v>8.8</v>
      </c>
      <c r="G24" s="36">
        <v>9.4</v>
      </c>
      <c r="H24" s="36">
        <v>9.5</v>
      </c>
      <c r="I24" s="36">
        <v>9.1</v>
      </c>
      <c r="J24" s="36">
        <v>8.4</v>
      </c>
      <c r="K24" s="36">
        <v>7.3</v>
      </c>
      <c r="L24" s="37">
        <v>3.5</v>
      </c>
    </row>
    <row r="25" ht="12.75" customHeight="1">
      <c r="A25" s="27">
        <v>3.0</v>
      </c>
      <c r="B25" s="36">
        <v>0.0</v>
      </c>
      <c r="C25" s="36">
        <v>1.3</v>
      </c>
      <c r="D25" s="36">
        <v>3.5</v>
      </c>
      <c r="E25" s="36">
        <v>6.2</v>
      </c>
      <c r="F25" s="36">
        <v>7.5</v>
      </c>
      <c r="G25" s="36">
        <v>8.2</v>
      </c>
      <c r="H25" s="36">
        <v>8.6</v>
      </c>
      <c r="I25" s="36">
        <v>7.5</v>
      </c>
      <c r="J25" s="36">
        <v>5.0</v>
      </c>
      <c r="K25" s="36">
        <v>0.0</v>
      </c>
      <c r="L25" s="37">
        <v>0.0</v>
      </c>
    </row>
    <row r="26" ht="12.75" customHeight="1">
      <c r="A26" s="27">
        <v>2.0</v>
      </c>
      <c r="B26" s="36">
        <v>0.0</v>
      </c>
      <c r="C26" s="36">
        <v>0.8</v>
      </c>
      <c r="D26" s="36">
        <v>2.3</v>
      </c>
      <c r="E26" s="36">
        <v>4.5</v>
      </c>
      <c r="F26" s="36">
        <v>5.3</v>
      </c>
      <c r="G26" s="36">
        <v>6.0</v>
      </c>
      <c r="H26" s="36">
        <v>5.5</v>
      </c>
      <c r="I26" s="36">
        <v>2.0</v>
      </c>
      <c r="J26" s="36">
        <v>0.0</v>
      </c>
      <c r="K26" s="36">
        <v>0.0</v>
      </c>
      <c r="L26" s="37">
        <v>0.0</v>
      </c>
    </row>
    <row r="27" ht="12.75" customHeight="1">
      <c r="A27" s="27">
        <v>1.0</v>
      </c>
      <c r="B27" s="36">
        <v>0.0</v>
      </c>
      <c r="C27" s="36">
        <v>0.2</v>
      </c>
      <c r="D27" s="36">
        <v>1.0</v>
      </c>
      <c r="E27" s="36">
        <v>2.2</v>
      </c>
      <c r="F27" s="36">
        <v>2.2</v>
      </c>
      <c r="G27" s="36">
        <v>1.7</v>
      </c>
      <c r="H27" s="36">
        <v>0.0</v>
      </c>
      <c r="I27" s="36">
        <v>0.0</v>
      </c>
      <c r="J27" s="36">
        <v>0.0</v>
      </c>
      <c r="K27" s="36">
        <v>0.0</v>
      </c>
      <c r="L27" s="37">
        <v>0.0</v>
      </c>
    </row>
    <row r="28" ht="12.75" customHeight="1">
      <c r="A28" s="38">
        <v>0.0</v>
      </c>
      <c r="B28" s="39">
        <v>0.0</v>
      </c>
      <c r="C28" s="39">
        <v>0.0</v>
      </c>
      <c r="D28" s="39">
        <v>0.0</v>
      </c>
      <c r="E28" s="39">
        <v>0.0</v>
      </c>
      <c r="F28" s="39">
        <v>0.0</v>
      </c>
      <c r="G28" s="39">
        <v>0.0</v>
      </c>
      <c r="H28" s="39">
        <v>0.0</v>
      </c>
      <c r="I28" s="39">
        <v>0.0</v>
      </c>
      <c r="J28" s="39">
        <v>0.0</v>
      </c>
      <c r="K28" s="39">
        <v>0.0</v>
      </c>
      <c r="L28" s="40">
        <v>0.0</v>
      </c>
    </row>
    <row r="29" ht="12.75" customHeight="1">
      <c r="A29" s="41" t="s">
        <v>18</v>
      </c>
      <c r="B29" s="42">
        <v>1.0</v>
      </c>
      <c r="C29" s="42">
        <v>4.0</v>
      </c>
      <c r="D29" s="42">
        <v>2.0</v>
      </c>
      <c r="E29" s="42">
        <v>4.0</v>
      </c>
      <c r="F29" s="42">
        <v>2.0</v>
      </c>
      <c r="G29" s="42">
        <v>4.0</v>
      </c>
      <c r="H29" s="42">
        <v>2.0</v>
      </c>
      <c r="I29" s="42">
        <v>4.0</v>
      </c>
      <c r="J29" s="42">
        <v>2.0</v>
      </c>
      <c r="K29" s="42">
        <v>4.0</v>
      </c>
      <c r="L29" s="42">
        <v>1.0</v>
      </c>
    </row>
    <row r="30" ht="12.75" customHeigh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1" ht="12.75" customHeight="1"/>
    <row r="32" ht="12.75" customHeight="1"/>
    <row r="33" ht="12.75" customHeight="1">
      <c r="A33" s="41" t="s">
        <v>19</v>
      </c>
      <c r="B33" s="42">
        <f t="shared" ref="B33:L33" si="1">$I$7*B17</f>
        <v>0</v>
      </c>
      <c r="C33" s="42">
        <f t="shared" si="1"/>
        <v>10.17</v>
      </c>
      <c r="D33" s="42">
        <f t="shared" si="1"/>
        <v>20.34</v>
      </c>
      <c r="E33" s="42">
        <f t="shared" si="1"/>
        <v>30.51</v>
      </c>
      <c r="F33" s="42">
        <f t="shared" si="1"/>
        <v>40.68</v>
      </c>
      <c r="G33" s="42">
        <f t="shared" si="1"/>
        <v>50.85</v>
      </c>
      <c r="H33" s="42">
        <f t="shared" si="1"/>
        <v>61.02</v>
      </c>
      <c r="I33" s="42">
        <f t="shared" si="1"/>
        <v>71.19</v>
      </c>
      <c r="J33" s="42">
        <f t="shared" si="1"/>
        <v>81.36</v>
      </c>
      <c r="K33" s="42">
        <f t="shared" si="1"/>
        <v>91.53</v>
      </c>
      <c r="L33" s="42">
        <f t="shared" si="1"/>
        <v>101.7</v>
      </c>
    </row>
    <row r="34" ht="12.75" customHeight="1">
      <c r="A34" s="43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</row>
    <row r="35" ht="12.75" customHeight="1"/>
    <row r="36" ht="12.75" customHeight="1"/>
    <row r="37" ht="15.0" customHeight="1">
      <c r="B37" s="45" t="s">
        <v>20</v>
      </c>
      <c r="C37" s="46"/>
      <c r="D37" s="47" t="s">
        <v>21</v>
      </c>
      <c r="E37" s="48"/>
      <c r="F37" s="46"/>
      <c r="G37" s="47" t="s">
        <v>22</v>
      </c>
      <c r="H37" s="48"/>
      <c r="I37" s="49"/>
    </row>
    <row r="38" ht="12.75" customHeight="1">
      <c r="B38" s="50"/>
      <c r="C38" s="51"/>
      <c r="D38" s="52"/>
      <c r="E38" s="53"/>
      <c r="F38" s="51"/>
      <c r="G38" s="52"/>
      <c r="H38" s="53"/>
      <c r="I38" s="54"/>
    </row>
    <row r="39" ht="12.75" customHeight="1">
      <c r="B39" s="55" t="s">
        <v>23</v>
      </c>
      <c r="C39" s="56"/>
      <c r="D39" s="57">
        <f t="array" ref="D39">2*(1/3)*$I$7*(SUMPRODUCT((B18:L18)*($B$29:$L$29)))</f>
        <v>1911.96</v>
      </c>
      <c r="E39" s="58"/>
      <c r="F39" s="59"/>
      <c r="G39" s="60">
        <f>((1/D39)*(2*$I$7*(1/3)*SUMPRODUCT(B18:L18,B29:L29,B33:L33)))</f>
        <v>55.87729787</v>
      </c>
      <c r="H39" s="58"/>
      <c r="I39" s="61"/>
    </row>
    <row r="40" ht="12.75" customHeight="1">
      <c r="B40" s="62" t="s">
        <v>24</v>
      </c>
      <c r="D40" s="57">
        <f t="array" ref="D40">2*(1/3)*$I$7*(SUMPRODUCT((B20:L20)*($B$29:$L$29)))</f>
        <v>1810.26</v>
      </c>
      <c r="E40" s="58"/>
      <c r="F40" s="59"/>
      <c r="G40" s="60">
        <f>((1/D40)*(2*$I$7*(1/3)*SUMPRODUCT(B20:L20,B29:L29,B33:L33)))</f>
        <v>57.08150562</v>
      </c>
      <c r="H40" s="58"/>
      <c r="I40" s="61"/>
    </row>
    <row r="41" ht="12.75" customHeight="1">
      <c r="B41" s="62" t="s">
        <v>25</v>
      </c>
      <c r="D41" s="57">
        <f t="array" ref="D41">2*(1/3)*$I$7*(SUMPRODUCT((B22:L22)*($B$29:$L$29)))</f>
        <v>1697.034</v>
      </c>
      <c r="E41" s="58"/>
      <c r="F41" s="59"/>
      <c r="G41" s="60">
        <f>((1/D41)*(2*$I$7*(1/3)*SUMPRODUCT(B22:L22,B29:L29,B33:L33)))</f>
        <v>58.26520176</v>
      </c>
      <c r="H41" s="58"/>
      <c r="I41" s="61"/>
    </row>
    <row r="42" ht="12.75" customHeight="1">
      <c r="B42" s="62" t="s">
        <v>26</v>
      </c>
      <c r="D42" s="57">
        <f t="array" ref="D42">2*(1/3)*$I$7*(SUMPRODUCT((B24:L24)*($B$29:$L$29)))</f>
        <v>1396.002</v>
      </c>
      <c r="E42" s="58"/>
      <c r="F42" s="59"/>
      <c r="G42" s="60">
        <f>((1/D42)*(2*$I$7*(1/3)*SUMPRODUCT(B24:L24,B29:L29,B33:L33)))</f>
        <v>57.9181253</v>
      </c>
      <c r="H42" s="58"/>
      <c r="I42" s="61"/>
    </row>
    <row r="43" ht="12.75" customHeight="1">
      <c r="B43" s="63" t="s">
        <v>27</v>
      </c>
      <c r="C43" s="64"/>
      <c r="D43" s="65">
        <f t="array" ref="D43">2*(1/3)*$I$7*(SUMPRODUCT((B26:L26)*($B$29:$L$29)))</f>
        <v>538.332</v>
      </c>
      <c r="E43" s="66"/>
      <c r="F43" s="67"/>
      <c r="G43" s="65">
        <f>((1/D43)*(2*$I$7*(1/3)*SUMPRODUCT(B26:L26,B29:L29,B33:L33)))</f>
        <v>44.93244332</v>
      </c>
      <c r="H43" s="66"/>
      <c r="I43" s="68"/>
    </row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3.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4">
    <mergeCell ref="D37:F38"/>
    <mergeCell ref="G37:I38"/>
    <mergeCell ref="A6:B6"/>
    <mergeCell ref="B11:L11"/>
    <mergeCell ref="B13:L13"/>
    <mergeCell ref="B15:L15"/>
    <mergeCell ref="A29:A30"/>
    <mergeCell ref="A33:A34"/>
    <mergeCell ref="B37:C38"/>
    <mergeCell ref="D41:F41"/>
    <mergeCell ref="G41:I41"/>
    <mergeCell ref="B42:C42"/>
    <mergeCell ref="D42:F42"/>
    <mergeCell ref="G42:I42"/>
    <mergeCell ref="B43:C43"/>
    <mergeCell ref="D43:F43"/>
    <mergeCell ref="G43:I43"/>
    <mergeCell ref="B39:C39"/>
    <mergeCell ref="D39:F39"/>
    <mergeCell ref="G39:I39"/>
    <mergeCell ref="B40:C40"/>
    <mergeCell ref="D40:F40"/>
    <mergeCell ref="G40:I40"/>
    <mergeCell ref="B41:C41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38"/>
    <col customWidth="1" min="2" max="12" width="9.13"/>
    <col customWidth="1" min="13" max="17" width="8.5"/>
    <col customWidth="1" min="18" max="26" width="9.13"/>
  </cols>
  <sheetData>
    <row r="1" ht="12.75" customHeight="1">
      <c r="A1" s="1" t="s">
        <v>28</v>
      </c>
      <c r="D1" s="8"/>
    </row>
    <row r="2" ht="12.75" customHeight="1">
      <c r="A2" s="1"/>
      <c r="D2" s="8"/>
    </row>
    <row r="3" ht="12.75" customHeight="1">
      <c r="A3" s="1" t="s">
        <v>29</v>
      </c>
      <c r="D3" s="8"/>
      <c r="H3" s="2" t="s">
        <v>2</v>
      </c>
      <c r="I3" s="3" t="s">
        <v>30</v>
      </c>
      <c r="J3" s="4"/>
      <c r="K3" s="4"/>
      <c r="L3" s="5"/>
    </row>
    <row r="4" ht="12.75" customHeight="1">
      <c r="A4" s="1"/>
      <c r="D4" s="8"/>
      <c r="H4" s="2" t="s">
        <v>31</v>
      </c>
      <c r="I4" s="7">
        <v>45868.0</v>
      </c>
      <c r="J4" s="4"/>
      <c r="K4" s="4"/>
      <c r="L4" s="5"/>
    </row>
    <row r="5" ht="12.75" customHeight="1"/>
    <row r="6" ht="12.75" customHeight="1">
      <c r="A6" s="9" t="s">
        <v>32</v>
      </c>
    </row>
    <row r="7" ht="12.75" customHeight="1">
      <c r="B7" s="10" t="s">
        <v>6</v>
      </c>
      <c r="C7" s="11">
        <v>101.7</v>
      </c>
      <c r="D7" s="12" t="s">
        <v>7</v>
      </c>
      <c r="E7" s="12" t="s">
        <v>8</v>
      </c>
      <c r="I7" s="69">
        <f>C7/(11-1)</f>
        <v>10.17</v>
      </c>
      <c r="J7" s="12" t="s">
        <v>7</v>
      </c>
    </row>
    <row r="8" ht="12.75" customHeight="1">
      <c r="B8" s="10" t="s">
        <v>9</v>
      </c>
      <c r="C8" s="11">
        <v>6.0</v>
      </c>
      <c r="D8" s="12" t="s">
        <v>7</v>
      </c>
      <c r="E8" s="12" t="s">
        <v>10</v>
      </c>
      <c r="I8" s="69">
        <f>A18/(11-1)</f>
        <v>1</v>
      </c>
      <c r="J8" s="12" t="s">
        <v>7</v>
      </c>
    </row>
    <row r="9" ht="12.75" customHeight="1"/>
    <row r="10" ht="12.75" customHeight="1"/>
    <row r="11" ht="12.75" customHeight="1">
      <c r="A11" s="14"/>
      <c r="B11" s="15" t="s">
        <v>11</v>
      </c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ht="12.75" customHeight="1">
      <c r="A12" s="18"/>
      <c r="L12" s="19"/>
    </row>
    <row r="13" ht="12.75" customHeight="1">
      <c r="A13" s="18"/>
      <c r="B13" s="20" t="s">
        <v>33</v>
      </c>
      <c r="L13" s="21"/>
    </row>
    <row r="14" ht="12.75" customHeight="1">
      <c r="A14" s="18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3"/>
    </row>
    <row r="15" ht="12.75" customHeight="1">
      <c r="A15" s="18"/>
      <c r="B15" s="24" t="s">
        <v>34</v>
      </c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ht="12.75" customHeight="1">
      <c r="A16" s="27" t="s">
        <v>14</v>
      </c>
      <c r="B16" s="28" t="s">
        <v>35</v>
      </c>
      <c r="C16" s="29"/>
      <c r="D16" s="29"/>
      <c r="E16" s="29"/>
      <c r="F16" s="29"/>
      <c r="G16" s="29"/>
      <c r="H16" s="29"/>
      <c r="I16" s="29"/>
      <c r="J16" s="29"/>
      <c r="K16" s="29"/>
      <c r="L16" s="30" t="s">
        <v>36</v>
      </c>
      <c r="M16" s="70" t="s">
        <v>37</v>
      </c>
    </row>
    <row r="17" ht="12.75" customHeight="1">
      <c r="A17" s="71" t="s">
        <v>17</v>
      </c>
      <c r="B17" s="32">
        <v>0.0</v>
      </c>
      <c r="C17" s="33">
        <v>1.0</v>
      </c>
      <c r="D17" s="33">
        <v>2.0</v>
      </c>
      <c r="E17" s="33">
        <v>3.0</v>
      </c>
      <c r="F17" s="33">
        <v>4.0</v>
      </c>
      <c r="G17" s="33">
        <v>5.0</v>
      </c>
      <c r="H17" s="33">
        <v>6.0</v>
      </c>
      <c r="I17" s="33">
        <v>7.0</v>
      </c>
      <c r="J17" s="33">
        <v>8.0</v>
      </c>
      <c r="K17" s="33">
        <v>9.0</v>
      </c>
      <c r="L17" s="34">
        <v>10.0</v>
      </c>
      <c r="M17" s="72" t="s">
        <v>38</v>
      </c>
    </row>
    <row r="18" ht="12.75" customHeight="1">
      <c r="A18" s="35">
        <v>10.0</v>
      </c>
      <c r="B18" s="36">
        <v>1.1</v>
      </c>
      <c r="C18" s="36">
        <v>5.2</v>
      </c>
      <c r="D18" s="36">
        <v>8.6</v>
      </c>
      <c r="E18" s="36">
        <v>10.1</v>
      </c>
      <c r="F18" s="36">
        <v>10.8</v>
      </c>
      <c r="G18" s="36">
        <v>11.1</v>
      </c>
      <c r="H18" s="36">
        <v>11.0</v>
      </c>
      <c r="I18" s="36">
        <v>10.8</v>
      </c>
      <c r="J18" s="36">
        <v>10.6</v>
      </c>
      <c r="K18" s="36">
        <v>10.1</v>
      </c>
      <c r="L18" s="37">
        <v>9.7</v>
      </c>
      <c r="M18" s="73">
        <v>1.0</v>
      </c>
      <c r="N18" s="70" t="s">
        <v>37</v>
      </c>
    </row>
    <row r="19" ht="12.75" customHeight="1">
      <c r="A19" s="27">
        <v>9.0</v>
      </c>
      <c r="B19" s="36">
        <v>0.8</v>
      </c>
      <c r="C19" s="36">
        <v>4.7</v>
      </c>
      <c r="D19" s="36">
        <v>8.1</v>
      </c>
      <c r="E19" s="36">
        <v>9.7</v>
      </c>
      <c r="F19" s="36">
        <v>10.6</v>
      </c>
      <c r="G19" s="36">
        <v>10.9</v>
      </c>
      <c r="H19" s="36">
        <v>10.8</v>
      </c>
      <c r="I19" s="36">
        <v>10.7</v>
      </c>
      <c r="J19" s="36">
        <v>10.4</v>
      </c>
      <c r="K19" s="36">
        <v>10.0</v>
      </c>
      <c r="L19" s="37">
        <v>9.6</v>
      </c>
      <c r="M19" s="74">
        <v>4.0</v>
      </c>
      <c r="N19" s="72" t="s">
        <v>38</v>
      </c>
    </row>
    <row r="20" ht="12.75" customHeight="1">
      <c r="A20" s="27">
        <v>8.0</v>
      </c>
      <c r="B20" s="36">
        <v>0.5</v>
      </c>
      <c r="C20" s="36">
        <v>4.1</v>
      </c>
      <c r="D20" s="36">
        <v>7.6</v>
      </c>
      <c r="E20" s="36">
        <v>9.4</v>
      </c>
      <c r="F20" s="36">
        <v>10.4</v>
      </c>
      <c r="G20" s="36">
        <v>10.8</v>
      </c>
      <c r="H20" s="36">
        <v>10.7</v>
      </c>
      <c r="I20" s="36">
        <v>10.6</v>
      </c>
      <c r="J20" s="36">
        <v>10.2</v>
      </c>
      <c r="K20" s="36">
        <v>9.9</v>
      </c>
      <c r="L20" s="37">
        <v>9.5</v>
      </c>
      <c r="M20" s="74">
        <v>2.0</v>
      </c>
      <c r="N20" s="73">
        <v>1.0</v>
      </c>
      <c r="O20" s="70" t="s">
        <v>37</v>
      </c>
    </row>
    <row r="21" ht="12.75" customHeight="1">
      <c r="A21" s="27">
        <v>7.0</v>
      </c>
      <c r="B21" s="36">
        <v>0.3</v>
      </c>
      <c r="C21" s="36">
        <v>3.6</v>
      </c>
      <c r="D21" s="36">
        <v>7.0</v>
      </c>
      <c r="E21" s="36">
        <v>9.1</v>
      </c>
      <c r="F21" s="36">
        <v>10.2</v>
      </c>
      <c r="G21" s="36">
        <v>10.7</v>
      </c>
      <c r="H21" s="36">
        <v>10.6</v>
      </c>
      <c r="I21" s="36">
        <v>10.5</v>
      </c>
      <c r="J21" s="36">
        <v>10.1</v>
      </c>
      <c r="K21" s="36">
        <v>9.7</v>
      </c>
      <c r="L21" s="37">
        <v>9.4</v>
      </c>
      <c r="M21" s="74">
        <v>4.0</v>
      </c>
      <c r="N21" s="74">
        <v>4.0</v>
      </c>
      <c r="O21" s="72" t="s">
        <v>38</v>
      </c>
    </row>
    <row r="22" ht="12.75" customHeight="1">
      <c r="A22" s="27">
        <v>6.0</v>
      </c>
      <c r="B22" s="36">
        <v>0.1</v>
      </c>
      <c r="C22" s="36">
        <v>3.0</v>
      </c>
      <c r="D22" s="36">
        <v>6.3</v>
      </c>
      <c r="E22" s="36">
        <v>8.7</v>
      </c>
      <c r="F22" s="36">
        <v>10.0</v>
      </c>
      <c r="G22" s="36">
        <v>10.6</v>
      </c>
      <c r="H22" s="36">
        <v>10.5</v>
      </c>
      <c r="I22" s="36">
        <v>10.2</v>
      </c>
      <c r="J22" s="36">
        <v>9.8</v>
      </c>
      <c r="K22" s="36">
        <v>9.5</v>
      </c>
      <c r="L22" s="37">
        <v>9.0</v>
      </c>
      <c r="M22" s="74">
        <v>2.0</v>
      </c>
      <c r="N22" s="74">
        <v>2.0</v>
      </c>
      <c r="O22" s="73">
        <v>1.0</v>
      </c>
      <c r="P22" s="70" t="s">
        <v>37</v>
      </c>
    </row>
    <row r="23" ht="12.75" customHeight="1">
      <c r="A23" s="27">
        <v>5.0</v>
      </c>
      <c r="B23" s="36">
        <v>0.0</v>
      </c>
      <c r="C23" s="36">
        <v>2.4</v>
      </c>
      <c r="D23" s="36">
        <v>5.5</v>
      </c>
      <c r="E23" s="36">
        <v>8.2</v>
      </c>
      <c r="F23" s="36">
        <v>9.5</v>
      </c>
      <c r="G23" s="36">
        <v>10.1</v>
      </c>
      <c r="H23" s="36">
        <v>10.1</v>
      </c>
      <c r="I23" s="36">
        <v>9.7</v>
      </c>
      <c r="J23" s="36">
        <v>9.3</v>
      </c>
      <c r="K23" s="36">
        <v>8.8</v>
      </c>
      <c r="L23" s="37">
        <v>8.0</v>
      </c>
      <c r="M23" s="74">
        <v>4.0</v>
      </c>
      <c r="N23" s="74">
        <v>4.0</v>
      </c>
      <c r="O23" s="74">
        <v>4.0</v>
      </c>
      <c r="P23" s="72" t="s">
        <v>38</v>
      </c>
    </row>
    <row r="24" ht="12.75" customHeight="1">
      <c r="A24" s="27">
        <v>4.0</v>
      </c>
      <c r="B24" s="36">
        <v>0.0</v>
      </c>
      <c r="C24" s="36">
        <v>1.9</v>
      </c>
      <c r="D24" s="36">
        <v>4.5</v>
      </c>
      <c r="E24" s="36">
        <v>7.3</v>
      </c>
      <c r="F24" s="36">
        <v>8.8</v>
      </c>
      <c r="G24" s="36">
        <v>9.4</v>
      </c>
      <c r="H24" s="36">
        <v>9.5</v>
      </c>
      <c r="I24" s="36">
        <v>9.1</v>
      </c>
      <c r="J24" s="36">
        <v>8.4</v>
      </c>
      <c r="K24" s="36">
        <v>7.3</v>
      </c>
      <c r="L24" s="37">
        <v>3.5</v>
      </c>
      <c r="M24" s="74">
        <v>2.0</v>
      </c>
      <c r="N24" s="74">
        <v>2.0</v>
      </c>
      <c r="O24" s="74">
        <v>2.0</v>
      </c>
      <c r="P24" s="75">
        <v>1.0</v>
      </c>
      <c r="Q24" s="70" t="s">
        <v>37</v>
      </c>
    </row>
    <row r="25" ht="12.75" customHeight="1">
      <c r="A25" s="27">
        <v>3.0</v>
      </c>
      <c r="B25" s="36">
        <v>0.0</v>
      </c>
      <c r="C25" s="36">
        <v>1.3</v>
      </c>
      <c r="D25" s="36">
        <v>3.5</v>
      </c>
      <c r="E25" s="36">
        <v>6.2</v>
      </c>
      <c r="F25" s="36">
        <v>7.5</v>
      </c>
      <c r="G25" s="36">
        <v>8.2</v>
      </c>
      <c r="H25" s="36">
        <v>8.6</v>
      </c>
      <c r="I25" s="36">
        <v>7.5</v>
      </c>
      <c r="J25" s="36">
        <v>5.0</v>
      </c>
      <c r="K25" s="36">
        <v>0.0</v>
      </c>
      <c r="L25" s="37">
        <v>0.0</v>
      </c>
      <c r="M25" s="74">
        <v>4.0</v>
      </c>
      <c r="N25" s="74">
        <v>4.0</v>
      </c>
      <c r="O25" s="74">
        <v>4.0</v>
      </c>
      <c r="P25" s="76">
        <v>4.0</v>
      </c>
      <c r="Q25" s="72" t="s">
        <v>38</v>
      </c>
    </row>
    <row r="26" ht="12.75" customHeight="1">
      <c r="A26" s="27">
        <v>2.0</v>
      </c>
      <c r="B26" s="36">
        <v>0.0</v>
      </c>
      <c r="C26" s="36">
        <v>0.8</v>
      </c>
      <c r="D26" s="36">
        <v>2.3</v>
      </c>
      <c r="E26" s="36">
        <v>4.5</v>
      </c>
      <c r="F26" s="36">
        <v>5.3</v>
      </c>
      <c r="G26" s="36">
        <v>6.0</v>
      </c>
      <c r="H26" s="36">
        <v>5.5</v>
      </c>
      <c r="I26" s="36">
        <v>2.0</v>
      </c>
      <c r="J26" s="36">
        <v>0.0</v>
      </c>
      <c r="K26" s="36">
        <v>0.0</v>
      </c>
      <c r="L26" s="37">
        <v>0.0</v>
      </c>
      <c r="M26" s="74">
        <v>2.0</v>
      </c>
      <c r="N26" s="74">
        <v>2.0</v>
      </c>
      <c r="O26" s="74">
        <v>2.0</v>
      </c>
      <c r="P26" s="76">
        <v>2.0</v>
      </c>
      <c r="Q26" s="75">
        <v>1.0</v>
      </c>
    </row>
    <row r="27" ht="12.75" customHeight="1">
      <c r="A27" s="27">
        <v>1.0</v>
      </c>
      <c r="B27" s="36">
        <v>0.0</v>
      </c>
      <c r="C27" s="36">
        <v>0.2</v>
      </c>
      <c r="D27" s="36">
        <v>1.0</v>
      </c>
      <c r="E27" s="36">
        <v>2.2</v>
      </c>
      <c r="F27" s="36">
        <v>2.2</v>
      </c>
      <c r="G27" s="36">
        <v>1.7</v>
      </c>
      <c r="H27" s="36">
        <v>0.0</v>
      </c>
      <c r="I27" s="36">
        <v>0.0</v>
      </c>
      <c r="J27" s="36">
        <v>0.0</v>
      </c>
      <c r="K27" s="36">
        <v>0.0</v>
      </c>
      <c r="L27" s="37">
        <v>0.0</v>
      </c>
      <c r="M27" s="74">
        <v>4.0</v>
      </c>
      <c r="N27" s="74">
        <v>4.0</v>
      </c>
      <c r="O27" s="74">
        <v>4.0</v>
      </c>
      <c r="P27" s="76">
        <v>4.0</v>
      </c>
      <c r="Q27" s="76">
        <v>4.0</v>
      </c>
    </row>
    <row r="28" ht="12.75" customHeight="1">
      <c r="A28" s="38">
        <v>0.0</v>
      </c>
      <c r="B28" s="39">
        <v>0.0</v>
      </c>
      <c r="C28" s="39">
        <v>0.0</v>
      </c>
      <c r="D28" s="39">
        <v>0.0</v>
      </c>
      <c r="E28" s="39">
        <v>0.0</v>
      </c>
      <c r="F28" s="39">
        <v>0.0</v>
      </c>
      <c r="G28" s="39">
        <v>0.0</v>
      </c>
      <c r="H28" s="39">
        <v>0.0</v>
      </c>
      <c r="I28" s="39">
        <v>0.0</v>
      </c>
      <c r="J28" s="39">
        <v>0.0</v>
      </c>
      <c r="K28" s="39">
        <v>0.0</v>
      </c>
      <c r="L28" s="40">
        <v>0.0</v>
      </c>
      <c r="M28" s="77">
        <v>1.0</v>
      </c>
      <c r="N28" s="77">
        <v>1.0</v>
      </c>
      <c r="O28" s="77">
        <v>1.0</v>
      </c>
      <c r="P28" s="77">
        <v>1.0</v>
      </c>
      <c r="Q28" s="77">
        <v>1.0</v>
      </c>
    </row>
    <row r="29" ht="12.75" customHeight="1">
      <c r="A29" s="41" t="s">
        <v>18</v>
      </c>
      <c r="B29" s="42">
        <v>1.0</v>
      </c>
      <c r="C29" s="42">
        <v>4.0</v>
      </c>
      <c r="D29" s="42">
        <v>2.0</v>
      </c>
      <c r="E29" s="42">
        <v>4.0</v>
      </c>
      <c r="F29" s="42">
        <v>2.0</v>
      </c>
      <c r="G29" s="42">
        <v>4.0</v>
      </c>
      <c r="H29" s="42">
        <v>2.0</v>
      </c>
      <c r="I29" s="42">
        <v>4.0</v>
      </c>
      <c r="J29" s="42">
        <v>2.0</v>
      </c>
      <c r="K29" s="42">
        <v>4.0</v>
      </c>
      <c r="L29" s="42">
        <v>1.0</v>
      </c>
    </row>
    <row r="30" ht="12.75" customHeigh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1" ht="12.75" customHeight="1">
      <c r="B31" s="11">
        <f>B17</f>
        <v>0</v>
      </c>
    </row>
    <row r="32" ht="12.75" customHeight="1"/>
    <row r="33" ht="12.75" customHeight="1">
      <c r="A33" s="78" t="s">
        <v>39</v>
      </c>
      <c r="B33" s="25"/>
      <c r="C33" s="79"/>
      <c r="P33" s="11">
        <f>(1/3)*$I$7*((B18*B29)+(C18*C29)+(D18*D29)+(E18*E29)+(F18*F29)+(G18*G29)+(H18*H29)+(I18*I29)+(J18*J29)+(K18*K29)+(L18*L29))</f>
        <v>955.98</v>
      </c>
    </row>
    <row r="34" ht="12.75" customHeight="1">
      <c r="A34" s="80"/>
      <c r="B34" s="32">
        <v>0.0</v>
      </c>
      <c r="C34" s="33">
        <v>1.0</v>
      </c>
      <c r="D34" s="33">
        <v>2.0</v>
      </c>
      <c r="E34" s="33">
        <v>3.0</v>
      </c>
      <c r="F34" s="33">
        <v>4.0</v>
      </c>
      <c r="G34" s="33">
        <v>5.0</v>
      </c>
      <c r="H34" s="33">
        <v>6.0</v>
      </c>
      <c r="I34" s="33">
        <v>7.0</v>
      </c>
      <c r="J34" s="33">
        <v>8.0</v>
      </c>
      <c r="K34" s="33">
        <v>9.0</v>
      </c>
      <c r="L34" s="34">
        <v>10.0</v>
      </c>
    </row>
    <row r="35" ht="12.75" customHeight="1">
      <c r="A35" s="81" t="s">
        <v>40</v>
      </c>
      <c r="B35" s="82">
        <f t="array" ref="B35">(1/3)*2*$I$8*(SUMPRODUCT((B18:B28)*($M$18:$M$28)))</f>
        <v>4.466666667</v>
      </c>
      <c r="C35" s="82">
        <f t="array" ref="C35">(1/3)*2*$I$8*(SUMPRODUCT((C18:C28)*($M$18:$M$28)))</f>
        <v>49.06666667</v>
      </c>
      <c r="D35" s="82">
        <f t="array" ref="D35">(1/3)*2*$I$8*(SUMPRODUCT((D18:D28)*($M$18:$M$28)))</f>
        <v>100.2666667</v>
      </c>
      <c r="E35" s="82">
        <f t="array" ref="E35">(1/3)*2*$I$8*(SUMPRODUCT((E18:E28)*($M$18:$M$28)))</f>
        <v>141</v>
      </c>
      <c r="F35" s="82">
        <f t="array" ref="F35">(1/3)*2*$I$8*(SUMPRODUCT((F18:F28)*($M$18:$M$28)))</f>
        <v>159.8666667</v>
      </c>
      <c r="G35" s="82">
        <f t="array" ref="G35">(1/3)*2*$I$8*(SUMPRODUCT((G18:G28)*($M$18:$M$28)))</f>
        <v>167.4</v>
      </c>
      <c r="H35" s="82">
        <f t="array" ref="H35">(1/3)*2*$I$8*(SUMPRODUCT((H18:H28)*($M$18:$M$28)))</f>
        <v>162.5333333</v>
      </c>
      <c r="I35" s="82">
        <f t="array" ref="I35">(1/3)*2*$I$8*(SUMPRODUCT((I18:I28)*($M$18:$M$28)))</f>
        <v>152.1333333</v>
      </c>
      <c r="J35" s="82">
        <f t="array" ref="J35">(1/3)*2*$I$8*(SUMPRODUCT((J18:J28)*($M$18:$M$28)))</f>
        <v>137.7333333</v>
      </c>
      <c r="K35" s="82">
        <f t="array" ref="K35">(1/3)*2*$I$8*(SUMPRODUCT((K18:K28)*($M$18:$M$28)))</f>
        <v>118.3333333</v>
      </c>
      <c r="L35" s="82">
        <f t="array" ref="L35">(1/3)*2*$I$8*(SUMPRODUCT((L18:L28)*($M$18:$M$28)))</f>
        <v>107.8</v>
      </c>
    </row>
    <row r="36" ht="12.75" customHeight="1">
      <c r="A36" s="83" t="s">
        <v>41</v>
      </c>
      <c r="B36" s="82">
        <f t="array" ref="B36">2*(1/3)*$I$8*(SUMPRODUCT((B20:B28)*($N$20:$N$28)))</f>
        <v>1.266666667</v>
      </c>
      <c r="C36" s="82">
        <f t="array" ref="C36">2*(1/3)*$I$8*(SUMPRODUCT((C20:C28)*($N$20:$N$28)))</f>
        <v>30.33333333</v>
      </c>
      <c r="D36" s="82">
        <f t="array" ref="D36">2*(1/3)*$I$8*(SUMPRODUCT((D20:D28)*($N$20:$N$28)))</f>
        <v>67.86666667</v>
      </c>
      <c r="E36" s="82">
        <f t="array" ref="E36">2*(1/3)*$I$8*(SUMPRODUCT((E20:E28)*($N$20:$N$28)))</f>
        <v>102.1333333</v>
      </c>
      <c r="F36" s="82">
        <f t="array" ref="F36">2*(1/3)*$I$8*(SUMPRODUCT((F20:F28)*($N$20:$N$28)))</f>
        <v>117.4666667</v>
      </c>
      <c r="G36" s="82">
        <f t="array" ref="G36">2*(1/3)*$I$8*(SUMPRODUCT((G20:G28)*($N$20:$N$28)))</f>
        <v>123.7333333</v>
      </c>
      <c r="H36" s="82">
        <f t="array" ref="H36">2*(1/3)*$I$8*(SUMPRODUCT((H20:H28)*($N$20:$N$28)))</f>
        <v>119.2666667</v>
      </c>
      <c r="I36" s="82">
        <f t="array" ref="I36">2*(1/3)*$I$8*(SUMPRODUCT((I20:I28)*($N$20:$N$28)))</f>
        <v>109.3333333</v>
      </c>
      <c r="J36" s="82">
        <f t="array" ref="J36">2*(1/3)*$I$8*(SUMPRODUCT((J20:J28)*($N$20:$N$28)))</f>
        <v>96.13333333</v>
      </c>
      <c r="K36" s="82">
        <f t="array" ref="K36">2*(1/3)*$I$8*(SUMPRODUCT((K20:K28)*($N$20:$N$28)))</f>
        <v>78.33333333</v>
      </c>
      <c r="L36" s="82">
        <f t="array" ref="L36">2*(1/3)*$I$8*(SUMPRODUCT((L20:L28)*($N$20:$N$28)))</f>
        <v>69.4</v>
      </c>
    </row>
    <row r="37" ht="12.75" customHeight="1">
      <c r="A37" s="83" t="s">
        <v>42</v>
      </c>
      <c r="B37" s="82">
        <f t="array" ref="B37">(1/3)*2*$I$8*(SUMPRODUCT((B22:B28)*($O$22:$O$28)))</f>
        <v>0.06666666667</v>
      </c>
      <c r="C37" s="82">
        <f t="array" ref="C37">(1/3)*2*$I$8*(SUMPRODUCT((C22:C28)*($O$22:$O$28)))</f>
        <v>16</v>
      </c>
      <c r="D37" s="82">
        <f t="array" ref="D37">(1/3)*2*$I$8*(SUMPRODUCT((D22:D28)*($O$22:$O$28)))</f>
        <v>39.93333333</v>
      </c>
      <c r="E37" s="82">
        <f t="array" ref="E37">(1/3)*2*$I$8*(SUMPRODUCT((E22:E28)*($O$22:$O$28)))</f>
        <v>65.8</v>
      </c>
      <c r="F37" s="82">
        <f t="array" ref="F37">(1/3)*2*$I$8*(SUMPRODUCT((F22:F28)*($O$22:$O$28)))</f>
        <v>76.66666667</v>
      </c>
      <c r="G37" s="82">
        <f t="array" ref="G37">(1/3)*2*$I$8*(SUMPRODUCT((G22:G28)*($O$22:$O$28)))</f>
        <v>80.93333333</v>
      </c>
      <c r="H37" s="82">
        <f t="array" ref="H37">(1/3)*2*$I$8*(SUMPRODUCT((H22:H28)*($O$22:$O$28)))</f>
        <v>76.86666667</v>
      </c>
      <c r="I37" s="82">
        <f t="array" ref="I37">(1/3)*2*$I$8*(SUMPRODUCT((I22:I28)*($O$22:$O$28)))</f>
        <v>67.46666667</v>
      </c>
      <c r="J37" s="82">
        <f t="array" ref="J37">(1/3)*2*$I$8*(SUMPRODUCT((J22:J28)*($O$22:$O$28)))</f>
        <v>55.86666667</v>
      </c>
      <c r="K37" s="82">
        <f t="array" ref="K37">(1/3)*2*$I$8*(SUMPRODUCT((K22:K28)*($O$22:$O$28)))</f>
        <v>39.53333333</v>
      </c>
      <c r="L37" s="82">
        <f t="array" ref="L37">(1/3)*2*$I$8*(SUMPRODUCT((L22:L28)*($O$22:$O$28)))</f>
        <v>32</v>
      </c>
    </row>
    <row r="38" ht="12.75" customHeight="1">
      <c r="A38" s="83" t="s">
        <v>43</v>
      </c>
      <c r="B38" s="82">
        <f t="array" ref="B38">(1/3)*2*$I$8*(SUMPRODUCT((B24:B28)*($P$24:$P$28)))</f>
        <v>0</v>
      </c>
      <c r="C38" s="82">
        <f t="array" ref="C38">(1/3)*2*$I$8*(SUMPRODUCT((C24:C28)*($P$24:$P$28)))</f>
        <v>6.333333333</v>
      </c>
      <c r="D38" s="82">
        <f t="array" ref="D38">(1/3)*2*$I$8*(SUMPRODUCT((D24:D28)*($P$24:$P$28)))</f>
        <v>18.06666667</v>
      </c>
      <c r="E38" s="82">
        <f t="array" ref="E38">(1/3)*2*$I$8*(SUMPRODUCT((E24:E28)*($P$24:$P$28)))</f>
        <v>33.26666667</v>
      </c>
      <c r="F38" s="82">
        <f t="array" ref="F38">(1/3)*2*$I$8*(SUMPRODUCT((F24:F28)*($P$24:$P$28)))</f>
        <v>38.8</v>
      </c>
      <c r="G38" s="82">
        <f t="array" ref="G38">(1/3)*2*$I$8*(SUMPRODUCT((G24:G28)*($P$24:$P$28)))</f>
        <v>40.66666667</v>
      </c>
      <c r="H38" s="82">
        <f t="array" ref="H38">(1/3)*2*$I$8*(SUMPRODUCT((H24:H28)*($P$24:$P$28)))</f>
        <v>36.6</v>
      </c>
      <c r="I38" s="82">
        <f t="array" ref="I38">(1/3)*2*$I$8*(SUMPRODUCT((I24:I28)*($P$24:$P$28)))</f>
        <v>28.73333333</v>
      </c>
      <c r="J38" s="82">
        <f t="array" ref="J38">(1/3)*2*$I$8*(SUMPRODUCT((J24:J28)*($P$24:$P$28)))</f>
        <v>18.93333333</v>
      </c>
      <c r="K38" s="82">
        <f t="array" ref="K38">(1/3)*2*$I$8*(SUMPRODUCT((K24:K28)*($P$24:$P$28)))</f>
        <v>4.866666667</v>
      </c>
      <c r="L38" s="82">
        <f t="array" ref="L38">(1/3)*2*$I$8*(SUMPRODUCT((L24:L28)*($P$24:$P$28)))</f>
        <v>2.333333333</v>
      </c>
    </row>
    <row r="39" ht="12.75" customHeight="1">
      <c r="A39" s="33" t="s">
        <v>44</v>
      </c>
      <c r="B39" s="82">
        <f t="array" ref="B39">(1/3)*2*$I$8*(SUMPRODUCT((B26:B28)*($Q$26:$Q$28)))</f>
        <v>0</v>
      </c>
      <c r="C39" s="82">
        <f t="array" ref="C39">(1/3)*2*$I$8*(SUMPRODUCT((C26:C28)*($Q$26:$Q$28)))</f>
        <v>1.066666667</v>
      </c>
      <c r="D39" s="82">
        <f t="array" ref="D39">(1/3)*2*$I$8*(SUMPRODUCT((D26:D28)*($Q$26:$Q$28)))</f>
        <v>4.2</v>
      </c>
      <c r="E39" s="82">
        <f t="array" ref="E39">(1/3)*2*$I$8*(SUMPRODUCT((E26:E28)*($Q$26:$Q$28)))</f>
        <v>8.866666667</v>
      </c>
      <c r="F39" s="82">
        <f t="array" ref="F39">(1/3)*2*$I$8*(SUMPRODUCT((F26:F28)*($Q$26:$Q$28)))</f>
        <v>9.4</v>
      </c>
      <c r="G39" s="82">
        <f t="array" ref="G39">(1/3)*2*$I$8*(SUMPRODUCT((G26:G28)*($Q$26:$Q$28)))</f>
        <v>8.533333333</v>
      </c>
      <c r="H39" s="82">
        <f t="array" ref="H39">(1/3)*2*$I$8*(SUMPRODUCT((H26:H28)*($Q$26:$Q$28)))</f>
        <v>3.666666667</v>
      </c>
      <c r="I39" s="82">
        <f t="array" ref="I39">(1/3)*2*$I$8*(SUMPRODUCT((I26:I28)*($Q$26:$Q$28)))</f>
        <v>1.333333333</v>
      </c>
      <c r="J39" s="82">
        <f t="array" ref="J39">(1/3)*2*$I$8*(SUMPRODUCT((J26:J28)*($Q$26:$Q$28)))</f>
        <v>0</v>
      </c>
      <c r="K39" s="82">
        <f t="array" ref="K39">(1/3)*2*$I$8*(SUMPRODUCT((K26:K28)*($Q$26:$Q$28)))</f>
        <v>0</v>
      </c>
      <c r="L39" s="82">
        <f t="array" ref="L39">(1/3)*2*$I$8*(SUMPRODUCT((L26:L28)*($Q$26:$Q$28)))</f>
        <v>0</v>
      </c>
    </row>
    <row r="40" ht="12.75" customHeight="1"/>
    <row r="41" ht="12.75" customHeight="1"/>
    <row r="42" ht="12.75" customHeight="1">
      <c r="A42" s="84" t="s">
        <v>14</v>
      </c>
      <c r="B42" s="78" t="s">
        <v>45</v>
      </c>
      <c r="C42" s="25"/>
      <c r="D42" s="79"/>
      <c r="E42" s="78" t="s">
        <v>46</v>
      </c>
      <c r="F42" s="25"/>
      <c r="G42" s="79"/>
      <c r="I42" s="85" t="s">
        <v>47</v>
      </c>
      <c r="J42" s="25"/>
      <c r="K42" s="79"/>
      <c r="L42" s="86">
        <v>1.99</v>
      </c>
      <c r="M42" s="87" t="s">
        <v>48</v>
      </c>
    </row>
    <row r="43" ht="12.75" customHeight="1">
      <c r="A43" s="88" t="s">
        <v>23</v>
      </c>
      <c r="B43" s="89">
        <f t="array" ref="B43">(1/3)*$I$7*(SUMPRODUCT((B18:L18)*($B$29:$L$29)))</f>
        <v>955.98</v>
      </c>
      <c r="C43" s="25"/>
      <c r="D43" s="79"/>
      <c r="E43" s="89">
        <f t="shared" ref="E43:E47" si="1">B43*1.99*32.17*(1/2240)</f>
        <v>27.3215243</v>
      </c>
      <c r="F43" s="25"/>
      <c r="G43" s="79"/>
      <c r="I43" s="85" t="s">
        <v>49</v>
      </c>
      <c r="J43" s="25"/>
      <c r="K43" s="79"/>
      <c r="L43" s="86">
        <v>32.17</v>
      </c>
      <c r="M43" s="87" t="s">
        <v>50</v>
      </c>
    </row>
    <row r="44" ht="12.75" customHeight="1">
      <c r="A44" s="88" t="s">
        <v>24</v>
      </c>
      <c r="B44" s="89">
        <f t="array" ref="B44">(1/3)*$I$7*(SUMPRODUCT((B20:L20)*($B$29:$L$29)))</f>
        <v>905.13</v>
      </c>
      <c r="C44" s="25"/>
      <c r="D44" s="79"/>
      <c r="E44" s="89">
        <f t="shared" si="1"/>
        <v>25.86825173</v>
      </c>
      <c r="F44" s="25"/>
      <c r="G44" s="79"/>
      <c r="I44" s="85" t="s">
        <v>51</v>
      </c>
      <c r="J44" s="25"/>
      <c r="K44" s="79"/>
      <c r="L44" s="86">
        <v>2240.0</v>
      </c>
      <c r="M44" s="87" t="s">
        <v>52</v>
      </c>
    </row>
    <row r="45" ht="12.75" customHeight="1">
      <c r="A45" s="88" t="s">
        <v>25</v>
      </c>
      <c r="B45" s="89">
        <f t="array" ref="B45">(1/3)*$I$7*(SUMPRODUCT((B22:L22)*($B$29:$L$29)))</f>
        <v>848.517</v>
      </c>
      <c r="C45" s="25"/>
      <c r="D45" s="79"/>
      <c r="E45" s="89">
        <f t="shared" si="1"/>
        <v>24.25027494</v>
      </c>
      <c r="F45" s="25"/>
      <c r="G45" s="79"/>
    </row>
    <row r="46" ht="12.75" customHeight="1">
      <c r="A46" s="88" t="s">
        <v>26</v>
      </c>
      <c r="B46" s="89">
        <f t="array" ref="B46">(1/3)*$I$7*(SUMPRODUCT((B24:L24)*($B$29:$L$29)))</f>
        <v>698.001</v>
      </c>
      <c r="C46" s="25"/>
      <c r="D46" s="79"/>
      <c r="E46" s="89">
        <f t="shared" si="1"/>
        <v>19.94858813</v>
      </c>
      <c r="F46" s="25"/>
      <c r="G46" s="79"/>
    </row>
    <row r="47" ht="12.75" customHeight="1">
      <c r="A47" s="90" t="s">
        <v>27</v>
      </c>
      <c r="B47" s="89">
        <f t="array" ref="B47">(1/3)*$I$7*(SUMPRODUCT((B26:L26)*($B$29:$L$29)))</f>
        <v>269.166</v>
      </c>
      <c r="C47" s="25"/>
      <c r="D47" s="79"/>
      <c r="E47" s="89">
        <f t="shared" si="1"/>
        <v>7.692656133</v>
      </c>
      <c r="F47" s="25"/>
      <c r="G47" s="79"/>
    </row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1">
    <mergeCell ref="E42:G42"/>
    <mergeCell ref="I42:K42"/>
    <mergeCell ref="A6:B6"/>
    <mergeCell ref="B11:L11"/>
    <mergeCell ref="B13:L13"/>
    <mergeCell ref="B15:L15"/>
    <mergeCell ref="A29:A30"/>
    <mergeCell ref="A33:C33"/>
    <mergeCell ref="B42:D42"/>
    <mergeCell ref="B45:D45"/>
    <mergeCell ref="B46:D46"/>
    <mergeCell ref="E46:G46"/>
    <mergeCell ref="B47:D47"/>
    <mergeCell ref="E47:G47"/>
    <mergeCell ref="B43:D43"/>
    <mergeCell ref="E43:G43"/>
    <mergeCell ref="I43:K43"/>
    <mergeCell ref="B44:D44"/>
    <mergeCell ref="E44:G44"/>
    <mergeCell ref="I44:K44"/>
    <mergeCell ref="E45:G45"/>
  </mergeCells>
  <printOptions/>
  <pageMargins bottom="1.0" footer="0.0" header="0.0" left="0.75" right="0.75" top="1.0"/>
  <pageSetup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2000-08-16T15:03:19Z</dcterms:created>
  <dc:creator>Bateman</dc:creator>
</cp:coreProperties>
</file>