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40" windowHeight="11160" activeTab="1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3" i="2"/>
  <c r="J16"/>
  <c r="J7"/>
  <c r="J8"/>
  <c r="J9"/>
  <c r="J10"/>
  <c r="J11"/>
  <c r="J12"/>
  <c r="J13"/>
  <c r="J14"/>
  <c r="J15"/>
  <c r="J6"/>
  <c r="G22"/>
  <c r="I15"/>
  <c r="I14"/>
  <c r="I13"/>
  <c r="I12"/>
  <c r="I11"/>
  <c r="I10"/>
  <c r="I9"/>
  <c r="I8"/>
  <c r="I7"/>
  <c r="I6"/>
  <c r="H7"/>
  <c r="H8"/>
  <c r="H9"/>
  <c r="H10"/>
  <c r="H11"/>
  <c r="H12"/>
  <c r="H13"/>
  <c r="H14"/>
  <c r="H15"/>
  <c r="H6"/>
  <c r="I6" i="1"/>
  <c r="I7"/>
  <c r="H18"/>
  <c r="G15" i="2"/>
  <c r="G14"/>
  <c r="G13"/>
  <c r="G12"/>
  <c r="G11"/>
  <c r="G10"/>
  <c r="G9"/>
  <c r="G8"/>
  <c r="G7"/>
  <c r="G6"/>
  <c r="E7"/>
  <c r="E8"/>
  <c r="E9"/>
  <c r="E10"/>
  <c r="E11"/>
  <c r="E12"/>
  <c r="E13"/>
  <c r="E14"/>
  <c r="E15"/>
  <c r="E6"/>
  <c r="H17" i="1"/>
  <c r="H16"/>
  <c r="K13"/>
  <c r="K7"/>
  <c r="K8"/>
  <c r="K9"/>
  <c r="K10"/>
  <c r="K11"/>
  <c r="K12"/>
  <c r="K6"/>
  <c r="J12"/>
  <c r="J11"/>
  <c r="J10"/>
  <c r="J9"/>
  <c r="J8"/>
  <c r="J7"/>
  <c r="J6"/>
  <c r="I8"/>
  <c r="I9"/>
  <c r="I10"/>
  <c r="I11"/>
  <c r="I12"/>
  <c r="H6"/>
  <c r="H12"/>
  <c r="H11"/>
  <c r="H10"/>
  <c r="H9"/>
  <c r="H8"/>
  <c r="H7"/>
  <c r="F7"/>
  <c r="F8"/>
  <c r="F9"/>
  <c r="F10"/>
  <c r="F11"/>
  <c r="F12"/>
  <c r="F6"/>
  <c r="F16" i="2" l="1"/>
  <c r="D8"/>
  <c r="C8"/>
  <c r="C9" l="1"/>
  <c r="D9" s="1"/>
  <c r="C10" s="1"/>
  <c r="D10" s="1"/>
  <c r="C11" s="1"/>
  <c r="D11" s="1"/>
  <c r="C12" s="1"/>
  <c r="D12" s="1"/>
  <c r="C13" s="1"/>
  <c r="D13" s="1"/>
  <c r="C14" s="1"/>
  <c r="D14" s="1"/>
  <c r="C15" s="1"/>
  <c r="D15" s="1"/>
</calcChain>
</file>

<file path=xl/sharedStrings.xml><?xml version="1.0" encoding="utf-8"?>
<sst xmlns="http://schemas.openxmlformats.org/spreadsheetml/2006/main" count="34" uniqueCount="23">
  <si>
    <t>d) Calcular e interpretar la Mediana</t>
  </si>
  <si>
    <t>c) Calcular e interpretar la Media</t>
  </si>
  <si>
    <t>b) Calcular e interpretar la Moda</t>
  </si>
  <si>
    <t>a) Completar la tabla de frecuencias, utilizando fórmulas</t>
  </si>
  <si>
    <t xml:space="preserve">USANDO FUNCIONES EXCEL </t>
  </si>
  <si>
    <t>Hi%</t>
  </si>
  <si>
    <t>hi%</t>
  </si>
  <si>
    <t>Fi</t>
  </si>
  <si>
    <t>fi</t>
  </si>
  <si>
    <t>MINUTOS</t>
  </si>
  <si>
    <t xml:space="preserve">La siguiente tabla corresponde a la distribución de los  minutos mensuales utilizados en el celular  por un grupo de 55 brigadieres de la Escuela Naval: </t>
  </si>
  <si>
    <t>e) Construya grafico de Barras</t>
  </si>
  <si>
    <t>ESTATURA</t>
  </si>
  <si>
    <r>
      <rPr>
        <b/>
        <sz val="12"/>
        <color theme="1"/>
        <rFont val="Calibri"/>
        <family val="2"/>
        <scheme val="minor"/>
      </rPr>
      <t>m</t>
    </r>
    <r>
      <rPr>
        <b/>
        <vertAlign val="subscript"/>
        <sz val="12"/>
        <color theme="1"/>
        <rFont val="Calibri"/>
        <family val="2"/>
        <scheme val="minor"/>
      </rPr>
      <t>i</t>
    </r>
  </si>
  <si>
    <t xml:space="preserve">La siguiente tabla correspode a la estatura de 200 cadetes </t>
  </si>
  <si>
    <t>e) Construya un Histograma de lineas</t>
  </si>
  <si>
    <t>Mi</t>
  </si>
  <si>
    <t>mi*fi</t>
  </si>
  <si>
    <t>Mo</t>
  </si>
  <si>
    <t>Md</t>
  </si>
  <si>
    <t>Me</t>
  </si>
  <si>
    <t>La mayoria de los brigadieres usan 966,7 minutos</t>
  </si>
  <si>
    <t>E promedio los brigadieres usan 1080 minutos el celular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</si>
</sst>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rgb="FFFF0000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47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7" fillId="0" borderId="0" xfId="0" applyFont="1" applyAlignment="1">
      <alignment vertical="center"/>
    </xf>
    <xf numFmtId="0" fontId="4" fillId="0" borderId="14" xfId="0" applyFont="1" applyBorder="1" applyAlignment="1">
      <alignment horizontal="center"/>
    </xf>
    <xf numFmtId="2" fontId="4" fillId="0" borderId="14" xfId="0" applyNumberFormat="1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2" fontId="4" fillId="0" borderId="13" xfId="0" applyNumberFormat="1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/>
    </xf>
    <xf numFmtId="9" fontId="0" fillId="0" borderId="7" xfId="1" applyFont="1" applyBorder="1" applyAlignment="1">
      <alignment horizontal="center"/>
    </xf>
    <xf numFmtId="0" fontId="5" fillId="0" borderId="18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9" fontId="0" fillId="2" borderId="7" xfId="1" applyFont="1" applyFill="1" applyBorder="1" applyAlignment="1">
      <alignment horizontal="center"/>
    </xf>
    <xf numFmtId="9" fontId="0" fillId="2" borderId="7" xfId="0" applyNumberFormat="1" applyFill="1" applyBorder="1" applyAlignment="1">
      <alignment horizontal="center"/>
    </xf>
    <xf numFmtId="0" fontId="0" fillId="2" borderId="0" xfId="0" applyFill="1"/>
    <xf numFmtId="0" fontId="4" fillId="2" borderId="4" xfId="0" applyFont="1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9" fontId="0" fillId="2" borderId="4" xfId="0" applyNumberForma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9" fontId="0" fillId="2" borderId="1" xfId="0" applyNumberFormat="1" applyFill="1" applyBorder="1"/>
    <xf numFmtId="9" fontId="0" fillId="3" borderId="4" xfId="0" applyNumberFormat="1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9" fontId="0" fillId="0" borderId="7" xfId="0" applyNumberFormat="1" applyBorder="1" applyAlignment="1">
      <alignment horizontal="center" vertical="center"/>
    </xf>
    <xf numFmtId="9" fontId="0" fillId="0" borderId="4" xfId="0" applyNumberFormat="1" applyBorder="1" applyAlignment="1">
      <alignment horizontal="center" vertical="center"/>
    </xf>
    <xf numFmtId="9" fontId="0" fillId="0" borderId="1" xfId="0" applyNumberFormat="1" applyBorder="1" applyAlignment="1">
      <alignment horizontal="center" vertical="center"/>
    </xf>
    <xf numFmtId="0" fontId="0" fillId="2" borderId="1" xfId="0" applyFill="1" applyBorder="1" applyAlignment="1">
      <alignment horizont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plotArea>
      <c:layout/>
      <c:barChart>
        <c:barDir val="col"/>
        <c:grouping val="clustered"/>
        <c:ser>
          <c:idx val="0"/>
          <c:order val="0"/>
          <c:dLbls>
            <c:dLbl>
              <c:idx val="0"/>
              <c:layout/>
              <c:showVal val="1"/>
            </c:dLbl>
            <c:dLbl>
              <c:idx val="1"/>
              <c:layout/>
              <c:showVal val="1"/>
            </c:dLbl>
            <c:dLbl>
              <c:idx val="2"/>
              <c:layout/>
              <c:showVal val="1"/>
            </c:dLbl>
            <c:dLbl>
              <c:idx val="3"/>
              <c:layout/>
              <c:showVal val="1"/>
            </c:dLbl>
            <c:dLbl>
              <c:idx val="4"/>
              <c:layout/>
              <c:showVal val="1"/>
            </c:dLbl>
            <c:dLbl>
              <c:idx val="5"/>
              <c:layout/>
              <c:showVal val="1"/>
            </c:dLbl>
            <c:dLbl>
              <c:idx val="6"/>
              <c:layout/>
              <c:showVal val="1"/>
            </c:dLbl>
            <c:delete val="1"/>
          </c:dLbls>
          <c:cat>
            <c:multiLvlStrRef>
              <c:f>'ACTIVIDAD 1'!$D$6:$E$12</c:f>
              <c:multiLvlStrCache>
                <c:ptCount val="7"/>
                <c:lvl>
                  <c:pt idx="0">
                    <c:v>700</c:v>
                  </c:pt>
                  <c:pt idx="1">
                    <c:v>900</c:v>
                  </c:pt>
                  <c:pt idx="2">
                    <c:v>1100</c:v>
                  </c:pt>
                  <c:pt idx="3">
                    <c:v>1300</c:v>
                  </c:pt>
                  <c:pt idx="4">
                    <c:v>1500</c:v>
                  </c:pt>
                  <c:pt idx="5">
                    <c:v>1700</c:v>
                  </c:pt>
                  <c:pt idx="6">
                    <c:v>1900</c:v>
                  </c:pt>
                </c:lvl>
                <c:lvl>
                  <c:pt idx="0">
                    <c:v>500</c:v>
                  </c:pt>
                  <c:pt idx="1">
                    <c:v>700</c:v>
                  </c:pt>
                  <c:pt idx="2">
                    <c:v>900</c:v>
                  </c:pt>
                  <c:pt idx="3">
                    <c:v>1100</c:v>
                  </c:pt>
                  <c:pt idx="4">
                    <c:v>1300</c:v>
                  </c:pt>
                  <c:pt idx="5">
                    <c:v>1500</c:v>
                  </c:pt>
                  <c:pt idx="6">
                    <c:v>1700</c:v>
                  </c:pt>
                </c:lvl>
              </c:multiLvlStrCache>
            </c:multiLvlStrRef>
          </c:cat>
          <c:val>
            <c:numRef>
              <c:f>'ACTIVIDAD 1'!$F$6:$F$12</c:f>
              <c:numCache>
                <c:formatCode>General</c:formatCode>
                <c:ptCount val="7"/>
                <c:pt idx="0">
                  <c:v>600</c:v>
                </c:pt>
                <c:pt idx="1">
                  <c:v>800</c:v>
                </c:pt>
                <c:pt idx="2">
                  <c:v>1000</c:v>
                </c:pt>
                <c:pt idx="3">
                  <c:v>1200</c:v>
                </c:pt>
                <c:pt idx="4">
                  <c:v>1400</c:v>
                </c:pt>
                <c:pt idx="5">
                  <c:v>1600</c:v>
                </c:pt>
                <c:pt idx="6">
                  <c:v>1800</c:v>
                </c:pt>
              </c:numCache>
            </c:numRef>
          </c:val>
        </c:ser>
        <c:ser>
          <c:idx val="1"/>
          <c:order val="1"/>
          <c:dLbls>
            <c:showVal val="1"/>
          </c:dLbls>
          <c:cat>
            <c:multiLvlStrRef>
              <c:f>'ACTIVIDAD 1'!$D$6:$E$12</c:f>
              <c:multiLvlStrCache>
                <c:ptCount val="7"/>
                <c:lvl>
                  <c:pt idx="0">
                    <c:v>700</c:v>
                  </c:pt>
                  <c:pt idx="1">
                    <c:v>900</c:v>
                  </c:pt>
                  <c:pt idx="2">
                    <c:v>1100</c:v>
                  </c:pt>
                  <c:pt idx="3">
                    <c:v>1300</c:v>
                  </c:pt>
                  <c:pt idx="4">
                    <c:v>1500</c:v>
                  </c:pt>
                  <c:pt idx="5">
                    <c:v>1700</c:v>
                  </c:pt>
                  <c:pt idx="6">
                    <c:v>1900</c:v>
                  </c:pt>
                </c:lvl>
                <c:lvl>
                  <c:pt idx="0">
                    <c:v>500</c:v>
                  </c:pt>
                  <c:pt idx="1">
                    <c:v>700</c:v>
                  </c:pt>
                  <c:pt idx="2">
                    <c:v>900</c:v>
                  </c:pt>
                  <c:pt idx="3">
                    <c:v>1100</c:v>
                  </c:pt>
                  <c:pt idx="4">
                    <c:v>1300</c:v>
                  </c:pt>
                  <c:pt idx="5">
                    <c:v>1500</c:v>
                  </c:pt>
                  <c:pt idx="6">
                    <c:v>1700</c:v>
                  </c:pt>
                </c:lvl>
              </c:multiLvlStrCache>
            </c:multiLvlStrRef>
          </c:cat>
          <c:val>
            <c:numRef>
              <c:f>'ACTIVIDAD 1'!$G$6:$G$12</c:f>
              <c:numCache>
                <c:formatCode>General</c:formatCode>
                <c:ptCount val="7"/>
                <c:pt idx="0">
                  <c:v>10</c:v>
                </c:pt>
                <c:pt idx="1">
                  <c:v>10</c:v>
                </c:pt>
                <c:pt idx="2">
                  <c:v>12</c:v>
                </c:pt>
                <c:pt idx="3">
                  <c:v>8</c:v>
                </c:pt>
                <c:pt idx="4">
                  <c:v>6</c:v>
                </c:pt>
                <c:pt idx="5">
                  <c:v>4</c:v>
                </c:pt>
                <c:pt idx="6">
                  <c:v>5</c:v>
                </c:pt>
              </c:numCache>
            </c:numRef>
          </c:val>
        </c:ser>
        <c:axId val="37411072"/>
        <c:axId val="61747200"/>
      </c:barChart>
      <c:catAx>
        <c:axId val="37411072"/>
        <c:scaling>
          <c:orientation val="minMax"/>
        </c:scaling>
        <c:axPos val="b"/>
        <c:tickLblPos val="nextTo"/>
        <c:crossAx val="61747200"/>
        <c:crosses val="autoZero"/>
        <c:auto val="1"/>
        <c:lblAlgn val="ctr"/>
        <c:lblOffset val="100"/>
      </c:catAx>
      <c:valAx>
        <c:axId val="61747200"/>
        <c:scaling>
          <c:orientation val="minMax"/>
        </c:scaling>
        <c:axPos val="l"/>
        <c:majorGridlines/>
        <c:numFmt formatCode="General" sourceLinked="1"/>
        <c:tickLblPos val="nextTo"/>
        <c:crossAx val="37411072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657225</xdr:colOff>
      <xdr:row>19</xdr:row>
      <xdr:rowOff>142875</xdr:rowOff>
    </xdr:from>
    <xdr:to>
      <xdr:col>10</xdr:col>
      <xdr:colOff>628650</xdr:colOff>
      <xdr:row>34</xdr:row>
      <xdr:rowOff>28575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N19"/>
  <sheetViews>
    <sheetView workbookViewId="0">
      <selection activeCell="H18" sqref="H18"/>
    </sheetView>
  </sheetViews>
  <sheetFormatPr baseColWidth="10" defaultRowHeight="15"/>
  <cols>
    <col min="9" max="9" width="11.85546875" bestFit="1" customWidth="1"/>
  </cols>
  <sheetData>
    <row r="3" spans="2:14" ht="18">
      <c r="B3" s="15" t="s">
        <v>10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2:14" ht="15.75" thickBot="1"/>
    <row r="5" spans="2:14" ht="19.5" thickBot="1">
      <c r="D5" s="39" t="s">
        <v>9</v>
      </c>
      <c r="E5" s="40"/>
      <c r="F5" s="23" t="s">
        <v>16</v>
      </c>
      <c r="G5" s="14" t="s">
        <v>8</v>
      </c>
      <c r="H5" s="14" t="s">
        <v>7</v>
      </c>
      <c r="I5" s="14" t="s">
        <v>6</v>
      </c>
      <c r="J5" s="14" t="s">
        <v>5</v>
      </c>
      <c r="K5" s="25" t="s">
        <v>17</v>
      </c>
    </row>
    <row r="6" spans="2:14" ht="15.75" thickBot="1">
      <c r="D6" s="13">
        <v>500</v>
      </c>
      <c r="E6" s="12">
        <v>700</v>
      </c>
      <c r="F6" s="11">
        <f>(D6+E6)/2</f>
        <v>600</v>
      </c>
      <c r="G6" s="26">
        <v>10</v>
      </c>
      <c r="H6" s="27">
        <f>G6</f>
        <v>10</v>
      </c>
      <c r="I6" s="28">
        <f>G6/$H$12</f>
        <v>0.18181818181818182</v>
      </c>
      <c r="J6" s="29">
        <f>I6</f>
        <v>0.18181818181818182</v>
      </c>
      <c r="K6" s="30">
        <f>F6*G6</f>
        <v>6000</v>
      </c>
    </row>
    <row r="7" spans="2:14" ht="15.75" thickBot="1">
      <c r="D7" s="9">
        <v>700</v>
      </c>
      <c r="E7" s="8">
        <v>900</v>
      </c>
      <c r="F7" s="11">
        <f t="shared" ref="F7:F12" si="0">(D7+E7)/2</f>
        <v>800</v>
      </c>
      <c r="G7" s="31">
        <v>10</v>
      </c>
      <c r="H7" s="32">
        <f>G7+G6</f>
        <v>20</v>
      </c>
      <c r="I7" s="28">
        <f>G7/$H$12</f>
        <v>0.18181818181818182</v>
      </c>
      <c r="J7" s="33">
        <f>I6+I7</f>
        <v>0.36363636363636365</v>
      </c>
      <c r="K7" s="30">
        <f t="shared" ref="K7:K12" si="1">F7*G7</f>
        <v>8000</v>
      </c>
    </row>
    <row r="8" spans="2:14" ht="15.75" thickBot="1">
      <c r="D8" s="9">
        <v>900</v>
      </c>
      <c r="E8" s="8">
        <v>1100</v>
      </c>
      <c r="F8" s="11">
        <f t="shared" si="0"/>
        <v>1000</v>
      </c>
      <c r="G8" s="38">
        <v>12</v>
      </c>
      <c r="H8" s="32">
        <f>G6+G7+G8</f>
        <v>32</v>
      </c>
      <c r="I8" s="28">
        <f t="shared" ref="I8:I12" si="2">G8/$H$12</f>
        <v>0.21818181818181817</v>
      </c>
      <c r="J8" s="36">
        <f>J7+I8</f>
        <v>0.58181818181818179</v>
      </c>
      <c r="K8" s="30">
        <f t="shared" si="1"/>
        <v>12000</v>
      </c>
    </row>
    <row r="9" spans="2:14" ht="15.75" thickBot="1">
      <c r="D9" s="9">
        <v>1100</v>
      </c>
      <c r="E9" s="8">
        <v>1300</v>
      </c>
      <c r="F9" s="11">
        <f t="shared" si="0"/>
        <v>1200</v>
      </c>
      <c r="G9" s="31">
        <v>8</v>
      </c>
      <c r="H9" s="32">
        <f>G7+G8+G9+G6</f>
        <v>40</v>
      </c>
      <c r="I9" s="28">
        <f t="shared" si="2"/>
        <v>0.14545454545454545</v>
      </c>
      <c r="J9" s="33">
        <f>J8+I9</f>
        <v>0.72727272727272729</v>
      </c>
      <c r="K9" s="30">
        <f t="shared" si="1"/>
        <v>9600</v>
      </c>
    </row>
    <row r="10" spans="2:14" ht="15.75" thickBot="1">
      <c r="D10" s="9">
        <v>1300</v>
      </c>
      <c r="E10" s="8">
        <v>1500</v>
      </c>
      <c r="F10" s="11">
        <f t="shared" si="0"/>
        <v>1400</v>
      </c>
      <c r="G10" s="31">
        <v>6</v>
      </c>
      <c r="H10" s="32">
        <f>G10+G9+G6+G7+G8</f>
        <v>46</v>
      </c>
      <c r="I10" s="28">
        <f t="shared" si="2"/>
        <v>0.10909090909090909</v>
      </c>
      <c r="J10" s="33">
        <f>J9+I10</f>
        <v>0.83636363636363642</v>
      </c>
      <c r="K10" s="30">
        <f t="shared" si="1"/>
        <v>8400</v>
      </c>
    </row>
    <row r="11" spans="2:14" ht="15.75" thickBot="1">
      <c r="D11" s="9">
        <v>1500</v>
      </c>
      <c r="E11" s="8">
        <v>1700</v>
      </c>
      <c r="F11" s="11">
        <f t="shared" si="0"/>
        <v>1600</v>
      </c>
      <c r="G11" s="31">
        <v>4</v>
      </c>
      <c r="H11" s="32">
        <f>G11+G10+G9+G8+G7+G6</f>
        <v>50</v>
      </c>
      <c r="I11" s="28">
        <f t="shared" si="2"/>
        <v>7.2727272727272724E-2</v>
      </c>
      <c r="J11" s="33">
        <f>J10+I11</f>
        <v>0.90909090909090917</v>
      </c>
      <c r="K11" s="30">
        <f t="shared" si="1"/>
        <v>6400</v>
      </c>
    </row>
    <row r="12" spans="2:14" ht="15.75" thickBot="1">
      <c r="D12" s="5">
        <v>1700</v>
      </c>
      <c r="E12" s="4">
        <v>1900</v>
      </c>
      <c r="F12" s="11">
        <f t="shared" si="0"/>
        <v>1800</v>
      </c>
      <c r="G12" s="34">
        <v>5</v>
      </c>
      <c r="H12" s="37">
        <f>G12+G11+G10+G9+G8+G7+G6</f>
        <v>55</v>
      </c>
      <c r="I12" s="28">
        <f t="shared" si="2"/>
        <v>9.0909090909090912E-2</v>
      </c>
      <c r="J12" s="35">
        <f>J11+I12</f>
        <v>1</v>
      </c>
      <c r="K12" s="30">
        <f t="shared" si="1"/>
        <v>9000</v>
      </c>
    </row>
    <row r="13" spans="2:14">
      <c r="K13">
        <f>SUM(K6:K12)</f>
        <v>59400</v>
      </c>
    </row>
    <row r="14" spans="2:14" ht="18">
      <c r="C14" s="2" t="s">
        <v>4</v>
      </c>
      <c r="D14" s="1"/>
    </row>
    <row r="15" spans="2:14" ht="18">
      <c r="C15" s="1" t="s">
        <v>3</v>
      </c>
      <c r="D15" s="1"/>
      <c r="E15" s="1"/>
      <c r="F15" s="1"/>
    </row>
    <row r="16" spans="2:14" ht="18">
      <c r="C16" s="1" t="s">
        <v>2</v>
      </c>
      <c r="D16" s="1"/>
      <c r="E16" s="1"/>
      <c r="F16" s="1"/>
      <c r="G16" t="s">
        <v>18</v>
      </c>
      <c r="H16">
        <f>D8+((G8-G7)/(G8-G7+G8-G9))*(E8-D8)</f>
        <v>966.66666666666663</v>
      </c>
      <c r="J16" t="s">
        <v>21</v>
      </c>
    </row>
    <row r="17" spans="3:10" ht="18">
      <c r="C17" s="1" t="s">
        <v>1</v>
      </c>
      <c r="D17" s="1"/>
      <c r="E17" s="1"/>
      <c r="F17" s="1"/>
      <c r="G17" t="s">
        <v>19</v>
      </c>
      <c r="H17">
        <f>K13/H12</f>
        <v>1080</v>
      </c>
      <c r="J17" t="s">
        <v>22</v>
      </c>
    </row>
    <row r="18" spans="3:10" ht="18">
      <c r="C18" s="1" t="s">
        <v>0</v>
      </c>
      <c r="D18" s="1"/>
      <c r="E18" s="1"/>
      <c r="F18" s="1"/>
      <c r="G18" t="s">
        <v>20</v>
      </c>
      <c r="H18">
        <f>D8+(((H12/2)-H7)/G8)*(E8-D8)</f>
        <v>1025</v>
      </c>
    </row>
    <row r="19" spans="3:10" ht="18">
      <c r="C19" s="1" t="s">
        <v>11</v>
      </c>
    </row>
  </sheetData>
  <mergeCells count="1">
    <mergeCell ref="D5:E5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C3:J26"/>
  <sheetViews>
    <sheetView tabSelected="1" workbookViewId="0">
      <selection activeCell="G24" sqref="G24"/>
    </sheetView>
  </sheetViews>
  <sheetFormatPr baseColWidth="10" defaultRowHeight="15"/>
  <sheetData>
    <row r="3" spans="3:10" ht="18">
      <c r="C3" s="1" t="s">
        <v>14</v>
      </c>
      <c r="D3" s="1"/>
      <c r="E3" s="1"/>
      <c r="F3" s="1"/>
      <c r="G3" s="1"/>
    </row>
    <row r="4" spans="3:10" ht="15.75" thickBot="1"/>
    <row r="5" spans="3:10" ht="19.5" thickBot="1">
      <c r="C5" s="41" t="s">
        <v>12</v>
      </c>
      <c r="D5" s="42"/>
      <c r="E5" s="21" t="s">
        <v>13</v>
      </c>
      <c r="F5" s="18" t="s">
        <v>8</v>
      </c>
      <c r="G5" s="14" t="s">
        <v>7</v>
      </c>
      <c r="H5" s="14" t="s">
        <v>6</v>
      </c>
      <c r="I5" s="14" t="s">
        <v>5</v>
      </c>
      <c r="J5" s="25" t="s">
        <v>17</v>
      </c>
    </row>
    <row r="6" spans="3:10" ht="15.75" thickBot="1">
      <c r="C6" s="19">
        <v>1.65</v>
      </c>
      <c r="D6" s="17">
        <v>1.7</v>
      </c>
      <c r="E6" s="11">
        <f>(C6+D6)/2</f>
        <v>1.6749999999999998</v>
      </c>
      <c r="F6" s="11">
        <v>12</v>
      </c>
      <c r="G6" s="10">
        <f>F6</f>
        <v>12</v>
      </c>
      <c r="H6" s="24">
        <f>F6/$G$15</f>
        <v>0.06</v>
      </c>
      <c r="I6" s="43">
        <f>H6</f>
        <v>0.06</v>
      </c>
      <c r="J6">
        <f>E6*F6</f>
        <v>20.099999999999998</v>
      </c>
    </row>
    <row r="7" spans="3:10" ht="15.75" thickBot="1">
      <c r="C7" s="19">
        <v>1.7</v>
      </c>
      <c r="D7" s="16">
        <v>1.75</v>
      </c>
      <c r="E7" s="11">
        <f t="shared" ref="E7:E15" si="0">(C7+D7)/2</f>
        <v>1.7250000000000001</v>
      </c>
      <c r="F7" s="7">
        <v>24</v>
      </c>
      <c r="G7" s="6">
        <f t="shared" ref="G7:G15" si="1">G6+F7</f>
        <v>36</v>
      </c>
      <c r="H7" s="24">
        <f t="shared" ref="H7:H15" si="2">F7/$G$15</f>
        <v>0.12</v>
      </c>
      <c r="I7" s="44">
        <f t="shared" ref="I7:I15" si="3">I6+H7</f>
        <v>0.18</v>
      </c>
      <c r="J7">
        <f t="shared" ref="J7:J15" si="4">E7*F7</f>
        <v>41.400000000000006</v>
      </c>
    </row>
    <row r="8" spans="3:10" ht="15.75" thickBot="1">
      <c r="C8" s="19">
        <f>D7</f>
        <v>1.75</v>
      </c>
      <c r="D8" s="17">
        <f>C8+0.05</f>
        <v>1.8</v>
      </c>
      <c r="E8" s="11">
        <f t="shared" si="0"/>
        <v>1.7749999999999999</v>
      </c>
      <c r="F8" s="7">
        <v>50</v>
      </c>
      <c r="G8" s="6">
        <f t="shared" si="1"/>
        <v>86</v>
      </c>
      <c r="H8" s="24">
        <f t="shared" si="2"/>
        <v>0.25</v>
      </c>
      <c r="I8" s="44">
        <f t="shared" si="3"/>
        <v>0.43</v>
      </c>
      <c r="J8">
        <f t="shared" si="4"/>
        <v>88.75</v>
      </c>
    </row>
    <row r="9" spans="3:10" ht="15.75" thickBot="1">
      <c r="C9" s="20">
        <f>D8</f>
        <v>1.8</v>
      </c>
      <c r="D9" s="17">
        <f>C9+0.03</f>
        <v>1.83</v>
      </c>
      <c r="E9" s="11">
        <f t="shared" si="0"/>
        <v>1.8149999999999999</v>
      </c>
      <c r="F9" s="7">
        <v>40</v>
      </c>
      <c r="G9" s="6">
        <f t="shared" si="1"/>
        <v>126</v>
      </c>
      <c r="H9" s="24">
        <f t="shared" si="2"/>
        <v>0.2</v>
      </c>
      <c r="I9" s="44">
        <f t="shared" si="3"/>
        <v>0.63</v>
      </c>
      <c r="J9">
        <f t="shared" si="4"/>
        <v>72.599999999999994</v>
      </c>
    </row>
    <row r="10" spans="3:10" ht="15.75" thickBot="1">
      <c r="C10" s="19">
        <f t="shared" ref="C10:C12" si="5">D9</f>
        <v>1.83</v>
      </c>
      <c r="D10" s="17">
        <f t="shared" ref="D10:D12" si="6">C10+0.03</f>
        <v>1.86</v>
      </c>
      <c r="E10" s="11">
        <f t="shared" si="0"/>
        <v>1.8450000000000002</v>
      </c>
      <c r="F10" s="31">
        <v>24</v>
      </c>
      <c r="G10" s="6">
        <f t="shared" si="1"/>
        <v>150</v>
      </c>
      <c r="H10" s="28">
        <f t="shared" si="2"/>
        <v>0.12</v>
      </c>
      <c r="I10" s="44">
        <f t="shared" si="3"/>
        <v>0.75</v>
      </c>
      <c r="J10">
        <f t="shared" si="4"/>
        <v>44.28</v>
      </c>
    </row>
    <row r="11" spans="3:10" ht="15.75" thickBot="1">
      <c r="C11" s="19">
        <f t="shared" si="5"/>
        <v>1.86</v>
      </c>
      <c r="D11" s="17">
        <f t="shared" si="6"/>
        <v>1.8900000000000001</v>
      </c>
      <c r="E11" s="11">
        <f t="shared" si="0"/>
        <v>1.875</v>
      </c>
      <c r="F11" s="7">
        <v>20</v>
      </c>
      <c r="G11" s="6">
        <f t="shared" si="1"/>
        <v>170</v>
      </c>
      <c r="H11" s="24">
        <f t="shared" si="2"/>
        <v>0.1</v>
      </c>
      <c r="I11" s="44">
        <f t="shared" si="3"/>
        <v>0.85</v>
      </c>
      <c r="J11">
        <f t="shared" si="4"/>
        <v>37.5</v>
      </c>
    </row>
    <row r="12" spans="3:10" ht="15.75" thickBot="1">
      <c r="C12" s="19">
        <f t="shared" si="5"/>
        <v>1.8900000000000001</v>
      </c>
      <c r="D12" s="17">
        <f t="shared" si="6"/>
        <v>1.9200000000000002</v>
      </c>
      <c r="E12" s="11">
        <f t="shared" si="0"/>
        <v>1.9050000000000002</v>
      </c>
      <c r="F12" s="7">
        <v>12</v>
      </c>
      <c r="G12" s="6">
        <f t="shared" si="1"/>
        <v>182</v>
      </c>
      <c r="H12" s="24">
        <f t="shared" si="2"/>
        <v>0.06</v>
      </c>
      <c r="I12" s="44">
        <f t="shared" si="3"/>
        <v>0.90999999999999992</v>
      </c>
      <c r="J12">
        <f t="shared" si="4"/>
        <v>22.860000000000003</v>
      </c>
    </row>
    <row r="13" spans="3:10" ht="15.75" thickBot="1">
      <c r="C13" s="19">
        <f>D12</f>
        <v>1.9200000000000002</v>
      </c>
      <c r="D13" s="17">
        <f>C13+0.03</f>
        <v>1.9500000000000002</v>
      </c>
      <c r="E13" s="11">
        <f t="shared" si="0"/>
        <v>1.9350000000000001</v>
      </c>
      <c r="F13" s="7">
        <v>10</v>
      </c>
      <c r="G13" s="6">
        <f t="shared" si="1"/>
        <v>192</v>
      </c>
      <c r="H13" s="24">
        <f t="shared" si="2"/>
        <v>0.05</v>
      </c>
      <c r="I13" s="44">
        <f t="shared" si="3"/>
        <v>0.96</v>
      </c>
      <c r="J13">
        <f t="shared" si="4"/>
        <v>19.350000000000001</v>
      </c>
    </row>
    <row r="14" spans="3:10" ht="15.75" thickBot="1">
      <c r="C14" s="19">
        <f>D13</f>
        <v>1.9500000000000002</v>
      </c>
      <c r="D14" s="17">
        <f>C14+0.03</f>
        <v>1.9800000000000002</v>
      </c>
      <c r="E14" s="11">
        <f t="shared" si="0"/>
        <v>1.9650000000000003</v>
      </c>
      <c r="F14" s="7">
        <v>6</v>
      </c>
      <c r="G14" s="6">
        <f t="shared" si="1"/>
        <v>198</v>
      </c>
      <c r="H14" s="24">
        <f t="shared" si="2"/>
        <v>0.03</v>
      </c>
      <c r="I14" s="44">
        <f t="shared" si="3"/>
        <v>0.99</v>
      </c>
      <c r="J14">
        <f t="shared" si="4"/>
        <v>11.790000000000003</v>
      </c>
    </row>
    <row r="15" spans="3:10" ht="15.75" thickBot="1">
      <c r="C15" s="19">
        <f>D14</f>
        <v>1.9800000000000002</v>
      </c>
      <c r="D15" s="17">
        <f>C15+0.03</f>
        <v>2.0100000000000002</v>
      </c>
      <c r="E15" s="11">
        <f t="shared" si="0"/>
        <v>1.9950000000000001</v>
      </c>
      <c r="F15" s="3">
        <v>2</v>
      </c>
      <c r="G15" s="46">
        <f t="shared" si="1"/>
        <v>200</v>
      </c>
      <c r="H15" s="24">
        <f t="shared" si="2"/>
        <v>0.01</v>
      </c>
      <c r="I15" s="45">
        <f t="shared" si="3"/>
        <v>1</v>
      </c>
      <c r="J15">
        <f t="shared" si="4"/>
        <v>3.99</v>
      </c>
    </row>
    <row r="16" spans="3:10" ht="15.75" thickBot="1">
      <c r="F16" s="22">
        <f>SUM(F6:F15)</f>
        <v>200</v>
      </c>
      <c r="J16" s="30">
        <f>SUM(J6:J15)</f>
        <v>362.62000000000006</v>
      </c>
    </row>
    <row r="20" spans="3:7" ht="18">
      <c r="C20" s="2" t="s">
        <v>4</v>
      </c>
      <c r="D20" s="1"/>
    </row>
    <row r="21" spans="3:7" ht="18">
      <c r="C21" s="1" t="s">
        <v>3</v>
      </c>
      <c r="D21" s="1"/>
      <c r="E21" s="1"/>
      <c r="F21" s="1"/>
    </row>
    <row r="22" spans="3:7" ht="18">
      <c r="C22" s="1" t="s">
        <v>2</v>
      </c>
      <c r="D22" s="1"/>
      <c r="E22" s="1"/>
      <c r="F22" s="1"/>
      <c r="G22">
        <f>C8+((F8-F7)/(F8-F7+F8-F9))*(D8-C8)</f>
        <v>1.7861111111111112</v>
      </c>
    </row>
    <row r="23" spans="3:7" ht="18">
      <c r="C23" s="1" t="s">
        <v>1</v>
      </c>
      <c r="D23" s="1"/>
      <c r="E23" s="1"/>
      <c r="F23" s="1"/>
      <c r="G23">
        <f>J16/G15</f>
        <v>1.8131000000000004</v>
      </c>
    </row>
    <row r="24" spans="3:7" ht="18">
      <c r="C24" s="1" t="s">
        <v>0</v>
      </c>
      <c r="D24" s="1"/>
      <c r="E24" s="1"/>
      <c r="F24" s="1"/>
    </row>
    <row r="25" spans="3:7" ht="18">
      <c r="C25" s="1" t="s">
        <v>11</v>
      </c>
    </row>
    <row r="26" spans="3:7" ht="18">
      <c r="C26" s="1" t="s">
        <v>15</v>
      </c>
    </row>
  </sheetData>
  <mergeCells count="1">
    <mergeCell ref="C5:D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2019-05-14T15:45:13Z</dcterms:created>
  <dcterms:modified xsi:type="dcterms:W3CDTF">2023-05-17T15:16:11Z</dcterms:modified>
</cp:coreProperties>
</file>