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filterPrivacy="1"/>
  <xr:revisionPtr revIDLastSave="0" documentId="13_ncr:1_{B3CEB430-7032-4174-AC79-F7793100E79E}" xr6:coauthVersionLast="36" xr6:coauthVersionMax="36" xr10:uidLastSave="{00000000-0000-0000-0000-000000000000}"/>
  <bookViews>
    <workbookView xWindow="0" yWindow="0" windowWidth="24000" windowHeight="9105" tabRatio="747" firstSheet="1" activeTab="1" xr2:uid="{00000000-000D-0000-FFFF-FFFF00000000}"/>
  </bookViews>
  <sheets>
    <sheet name="COSTOS DOCENTES" sheetId="24" r:id="rId1"/>
    <sheet name="ARRIENDO DE MOBILIARIO Y OTROS" sheetId="2" r:id="rId2"/>
    <sheet name="MUNICIÓN Y ARTIFICIO" sheetId="21" r:id="rId3"/>
    <sheet name=" ARMAMENTO Y EQUIPO" sheetId="23" r:id="rId4"/>
    <sheet name="INSUMOS ASOCIADOS" sheetId="10" r:id="rId5"/>
    <sheet name="COMBUSTIBLES Y LUBRICANTES" sheetId="1" r:id="rId6"/>
  </sheets>
  <definedNames>
    <definedName name="_xlnm.Print_Area" localSheetId="1">'ARRIENDO DE MOBILIARIO Y OTROS'!$A$1:$G$13</definedName>
    <definedName name="_xlnm.Print_Area" localSheetId="5">'COMBUSTIBLES Y LUBRICANTES'!$A$1:$M$14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10" l="1"/>
  <c r="H42" i="10"/>
  <c r="H43" i="10"/>
  <c r="H44" i="10"/>
  <c r="H45" i="10"/>
  <c r="H46" i="10"/>
  <c r="H47" i="10"/>
  <c r="H48" i="10"/>
  <c r="H49" i="10"/>
  <c r="H50" i="10"/>
  <c r="H51" i="10"/>
  <c r="H52" i="10"/>
  <c r="H53" i="10"/>
  <c r="G6" i="10"/>
  <c r="G7" i="10"/>
  <c r="G8" i="10"/>
  <c r="G9" i="10"/>
  <c r="G10" i="10"/>
  <c r="G11" i="10"/>
  <c r="G12" i="10"/>
  <c r="G13" i="10"/>
  <c r="G14" i="10"/>
  <c r="G15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5" i="10"/>
  <c r="G8" i="2" l="1"/>
  <c r="G9" i="2" s="1"/>
  <c r="G10" i="2" l="1"/>
  <c r="I14" i="24" l="1"/>
  <c r="C6" i="24" s="1"/>
  <c r="E7" i="24" l="1"/>
  <c r="E6" i="24"/>
  <c r="F6" i="24" s="1"/>
  <c r="H6" i="24" s="1"/>
  <c r="H7" i="24" s="1"/>
  <c r="H40" i="10"/>
  <c r="H7" i="21"/>
  <c r="H8" i="21"/>
  <c r="H9" i="21"/>
  <c r="H10" i="21"/>
  <c r="H11" i="21"/>
  <c r="H13" i="21"/>
  <c r="H6" i="21"/>
  <c r="F5" i="1"/>
  <c r="F7" i="24" l="1"/>
</calcChain>
</file>

<file path=xl/sharedStrings.xml><?xml version="1.0" encoding="utf-8"?>
<sst xmlns="http://schemas.openxmlformats.org/spreadsheetml/2006/main" count="263" uniqueCount="177">
  <si>
    <t>MATERIALES DE OFICINA</t>
  </si>
  <si>
    <t>N°</t>
  </si>
  <si>
    <t>DESCRIPCIÓN</t>
  </si>
  <si>
    <t>CANT.</t>
  </si>
  <si>
    <t>TOTAL</t>
  </si>
  <si>
    <t>THUNDERFLASH</t>
  </si>
  <si>
    <t>MUNICIÓN Y ARTIFICIOS</t>
  </si>
  <si>
    <t>ACTIVIDAD</t>
  </si>
  <si>
    <t>BAÑOS QUÍMICOS</t>
  </si>
  <si>
    <t>01GL</t>
  </si>
  <si>
    <t>MATERIALES DE ENSEÑANZA</t>
  </si>
  <si>
    <t>CINTA ENMASCARAR 48mm x 40 mts</t>
  </si>
  <si>
    <t>BROCHA DE 2"</t>
  </si>
  <si>
    <t>AMARRACABLE ELÉCTRICO PLÁSTICO 3,2 X 150mm 100 UN</t>
  </si>
  <si>
    <t>LENTES DE PROTECCIÓN TRANSPARENTES</t>
  </si>
  <si>
    <t>INSTRUCCIÓN INDIVIDUAL DE COMBATE</t>
  </si>
  <si>
    <t>TIRO APLICADO</t>
  </si>
  <si>
    <t>ASIGNATURAS</t>
  </si>
  <si>
    <t>UNIDAD</t>
  </si>
  <si>
    <t>NR.</t>
  </si>
  <si>
    <t>GR. HUMO BLANCO</t>
  </si>
  <si>
    <t>GR. HUMO VERDE</t>
  </si>
  <si>
    <t>GR. LACRIMOGENA</t>
  </si>
  <si>
    <t>MUNICIÓN .45 SERV. GENERAL</t>
  </si>
  <si>
    <t xml:space="preserve">DESCRIPCIÓN </t>
  </si>
  <si>
    <t>CANTIDAD TOTAL</t>
  </si>
  <si>
    <t>ROYCO 634 (ARMAMENTO)</t>
  </si>
  <si>
    <t>TOTAL LTS</t>
  </si>
  <si>
    <t>PLUMÓN PERMANENTE COLOR NEGRO</t>
  </si>
  <si>
    <t>MIMETISMO</t>
  </si>
  <si>
    <t>ACTIVIDADES PRÁCTICAS EN TERRENO TIRO, IIC.</t>
  </si>
  <si>
    <t>COMBUSTIBLE</t>
  </si>
  <si>
    <t>DIESEL MILITAR</t>
  </si>
  <si>
    <t>CANTIDAD</t>
  </si>
  <si>
    <t>PARACORD 550 ROLLO 30 MTS.</t>
  </si>
  <si>
    <t>INSUMOS ASOCIADOS</t>
  </si>
  <si>
    <t>2 SEMANA</t>
  </si>
  <si>
    <t>01 KM-450 (4,2 KMS x Litro)</t>
  </si>
  <si>
    <t>01 KM-250 (4 KMS x Litro)</t>
  </si>
  <si>
    <t>40 KMS.</t>
  </si>
  <si>
    <t>10 Litros</t>
  </si>
  <si>
    <t>01 KM-451 (4,2 KMS x Litro)</t>
  </si>
  <si>
    <t>COMBATE CUERPO A CUERPO</t>
  </si>
  <si>
    <t>APOYO AL ORDEN PUBLICO</t>
  </si>
  <si>
    <t xml:space="preserve"> </t>
  </si>
  <si>
    <t>MUNICIÓN CALIBRE 12 ANTIDISTURBIOS</t>
  </si>
  <si>
    <t>APOYO AL 
ORDEN PUBLICO</t>
  </si>
  <si>
    <t>C.C.C.</t>
  </si>
  <si>
    <t>APÓSITOS 10 X 10</t>
  </si>
  <si>
    <t>APÓSITOS 10 X 20</t>
  </si>
  <si>
    <t>BLANCO TIPO ALFA</t>
  </si>
  <si>
    <t>BLANCO TIPO BRAVO</t>
  </si>
  <si>
    <t>COLA FRIA ENVASE 1 KL</t>
  </si>
  <si>
    <t xml:space="preserve">CYALUME COLOR </t>
  </si>
  <si>
    <t>GLOBOS N° 12 PAQUETE DE 25 UN</t>
  </si>
  <si>
    <t>GRAPAS 7/16" (8 MM) 1000 UNIDADES</t>
  </si>
  <si>
    <t>PAÑO WIPAL ROLLO</t>
  </si>
  <si>
    <t>PROTECTOR BUCAL</t>
  </si>
  <si>
    <t>PEDERNAL (MAGNESIO)</t>
  </si>
  <si>
    <t>TABLAS DE PINO SECO DE 1 x 2 " x 3,20 MTS CEPILLADA</t>
  </si>
  <si>
    <t>TELA ADHESIVA</t>
  </si>
  <si>
    <t>TORNILLOS PARA  MADERA 1 1/4" CAJA 100 UNIDADES</t>
  </si>
  <si>
    <t>ALCOHOL DESNATURALIZADO ENVASE 500 cc</t>
  </si>
  <si>
    <t>ALGODÓN HIDROFILO  PRENSADO  1 KILO</t>
  </si>
  <si>
    <t>JERINGAS 3 ML CON AGUJA</t>
  </si>
  <si>
    <t>TORNIQUETE</t>
  </si>
  <si>
    <t>VENDA ELÁSTICA ROLLO DE ALGODÓN 4 CM x 4 MTS</t>
  </si>
  <si>
    <t>OPERACIONES ANFIBIAS</t>
  </si>
  <si>
    <t xml:space="preserve">TIRO </t>
  </si>
  <si>
    <t>TÁCTICA</t>
  </si>
  <si>
    <t>CANT.TOTAL</t>
  </si>
  <si>
    <t>CARPETA OFICIO VINIL</t>
  </si>
  <si>
    <t>CUADERNO UNIVERSITARIO CUADRICULADO 7 MM</t>
  </si>
  <si>
    <t>GOMA DE BORRAR</t>
  </si>
  <si>
    <t xml:space="preserve">LÁPIZ GRÁFITO </t>
  </si>
  <si>
    <t>LÁPIZ PARA TRANSPARENCIA (PILOT HI-TECPOINT V5) AZUL</t>
  </si>
  <si>
    <t>LÁPIZ PASTA AZUL</t>
  </si>
  <si>
    <t>LÁPIZ PASTA ROJO</t>
  </si>
  <si>
    <t>PLUMÓN PIZARRA AZUL</t>
  </si>
  <si>
    <t>PLUMÓN PIZARRA NEGRO</t>
  </si>
  <si>
    <t>PLUMÓN PIZARRA ROJO</t>
  </si>
  <si>
    <t>PLUMÓN PIZARRA VERDE</t>
  </si>
  <si>
    <t>Nº</t>
  </si>
  <si>
    <t>ARTICULOS DE ASEO</t>
  </si>
  <si>
    <t>JABÓN LIQUIDO 05 LITRO</t>
  </si>
  <si>
    <t>LT.</t>
  </si>
  <si>
    <t>N R.</t>
  </si>
  <si>
    <t>BOLSA DETERGENTE OMO MATIC DE 15 KG.</t>
  </si>
  <si>
    <t>NR</t>
  </si>
  <si>
    <t>CERA LIQUIDA PARA PISOS PLASTICOS 01 LITRO</t>
  </si>
  <si>
    <t xml:space="preserve">CIF CREMA 750 ML. </t>
  </si>
  <si>
    <t>CLORO 01 LITRO</t>
  </si>
  <si>
    <t>DESINFECTANTE AMBIENTAL LYSOFORM</t>
  </si>
  <si>
    <t>ESCOBILLÓN</t>
  </si>
  <si>
    <t>GOMA PARA PISO (FRISSO)</t>
  </si>
  <si>
    <t>LAVALOZAS 1000 ML.</t>
  </si>
  <si>
    <t>LIMPIA VIDRIOS 500 CC.</t>
  </si>
  <si>
    <t>PAÑO PARA PISO  (TRAPERO)</t>
  </si>
  <si>
    <t>PAPEL HIGIENICO INDUSTRIAL</t>
  </si>
  <si>
    <t>PASTILLAS PARA WC</t>
  </si>
  <si>
    <t>2 SEMANA (2 días OP.)</t>
  </si>
  <si>
    <t>80 KMS.</t>
  </si>
  <si>
    <t>20 Litros</t>
  </si>
  <si>
    <t>100 KMS.</t>
  </si>
  <si>
    <t>70 Litros</t>
  </si>
  <si>
    <t>PILAS ALCALINAS AA PACK 4 UN.</t>
  </si>
  <si>
    <t>PILAS ALCALINAS AAA PACK 4 UN</t>
  </si>
  <si>
    <t xml:space="preserve">AGUA PARA INYECTABLE 10 ML </t>
  </si>
  <si>
    <t xml:space="preserve">TAPONES DE OIDOS PAR </t>
  </si>
  <si>
    <t>RESMA DE PAPEL CARTA</t>
  </si>
  <si>
    <t>RESMA DE PAPEL OFICIO</t>
  </si>
  <si>
    <t>PROTECTOR SOLAR 1 KL.</t>
  </si>
  <si>
    <t>N.R</t>
  </si>
  <si>
    <t>TIRO / I.I.C./ GENERDOR</t>
  </si>
  <si>
    <t>GENERADOR</t>
  </si>
  <si>
    <t>ARMAMENTO PARA CURSO FUSILERO BÁSICO PARA CADETES NAVALES</t>
  </si>
  <si>
    <t xml:space="preserve">FUSIL M-16 </t>
  </si>
  <si>
    <t>PISTOLA .45</t>
  </si>
  <si>
    <t>ESCOPETA CAL.12</t>
  </si>
  <si>
    <t>MUNICIÓN 5.56 mm TIRO M-193 SERVICIO GENERAL</t>
  </si>
  <si>
    <t>MUNICIÓN 9 MM</t>
  </si>
  <si>
    <t>PISTOLA 9 MM.</t>
  </si>
  <si>
    <t xml:space="preserve">BOLSAS EN ROLLO PREPICADAS 40X30 </t>
  </si>
  <si>
    <t>CHOLGUAN 2.5MM. 1.72 X 2.44MTS.</t>
  </si>
  <si>
    <t>KIT LIMPIEZA DE FUSIL</t>
  </si>
  <si>
    <t>PAÑO ABRASIVO MULTIUSO VERDE</t>
  </si>
  <si>
    <t>RACIONES DE COMBATE 24 HORAS.</t>
  </si>
  <si>
    <t>PQ</t>
  </si>
  <si>
    <t>BOLSA DE BASURA 9 X 110</t>
  </si>
  <si>
    <t>MOPA DE ALGODÓN</t>
  </si>
  <si>
    <t>PQ.</t>
  </si>
  <si>
    <t>TOTAL DÍAS</t>
  </si>
  <si>
    <t>FLETE INSTALACIÓN Y  
 RETIRO</t>
  </si>
  <si>
    <t>LUBRICANTES</t>
  </si>
  <si>
    <t>DETALLE</t>
  </si>
  <si>
    <t>CANTIDAD BAÑOS</t>
  </si>
  <si>
    <t>CANT. TOTAL</t>
  </si>
  <si>
    <t>KL</t>
  </si>
  <si>
    <t>CÁLCULO 03 CURSOS DE 30 ALUMNOS</t>
  </si>
  <si>
    <t>UN</t>
  </si>
  <si>
    <t>PROFESOR ASIGNATURA</t>
  </si>
  <si>
    <t>CANT. DE HORAS</t>
  </si>
  <si>
    <t>VALOR HORA U.F.
CON ZONA</t>
  </si>
  <si>
    <t>TOTAL U.F.</t>
  </si>
  <si>
    <t>TOTAL POR CURSO</t>
  </si>
  <si>
    <t>CANT. CURSOS</t>
  </si>
  <si>
    <t xml:space="preserve">TOTAL </t>
  </si>
  <si>
    <r>
      <rPr>
        <b/>
        <sz val="12"/>
        <color theme="1"/>
        <rFont val="Arial"/>
        <family val="2"/>
      </rPr>
      <t>VALOR TOTAL</t>
    </r>
    <r>
      <rPr>
        <sz val="12"/>
        <color theme="1"/>
        <rFont val="Arial"/>
        <family val="2"/>
      </rPr>
      <t xml:space="preserve"> (VALOR HORA U.F. 0,62 )   </t>
    </r>
    <r>
      <rPr>
        <b/>
        <sz val="12"/>
        <color theme="1"/>
        <rFont val="Arial"/>
        <family val="2"/>
      </rPr>
      <t xml:space="preserve">X  </t>
    </r>
    <r>
      <rPr>
        <sz val="12"/>
        <color theme="1"/>
        <rFont val="Arial"/>
        <family val="2"/>
      </rPr>
      <t xml:space="preserve"> (CANT. HORAS ASIGN. 30 HRS)   </t>
    </r>
    <r>
      <rPr>
        <b/>
        <sz val="12"/>
        <color theme="1"/>
        <rFont val="Arial"/>
        <family val="2"/>
      </rPr>
      <t xml:space="preserve">X  </t>
    </r>
    <r>
      <rPr>
        <sz val="12"/>
        <color theme="1"/>
        <rFont val="Arial"/>
        <family val="2"/>
      </rPr>
      <t xml:space="preserve"> ( CANT. MESES DE DURACION DEL CURSO 0,25)</t>
    </r>
  </si>
  <si>
    <t>1: Superior</t>
  </si>
  <si>
    <t>2: 1ra Categoría</t>
  </si>
  <si>
    <t>3: 2da Categoría</t>
  </si>
  <si>
    <t>VALOR HORA DE CLASE CON ZONA</t>
  </si>
  <si>
    <t>S1° ARMADA</t>
  </si>
  <si>
    <t>VALOR UF</t>
  </si>
  <si>
    <t>CON TITULO</t>
  </si>
  <si>
    <t>EQUIVALENCIA EN U.F.</t>
  </si>
  <si>
    <t>0,62</t>
  </si>
  <si>
    <t>VALOR VERIFICAR CUANTO ES LA ZONA</t>
  </si>
  <si>
    <t>VALOR U.F.</t>
  </si>
  <si>
    <t>CURSO FUSILERO BASICO PARA CADETES NAVALES</t>
  </si>
  <si>
    <t>DURACION CURSO
 2 SEMANAS</t>
  </si>
  <si>
    <t>TOTAL NETO</t>
  </si>
  <si>
    <t>IVA</t>
  </si>
  <si>
    <t>SEGÚN CANTIDAD DE ALUMNOS</t>
  </si>
  <si>
    <t>FECHA DE EJECUCIÓN: AÑO 2025</t>
  </si>
  <si>
    <t>TABLA DE CALCULO CURSO FUSILERO BASICO PARA CADETES NAVALES AL MES DE OCTUBRE 2024.</t>
  </si>
  <si>
    <t xml:space="preserve">CABEZAL CASCO PROTECTOR BOXEO </t>
  </si>
  <si>
    <t>GUANTES DE BOXEO DE 12 OZ.</t>
  </si>
  <si>
    <t>PR.</t>
  </si>
  <si>
    <t>MUÑEQUERA PROTECTORA DE BOXEO CORTA</t>
  </si>
  <si>
    <t>CINTA TAPE KINESIOLÓGICA 5 CM X 5 M</t>
  </si>
  <si>
    <t>CHALECO REFLEX</t>
  </si>
  <si>
    <t>EQUIPAMIENTO ANTIDISTURBIO DE PROTECCION PERSONAL</t>
  </si>
  <si>
    <t xml:space="preserve">ESCUDOS </t>
  </si>
  <si>
    <t xml:space="preserve">CASCO CON CARETA </t>
  </si>
  <si>
    <t>BASTON DE POLIMERO</t>
  </si>
  <si>
    <t>ESPOSAS POLICIALES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</si>
</sst>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42" formatCode="_ &quot;$&quot;* #,##0_ ;_ &quot;$&quot;* \-#,##0_ ;_ &quot;$&quot;* &quot;-&quot;_ ;_ @_ "/>
    <numFmt numFmtId="164" formatCode="&quot;$&quot;\ #,##0;[Red]\-&quot;$&quot;\ #,##0"/>
    <numFmt numFmtId="165" formatCode="&quot;$&quot;\ #,##0.00"/>
    <numFmt numFmtId="166" formatCode="#,##0_ ;\-#,##0\ "/>
    <numFmt numFmtId="167" formatCode="_-&quot;$&quot;\ * #,##0_-;\-&quot;$&quot;\ * #,##0_-;_-&quot;$&quot;\ * &quot;-&quot;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8"/>
      <color theme="1"/>
      <name val="Arial"/>
      <family val="2"/>
    </font>
    <font>
      <b/>
      <sz val="8"/>
      <color rgb="FF92D050"/>
      <name val="Arial"/>
      <family val="2"/>
    </font>
    <font>
      <b/>
      <sz val="12"/>
      <color rgb="FF92D05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42" fontId="12" fillId="0" borderId="0" applyFont="0" applyFill="0" applyBorder="0" applyAlignment="0" applyProtection="0"/>
  </cellStyleXfs>
  <cellXfs count="2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/>
    <xf numFmtId="4" fontId="5" fillId="0" borderId="1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/>
    <xf numFmtId="3" fontId="2" fillId="0" borderId="8" xfId="0" applyNumberFormat="1" applyFont="1" applyFill="1" applyBorder="1" applyAlignment="1">
      <alignment horizontal="center"/>
    </xf>
    <xf numFmtId="3" fontId="2" fillId="0" borderId="9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0" xfId="0" applyFont="1" applyFill="1" applyBorder="1"/>
    <xf numFmtId="3" fontId="2" fillId="0" borderId="10" xfId="0" applyNumberFormat="1" applyFont="1" applyFill="1" applyBorder="1" applyAlignment="1">
      <alignment horizontal="center"/>
    </xf>
    <xf numFmtId="3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/>
    <xf numFmtId="0" fontId="2" fillId="0" borderId="6" xfId="0" applyFont="1" applyFill="1" applyBorder="1" applyAlignment="1">
      <alignment horizontal="center"/>
    </xf>
    <xf numFmtId="0" fontId="2" fillId="0" borderId="11" xfId="0" applyFont="1" applyFill="1" applyBorder="1"/>
    <xf numFmtId="3" fontId="2" fillId="0" borderId="11" xfId="0" applyNumberFormat="1" applyFont="1" applyFill="1" applyBorder="1" applyAlignment="1">
      <alignment horizontal="center"/>
    </xf>
    <xf numFmtId="3" fontId="2" fillId="0" borderId="6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/>
    <xf numFmtId="164" fontId="1" fillId="0" borderId="0" xfId="0" applyNumberFormat="1" applyFont="1" applyBorder="1"/>
    <xf numFmtId="0" fontId="0" fillId="0" borderId="3" xfId="0" applyBorder="1" applyAlignment="1">
      <alignment horizontal="center" wrapText="1"/>
    </xf>
    <xf numFmtId="0" fontId="0" fillId="2" borderId="5" xfId="0" applyFill="1" applyBorder="1"/>
    <xf numFmtId="4" fontId="5" fillId="0" borderId="17" xfId="0" applyNumberFormat="1" applyFont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0" fillId="0" borderId="0" xfId="0" applyFill="1"/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wrapText="1"/>
    </xf>
    <xf numFmtId="166" fontId="8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0" fillId="2" borderId="0" xfId="0" applyFill="1"/>
    <xf numFmtId="0" fontId="8" fillId="0" borderId="9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Fill="1" applyBorder="1"/>
    <xf numFmtId="3" fontId="2" fillId="0" borderId="35" xfId="0" applyNumberFormat="1" applyFont="1" applyFill="1" applyBorder="1" applyAlignment="1">
      <alignment horizontal="center"/>
    </xf>
    <xf numFmtId="3" fontId="2" fillId="0" borderId="34" xfId="0" applyNumberFormat="1" applyFont="1" applyFill="1" applyBorder="1" applyAlignment="1">
      <alignment horizontal="center"/>
    </xf>
    <xf numFmtId="166" fontId="8" fillId="0" borderId="25" xfId="0" applyNumberFormat="1" applyFont="1" applyFill="1" applyBorder="1" applyAlignment="1">
      <alignment horizontal="center" wrapText="1"/>
    </xf>
    <xf numFmtId="166" fontId="8" fillId="0" borderId="2" xfId="0" applyNumberFormat="1" applyFont="1" applyFill="1" applyBorder="1" applyAlignment="1">
      <alignment horizontal="center" wrapText="1"/>
    </xf>
    <xf numFmtId="166" fontId="8" fillId="0" borderId="26" xfId="0" applyNumberFormat="1" applyFont="1" applyFill="1" applyBorder="1" applyAlignment="1">
      <alignment horizontal="center" wrapText="1"/>
    </xf>
    <xf numFmtId="0" fontId="8" fillId="2" borderId="5" xfId="0" applyFont="1" applyFill="1" applyBorder="1" applyAlignment="1">
      <alignment wrapText="1"/>
    </xf>
    <xf numFmtId="0" fontId="10" fillId="0" borderId="17" xfId="0" applyFont="1" applyBorder="1" applyAlignment="1">
      <alignment horizontal="center" wrapText="1"/>
    </xf>
    <xf numFmtId="166" fontId="10" fillId="0" borderId="17" xfId="0" applyNumberFormat="1" applyFont="1" applyBorder="1" applyAlignment="1">
      <alignment horizontal="center" wrapText="1"/>
    </xf>
    <xf numFmtId="0" fontId="9" fillId="0" borderId="27" xfId="0" applyFont="1" applyBorder="1" applyAlignment="1">
      <alignment horizontal="center" wrapText="1"/>
    </xf>
    <xf numFmtId="0" fontId="1" fillId="2" borderId="9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/>
    <xf numFmtId="0" fontId="0" fillId="0" borderId="6" xfId="0" applyFill="1" applyBorder="1"/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2" borderId="5" xfId="0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5" xfId="0" applyFont="1" applyFill="1" applyBorder="1" applyAlignment="1">
      <alignment horizontal="left" vertical="center"/>
    </xf>
    <xf numFmtId="0" fontId="0" fillId="2" borderId="6" xfId="0" applyFill="1" applyBorder="1"/>
    <xf numFmtId="0" fontId="0" fillId="2" borderId="11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 vertical="center"/>
    </xf>
    <xf numFmtId="4" fontId="5" fillId="2" borderId="17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0" fillId="0" borderId="23" xfId="0" applyBorder="1"/>
    <xf numFmtId="0" fontId="1" fillId="0" borderId="17" xfId="0" applyFont="1" applyBorder="1"/>
    <xf numFmtId="0" fontId="0" fillId="2" borderId="1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7" fillId="2" borderId="18" xfId="0" applyNumberFormat="1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" xfId="0" applyBorder="1"/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wrapText="1"/>
    </xf>
    <xf numFmtId="0" fontId="1" fillId="0" borderId="17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1" fillId="0" borderId="0" xfId="0" applyFont="1"/>
    <xf numFmtId="0" fontId="8" fillId="0" borderId="9" xfId="0" applyFont="1" applyFill="1" applyBorder="1" applyAlignment="1">
      <alignment wrapText="1"/>
    </xf>
    <xf numFmtId="0" fontId="8" fillId="0" borderId="38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wrapText="1"/>
    </xf>
    <xf numFmtId="0" fontId="8" fillId="0" borderId="39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wrapText="1"/>
    </xf>
    <xf numFmtId="0" fontId="8" fillId="0" borderId="40" xfId="0" applyFont="1" applyFill="1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vertical="center"/>
    </xf>
    <xf numFmtId="0" fontId="15" fillId="0" borderId="17" xfId="0" applyFont="1" applyBorder="1" applyAlignment="1">
      <alignment horizontal="center" vertical="center" wrapText="1"/>
    </xf>
    <xf numFmtId="2" fontId="15" fillId="0" borderId="17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4" fillId="0" borderId="18" xfId="0" applyFont="1" applyBorder="1"/>
    <xf numFmtId="0" fontId="16" fillId="0" borderId="18" xfId="0" applyFont="1" applyBorder="1" applyAlignment="1">
      <alignment horizontal="center"/>
    </xf>
    <xf numFmtId="2" fontId="14" fillId="3" borderId="18" xfId="0" applyNumberFormat="1" applyFont="1" applyFill="1" applyBorder="1" applyAlignment="1">
      <alignment horizontal="center"/>
    </xf>
    <xf numFmtId="2" fontId="14" fillId="0" borderId="18" xfId="0" applyNumberFormat="1" applyFont="1" applyBorder="1" applyAlignment="1">
      <alignment horizontal="center"/>
    </xf>
    <xf numFmtId="167" fontId="14" fillId="0" borderId="18" xfId="0" applyNumberFormat="1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167" fontId="14" fillId="0" borderId="9" xfId="0" applyNumberFormat="1" applyFont="1" applyBorder="1" applyAlignment="1">
      <alignment horizontal="center"/>
    </xf>
    <xf numFmtId="2" fontId="14" fillId="0" borderId="17" xfId="0" applyNumberFormat="1" applyFont="1" applyBorder="1" applyAlignment="1">
      <alignment horizontal="center"/>
    </xf>
    <xf numFmtId="167" fontId="14" fillId="0" borderId="17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Alignment="1">
      <alignment horizontal="left"/>
    </xf>
    <xf numFmtId="2" fontId="14" fillId="0" borderId="0" xfId="0" applyNumberFormat="1" applyFont="1"/>
    <xf numFmtId="0" fontId="14" fillId="0" borderId="0" xfId="0" applyFont="1" applyAlignment="1"/>
    <xf numFmtId="0" fontId="10" fillId="0" borderId="0" xfId="0" applyFont="1" applyAlignment="1" applyProtection="1">
      <alignment horizontal="left"/>
      <protection locked="0"/>
    </xf>
    <xf numFmtId="0" fontId="10" fillId="4" borderId="3" xfId="0" applyFont="1" applyFill="1" applyBorder="1" applyAlignment="1" applyProtection="1">
      <alignment horizontal="left"/>
      <protection locked="0"/>
    </xf>
    <xf numFmtId="0" fontId="16" fillId="0" borderId="0" xfId="0" applyFont="1" applyAlignment="1" applyProtection="1">
      <alignment horizontal="left"/>
      <protection locked="0"/>
    </xf>
    <xf numFmtId="0" fontId="16" fillId="0" borderId="3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7" fillId="0" borderId="0" xfId="0" applyFont="1" applyAlignment="1">
      <alignment horizontal="center"/>
    </xf>
    <xf numFmtId="0" fontId="10" fillId="0" borderId="3" xfId="0" applyFont="1" applyBorder="1" applyAlignment="1" applyProtection="1">
      <alignment horizontal="center" vertical="top"/>
      <protection locked="0"/>
    </xf>
    <xf numFmtId="0" fontId="16" fillId="0" borderId="3" xfId="0" applyFont="1" applyBorder="1" applyAlignment="1" applyProtection="1">
      <alignment horizontal="center" vertical="top"/>
      <protection locked="0"/>
    </xf>
    <xf numFmtId="3" fontId="16" fillId="0" borderId="3" xfId="0" applyNumberFormat="1" applyFont="1" applyBorder="1" applyAlignment="1" applyProtection="1">
      <alignment horizontal="center" vertical="top"/>
      <protection locked="0"/>
    </xf>
    <xf numFmtId="42" fontId="14" fillId="5" borderId="3" xfId="3" applyFont="1" applyFill="1" applyBorder="1"/>
    <xf numFmtId="42" fontId="14" fillId="3" borderId="3" xfId="3" applyFont="1" applyFill="1" applyBorder="1"/>
    <xf numFmtId="0" fontId="14" fillId="3" borderId="3" xfId="0" applyFont="1" applyFill="1" applyBorder="1"/>
    <xf numFmtId="0" fontId="15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49" fontId="14" fillId="0" borderId="3" xfId="0" applyNumberFormat="1" applyFont="1" applyBorder="1" applyAlignment="1">
      <alignment horizontal="center"/>
    </xf>
    <xf numFmtId="0" fontId="18" fillId="0" borderId="0" xfId="0" applyFont="1"/>
    <xf numFmtId="0" fontId="19" fillId="0" borderId="0" xfId="0" applyFont="1"/>
    <xf numFmtId="49" fontId="14" fillId="0" borderId="0" xfId="0" applyNumberFormat="1" applyFont="1"/>
    <xf numFmtId="0" fontId="15" fillId="2" borderId="12" xfId="0" applyFont="1" applyFill="1" applyBorder="1"/>
    <xf numFmtId="167" fontId="14" fillId="2" borderId="13" xfId="0" applyNumberFormat="1" applyFont="1" applyFill="1" applyBorder="1"/>
    <xf numFmtId="6" fontId="1" fillId="0" borderId="5" xfId="0" applyNumberFormat="1" applyFont="1" applyBorder="1" applyAlignment="1">
      <alignment horizontal="center"/>
    </xf>
    <xf numFmtId="6" fontId="1" fillId="0" borderId="6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6" fontId="1" fillId="0" borderId="18" xfId="0" applyNumberFormat="1" applyFont="1" applyBorder="1" applyAlignment="1">
      <alignment horizontal="center"/>
    </xf>
    <xf numFmtId="6" fontId="0" fillId="0" borderId="6" xfId="0" applyNumberForma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20" fillId="0" borderId="5" xfId="0" applyFont="1" applyFill="1" applyBorder="1"/>
    <xf numFmtId="0" fontId="0" fillId="0" borderId="6" xfId="0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4" fillId="0" borderId="12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7" fillId="0" borderId="0" xfId="0" applyFont="1" applyAlignment="1">
      <alignment horizontal="center" wrapText="1"/>
    </xf>
    <xf numFmtId="0" fontId="17" fillId="0" borderId="36" xfId="0" applyFont="1" applyBorder="1" applyAlignment="1">
      <alignment horizontal="center" wrapText="1"/>
    </xf>
    <xf numFmtId="49" fontId="14" fillId="0" borderId="0" xfId="0" applyNumberFormat="1" applyFont="1" applyAlignment="1">
      <alignment horizontal="left" wrapText="1"/>
    </xf>
    <xf numFmtId="6" fontId="0" fillId="0" borderId="7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2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41" xfId="0" applyFill="1" applyBorder="1" applyAlignment="1">
      <alignment horizontal="center"/>
    </xf>
  </cellXfs>
  <cellStyles count="4">
    <cellStyle name="Moneda [0]" xfId="3" builtinId="7"/>
    <cellStyle name="Normal" xfId="0" builtinId="0"/>
    <cellStyle name="Normal 2" xfId="1" xr:uid="{00000000-0005-0000-0000-000002000000}"/>
    <cellStyle name="Normal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workbookViewId="0">
      <selection activeCell="J19" sqref="J19"/>
    </sheetView>
  </sheetViews>
  <sheetFormatPr baseColWidth="10" defaultRowHeight="15" x14ac:dyDescent="0.25"/>
  <cols>
    <col min="1" max="1" width="60.42578125" customWidth="1"/>
    <col min="2" max="2" width="13.42578125" bestFit="1" customWidth="1"/>
    <col min="3" max="3" width="18.7109375" bestFit="1" customWidth="1"/>
    <col min="4" max="4" width="19.28515625" bestFit="1" customWidth="1"/>
    <col min="5" max="5" width="8.85546875" bestFit="1" customWidth="1"/>
    <col min="6" max="6" width="12.85546875" bestFit="1" customWidth="1"/>
    <col min="7" max="7" width="31.85546875" bestFit="1" customWidth="1"/>
    <col min="8" max="8" width="14.7109375" bestFit="1" customWidth="1"/>
  </cols>
  <sheetData>
    <row r="1" spans="1:9" ht="15.75" x14ac:dyDescent="0.25">
      <c r="A1" s="157" t="s">
        <v>165</v>
      </c>
      <c r="B1" s="157"/>
      <c r="C1" s="157"/>
      <c r="D1" s="157"/>
      <c r="E1" s="157"/>
      <c r="F1" s="157"/>
      <c r="G1" s="157"/>
      <c r="H1" s="157"/>
      <c r="I1" s="105"/>
    </row>
    <row r="2" spans="1:9" ht="15.75" x14ac:dyDescent="0.25">
      <c r="A2" s="106" t="s">
        <v>44</v>
      </c>
      <c r="B2" s="106"/>
      <c r="C2" s="106"/>
      <c r="D2" s="106"/>
      <c r="E2" s="105"/>
      <c r="F2" s="105"/>
      <c r="G2" s="105"/>
      <c r="H2" s="105"/>
      <c r="I2" s="105"/>
    </row>
    <row r="3" spans="1:9" ht="15.75" x14ac:dyDescent="0.25">
      <c r="A3" s="106" t="s">
        <v>164</v>
      </c>
      <c r="B3" s="158" t="s">
        <v>44</v>
      </c>
      <c r="C3" s="158"/>
      <c r="D3" s="158"/>
      <c r="E3" s="158"/>
      <c r="F3" s="158"/>
      <c r="G3" s="158"/>
      <c r="H3" s="158"/>
      <c r="I3" s="105"/>
    </row>
    <row r="4" spans="1:9" ht="16.5" thickBot="1" x14ac:dyDescent="0.3">
      <c r="A4" s="106"/>
      <c r="B4" s="107"/>
      <c r="C4" s="107"/>
      <c r="D4" s="107"/>
      <c r="E4" s="107"/>
      <c r="F4" s="107"/>
      <c r="G4" s="107"/>
      <c r="H4" s="107"/>
      <c r="I4" s="105"/>
    </row>
    <row r="5" spans="1:9" ht="48" thickBot="1" x14ac:dyDescent="0.3">
      <c r="A5" s="108" t="s">
        <v>140</v>
      </c>
      <c r="B5" s="109" t="s">
        <v>141</v>
      </c>
      <c r="C5" s="109" t="s">
        <v>142</v>
      </c>
      <c r="D5" s="110" t="s">
        <v>160</v>
      </c>
      <c r="E5" s="109" t="s">
        <v>143</v>
      </c>
      <c r="F5" s="109" t="s">
        <v>144</v>
      </c>
      <c r="G5" s="109" t="s">
        <v>145</v>
      </c>
      <c r="H5" s="111" t="s">
        <v>4</v>
      </c>
      <c r="I5" s="105"/>
    </row>
    <row r="6" spans="1:9" ht="16.5" thickBot="1" x14ac:dyDescent="0.3">
      <c r="A6" s="112" t="s">
        <v>159</v>
      </c>
      <c r="B6" s="113">
        <v>49</v>
      </c>
      <c r="C6" s="114">
        <f>SUM(I14)</f>
        <v>0.62615062430435042</v>
      </c>
      <c r="D6" s="115">
        <v>0.5</v>
      </c>
      <c r="E6" s="115">
        <f>(B6*C6)*D6</f>
        <v>15.340690295456586</v>
      </c>
      <c r="F6" s="116">
        <f>E6*H14</f>
        <v>581630</v>
      </c>
      <c r="G6" s="117">
        <v>3</v>
      </c>
      <c r="H6" s="118">
        <f>F6*G6</f>
        <v>1744890</v>
      </c>
      <c r="I6" s="105"/>
    </row>
    <row r="7" spans="1:9" ht="16.5" thickBot="1" x14ac:dyDescent="0.3">
      <c r="A7" s="159" t="s">
        <v>146</v>
      </c>
      <c r="B7" s="160"/>
      <c r="C7" s="160"/>
      <c r="D7" s="161"/>
      <c r="E7" s="119">
        <f>SUM(B6*C6*D6)</f>
        <v>15.340690295456586</v>
      </c>
      <c r="F7" s="120">
        <f>SUM(F6:F6)</f>
        <v>581630</v>
      </c>
      <c r="G7" s="121"/>
      <c r="H7" s="120">
        <f>SUM(H6:H6)</f>
        <v>1744890</v>
      </c>
      <c r="I7" s="105"/>
    </row>
    <row r="8" spans="1:9" ht="15.75" x14ac:dyDescent="0.25">
      <c r="A8" s="105"/>
      <c r="B8" s="105"/>
      <c r="C8" s="122"/>
      <c r="D8" s="123"/>
      <c r="E8" s="105"/>
      <c r="F8" s="105"/>
      <c r="G8" s="105"/>
      <c r="H8" s="105"/>
      <c r="I8" s="105"/>
    </row>
    <row r="9" spans="1:9" ht="15.75" x14ac:dyDescent="0.25">
      <c r="A9" s="124" t="s">
        <v>147</v>
      </c>
      <c r="B9" s="124"/>
      <c r="C9" s="124"/>
      <c r="D9" s="124"/>
      <c r="E9" s="124"/>
      <c r="F9" s="124"/>
      <c r="G9" s="105"/>
      <c r="H9" s="105"/>
      <c r="I9" s="105"/>
    </row>
    <row r="10" spans="1:9" ht="15.75" x14ac:dyDescent="0.25">
      <c r="A10" s="105"/>
      <c r="B10" s="105"/>
      <c r="C10" s="105"/>
      <c r="D10" s="123"/>
      <c r="E10" s="105"/>
      <c r="F10" s="105"/>
      <c r="G10" s="105"/>
      <c r="H10" s="105"/>
      <c r="I10" s="105"/>
    </row>
    <row r="11" spans="1:9" ht="15.75" x14ac:dyDescent="0.25">
      <c r="A11" s="105"/>
      <c r="B11" s="105"/>
      <c r="C11" s="105"/>
      <c r="D11" s="105"/>
      <c r="E11" s="105"/>
      <c r="F11" s="105"/>
      <c r="G11" s="105"/>
      <c r="H11" s="105"/>
      <c r="I11" s="105"/>
    </row>
    <row r="12" spans="1:9" ht="15.75" x14ac:dyDescent="0.25">
      <c r="A12" s="125"/>
      <c r="B12" s="126" t="s">
        <v>148</v>
      </c>
      <c r="C12" s="126" t="s">
        <v>149</v>
      </c>
      <c r="D12" s="126" t="s">
        <v>150</v>
      </c>
      <c r="E12" s="125"/>
      <c r="F12" s="125"/>
      <c r="G12" s="162" t="s">
        <v>151</v>
      </c>
      <c r="H12" s="105"/>
      <c r="I12" s="105"/>
    </row>
    <row r="13" spans="1:9" ht="15.75" x14ac:dyDescent="0.25">
      <c r="A13" s="127"/>
      <c r="B13" s="128"/>
      <c r="C13" s="128" t="s">
        <v>152</v>
      </c>
      <c r="D13" s="129"/>
      <c r="E13" s="105"/>
      <c r="F13" s="105"/>
      <c r="G13" s="163"/>
      <c r="H13" s="130" t="s">
        <v>153</v>
      </c>
      <c r="I13" s="105"/>
    </row>
    <row r="14" spans="1:9" ht="15.75" x14ac:dyDescent="0.25">
      <c r="A14" s="131" t="s">
        <v>154</v>
      </c>
      <c r="B14" s="132"/>
      <c r="C14" s="133">
        <v>23740</v>
      </c>
      <c r="D14" s="132"/>
      <c r="E14" s="105"/>
      <c r="F14" s="105"/>
      <c r="G14" s="134">
        <v>23740</v>
      </c>
      <c r="H14" s="135">
        <v>37914.199999999997</v>
      </c>
      <c r="I14" s="136">
        <f>G14/H14</f>
        <v>0.62615062430435042</v>
      </c>
    </row>
    <row r="15" spans="1:9" ht="15.75" x14ac:dyDescent="0.25">
      <c r="A15" s="137" t="s">
        <v>155</v>
      </c>
      <c r="B15" s="138"/>
      <c r="C15" s="139" t="s">
        <v>156</v>
      </c>
      <c r="D15" s="139"/>
      <c r="E15" s="105"/>
      <c r="F15" s="105"/>
      <c r="G15" s="140" t="s">
        <v>157</v>
      </c>
      <c r="H15" s="141"/>
      <c r="I15" s="105"/>
    </row>
    <row r="16" spans="1:9" ht="16.5" thickBot="1" x14ac:dyDescent="0.3">
      <c r="A16" s="105"/>
      <c r="B16" s="105"/>
      <c r="C16" s="142"/>
      <c r="D16" s="142"/>
      <c r="E16" s="105"/>
      <c r="F16" s="105"/>
      <c r="G16" s="105"/>
      <c r="H16" s="105"/>
      <c r="I16" s="105"/>
    </row>
    <row r="17" spans="1:9" ht="16.5" thickBot="1" x14ac:dyDescent="0.3">
      <c r="A17" s="143" t="s">
        <v>158</v>
      </c>
      <c r="B17" s="144">
        <v>37914.199999999997</v>
      </c>
      <c r="C17" s="142"/>
      <c r="D17" s="142"/>
      <c r="E17" s="105"/>
      <c r="F17" s="105"/>
      <c r="G17" s="105"/>
      <c r="H17" s="105"/>
      <c r="I17" s="105"/>
    </row>
    <row r="18" spans="1:9" ht="15.75" x14ac:dyDescent="0.25">
      <c r="A18" s="105"/>
      <c r="B18" s="105"/>
      <c r="C18" s="142"/>
      <c r="D18" s="142"/>
      <c r="E18" s="105"/>
      <c r="F18" s="105"/>
      <c r="G18" s="105"/>
      <c r="H18" s="105"/>
      <c r="I18" s="105"/>
    </row>
    <row r="19" spans="1:9" ht="15.75" x14ac:dyDescent="0.25">
      <c r="A19" s="164" t="s">
        <v>44</v>
      </c>
      <c r="B19" s="164"/>
      <c r="C19" s="164"/>
      <c r="D19" s="164"/>
      <c r="E19" s="164"/>
      <c r="F19" s="164"/>
      <c r="G19" s="105"/>
      <c r="H19" s="105"/>
      <c r="I19" s="105"/>
    </row>
  </sheetData>
  <mergeCells count="5">
    <mergeCell ref="A1:H1"/>
    <mergeCell ref="B3:H3"/>
    <mergeCell ref="A7:D7"/>
    <mergeCell ref="G12:G13"/>
    <mergeCell ref="A19:F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3"/>
  <sheetViews>
    <sheetView tabSelected="1" view="pageBreakPreview" zoomScale="110" zoomScaleNormal="100" zoomScaleSheetLayoutView="110" workbookViewId="0">
      <selection activeCell="I7" sqref="I7"/>
    </sheetView>
  </sheetViews>
  <sheetFormatPr baseColWidth="10" defaultRowHeight="15" x14ac:dyDescent="0.25"/>
  <cols>
    <col min="1" max="1" width="3.7109375" customWidth="1"/>
    <col min="2" max="2" width="6.85546875" customWidth="1"/>
    <col min="3" max="3" width="25.28515625" customWidth="1"/>
    <col min="4" max="4" width="26.42578125" customWidth="1"/>
    <col min="5" max="5" width="25.5703125" bestFit="1" customWidth="1"/>
    <col min="6" max="6" width="17.5703125" bestFit="1" customWidth="1"/>
  </cols>
  <sheetData>
    <row r="2" spans="2:7" ht="15.75" thickBot="1" x14ac:dyDescent="0.3"/>
    <row r="3" spans="2:7" ht="15.75" thickBot="1" x14ac:dyDescent="0.3">
      <c r="B3" s="80" t="s">
        <v>1</v>
      </c>
      <c r="C3" s="86" t="s">
        <v>2</v>
      </c>
      <c r="D3" s="80" t="s">
        <v>7</v>
      </c>
      <c r="E3" s="80" t="s">
        <v>135</v>
      </c>
      <c r="F3" s="80" t="s">
        <v>131</v>
      </c>
      <c r="G3" s="80" t="s">
        <v>146</v>
      </c>
    </row>
    <row r="4" spans="2:7" ht="15" customHeight="1" x14ac:dyDescent="0.25">
      <c r="B4" s="168">
        <v>1</v>
      </c>
      <c r="C4" s="168" t="s">
        <v>8</v>
      </c>
      <c r="D4" s="169" t="s">
        <v>30</v>
      </c>
      <c r="E4" s="171">
        <v>8</v>
      </c>
      <c r="F4" s="171">
        <v>2</v>
      </c>
      <c r="G4" s="165">
        <v>720000</v>
      </c>
    </row>
    <row r="5" spans="2:7" ht="15" customHeight="1" x14ac:dyDescent="0.25">
      <c r="B5" s="166"/>
      <c r="C5" s="166"/>
      <c r="D5" s="170"/>
      <c r="E5" s="172"/>
      <c r="F5" s="172"/>
      <c r="G5" s="166"/>
    </row>
    <row r="6" spans="2:7" x14ac:dyDescent="0.25">
      <c r="B6" s="166"/>
      <c r="C6" s="167"/>
      <c r="D6" s="170"/>
      <c r="E6" s="173"/>
      <c r="F6" s="173"/>
      <c r="G6" s="167"/>
    </row>
    <row r="7" spans="2:7" ht="48.75" customHeight="1" thickBot="1" x14ac:dyDescent="0.3">
      <c r="B7" s="156">
        <v>2</v>
      </c>
      <c r="C7" s="87" t="s">
        <v>132</v>
      </c>
      <c r="D7" s="81"/>
      <c r="E7" s="88">
        <v>0</v>
      </c>
      <c r="F7" s="88">
        <v>2</v>
      </c>
      <c r="G7" s="152">
        <v>160000</v>
      </c>
    </row>
    <row r="8" spans="2:7" x14ac:dyDescent="0.25">
      <c r="E8" s="149"/>
      <c r="F8" s="153" t="s">
        <v>161</v>
      </c>
      <c r="G8" s="151">
        <f>SUM(G4+G7)</f>
        <v>880000</v>
      </c>
    </row>
    <row r="9" spans="2:7" x14ac:dyDescent="0.25">
      <c r="E9" s="149"/>
      <c r="F9" s="147" t="s">
        <v>162</v>
      </c>
      <c r="G9" s="145">
        <f>SUM(G8*0.19)</f>
        <v>167200</v>
      </c>
    </row>
    <row r="10" spans="2:7" ht="15.75" thickBot="1" x14ac:dyDescent="0.3">
      <c r="E10" s="149"/>
      <c r="F10" s="148" t="s">
        <v>161</v>
      </c>
      <c r="G10" s="146">
        <f>SUM(G8+G9)</f>
        <v>1047200</v>
      </c>
    </row>
    <row r="11" spans="2:7" x14ac:dyDescent="0.25">
      <c r="E11" s="150"/>
    </row>
    <row r="12" spans="2:7" x14ac:dyDescent="0.25">
      <c r="E12" s="150"/>
    </row>
    <row r="13" spans="2:7" x14ac:dyDescent="0.25">
      <c r="E13" s="150"/>
    </row>
  </sheetData>
  <mergeCells count="6">
    <mergeCell ref="G4:G6"/>
    <mergeCell ref="B4:B6"/>
    <mergeCell ref="C4:C6"/>
    <mergeCell ref="D4:D6"/>
    <mergeCell ref="E4:E6"/>
    <mergeCell ref="F4:F6"/>
  </mergeCells>
  <pageMargins left="0.7" right="0.7" top="0.75" bottom="0.75" header="0.3" footer="0.3"/>
  <pageSetup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4"/>
  <sheetViews>
    <sheetView zoomScaleNormal="100" workbookViewId="0">
      <selection activeCell="M16" sqref="M16"/>
    </sheetView>
  </sheetViews>
  <sheetFormatPr baseColWidth="10" defaultRowHeight="15" x14ac:dyDescent="0.25"/>
  <cols>
    <col min="1" max="1" width="3.42578125" bestFit="1" customWidth="1"/>
    <col min="2" max="2" width="48.7109375" customWidth="1"/>
    <col min="3" max="3" width="14.42578125" customWidth="1"/>
  </cols>
  <sheetData>
    <row r="2" spans="1:8" x14ac:dyDescent="0.25">
      <c r="B2" s="97" t="s">
        <v>6</v>
      </c>
      <c r="C2" s="3"/>
      <c r="D2" s="3"/>
      <c r="E2" s="3"/>
      <c r="F2" s="3"/>
      <c r="G2" s="3"/>
      <c r="H2" s="3"/>
    </row>
    <row r="3" spans="1:8" ht="15.75" thickBot="1" x14ac:dyDescent="0.3">
      <c r="B3" s="97" t="s">
        <v>138</v>
      </c>
      <c r="C3" s="3"/>
      <c r="D3" s="3"/>
      <c r="E3" s="3"/>
      <c r="F3" s="3"/>
      <c r="G3" s="3"/>
      <c r="H3" s="3"/>
    </row>
    <row r="4" spans="1:8" ht="16.5" thickBot="1" x14ac:dyDescent="0.3">
      <c r="C4" s="174" t="s">
        <v>17</v>
      </c>
      <c r="D4" s="175"/>
      <c r="E4" s="175"/>
      <c r="F4" s="175"/>
      <c r="G4" s="175"/>
      <c r="H4" s="176"/>
    </row>
    <row r="5" spans="1:8" ht="45.75" thickBot="1" x14ac:dyDescent="0.3">
      <c r="A5" s="12" t="s">
        <v>1</v>
      </c>
      <c r="B5" s="6" t="s">
        <v>24</v>
      </c>
      <c r="C5" s="11" t="s">
        <v>15</v>
      </c>
      <c r="D5" s="11" t="s">
        <v>16</v>
      </c>
      <c r="E5" s="32" t="s">
        <v>43</v>
      </c>
      <c r="F5" s="5" t="s">
        <v>4</v>
      </c>
      <c r="G5" s="5" t="s">
        <v>18</v>
      </c>
      <c r="H5" s="4" t="s">
        <v>25</v>
      </c>
    </row>
    <row r="6" spans="1:8" x14ac:dyDescent="0.25">
      <c r="A6" s="13">
        <v>1</v>
      </c>
      <c r="B6" s="14" t="s">
        <v>20</v>
      </c>
      <c r="C6" s="15">
        <v>8</v>
      </c>
      <c r="D6" s="16">
        <v>0</v>
      </c>
      <c r="E6" s="16">
        <v>12</v>
      </c>
      <c r="F6" s="16">
        <v>23</v>
      </c>
      <c r="G6" s="33" t="s">
        <v>19</v>
      </c>
      <c r="H6" s="16">
        <f>SUM(E6,D6,C6)</f>
        <v>20</v>
      </c>
    </row>
    <row r="7" spans="1:8" x14ac:dyDescent="0.25">
      <c r="A7" s="17">
        <v>2</v>
      </c>
      <c r="B7" s="18" t="s">
        <v>21</v>
      </c>
      <c r="C7" s="19">
        <v>8</v>
      </c>
      <c r="D7" s="20">
        <v>0</v>
      </c>
      <c r="E7" s="20">
        <v>12</v>
      </c>
      <c r="F7" s="20">
        <v>23</v>
      </c>
      <c r="G7" s="34" t="s">
        <v>19</v>
      </c>
      <c r="H7" s="20">
        <f t="shared" ref="H7:H13" si="0">SUM(E7,D7,C7)</f>
        <v>20</v>
      </c>
    </row>
    <row r="8" spans="1:8" x14ac:dyDescent="0.25">
      <c r="A8" s="17">
        <v>3</v>
      </c>
      <c r="B8" s="18" t="s">
        <v>22</v>
      </c>
      <c r="C8" s="19">
        <v>4</v>
      </c>
      <c r="D8" s="20">
        <v>0</v>
      </c>
      <c r="E8" s="20">
        <v>12</v>
      </c>
      <c r="F8" s="20">
        <v>9</v>
      </c>
      <c r="G8" s="34" t="s">
        <v>19</v>
      </c>
      <c r="H8" s="20">
        <f t="shared" si="0"/>
        <v>16</v>
      </c>
    </row>
    <row r="9" spans="1:8" x14ac:dyDescent="0.25">
      <c r="A9" s="21">
        <v>4</v>
      </c>
      <c r="B9" s="22" t="s">
        <v>23</v>
      </c>
      <c r="C9" s="19">
        <v>0</v>
      </c>
      <c r="D9" s="20">
        <v>2880</v>
      </c>
      <c r="E9" s="20">
        <v>0</v>
      </c>
      <c r="F9" s="20">
        <v>0</v>
      </c>
      <c r="G9" s="34" t="s">
        <v>19</v>
      </c>
      <c r="H9" s="20">
        <f t="shared" si="0"/>
        <v>2880</v>
      </c>
    </row>
    <row r="10" spans="1:8" x14ac:dyDescent="0.25">
      <c r="A10" s="21">
        <v>5</v>
      </c>
      <c r="B10" s="22" t="s">
        <v>45</v>
      </c>
      <c r="C10" s="19">
        <v>0</v>
      </c>
      <c r="D10" s="20">
        <v>1000</v>
      </c>
      <c r="E10" s="20">
        <v>800</v>
      </c>
      <c r="F10" s="20">
        <v>1800</v>
      </c>
      <c r="G10" s="34" t="s">
        <v>19</v>
      </c>
      <c r="H10" s="20">
        <f t="shared" si="0"/>
        <v>1800</v>
      </c>
    </row>
    <row r="11" spans="1:8" x14ac:dyDescent="0.25">
      <c r="A11" s="17">
        <v>6</v>
      </c>
      <c r="B11" s="18" t="s">
        <v>119</v>
      </c>
      <c r="C11" s="19">
        <v>0</v>
      </c>
      <c r="D11" s="20">
        <v>10200</v>
      </c>
      <c r="E11" s="20">
        <v>0</v>
      </c>
      <c r="F11" s="20">
        <v>10200</v>
      </c>
      <c r="G11" s="34" t="s">
        <v>19</v>
      </c>
      <c r="H11" s="20">
        <f t="shared" si="0"/>
        <v>10200</v>
      </c>
    </row>
    <row r="12" spans="1:8" x14ac:dyDescent="0.25">
      <c r="A12" s="48">
        <v>7</v>
      </c>
      <c r="B12" s="49" t="s">
        <v>120</v>
      </c>
      <c r="C12" s="50">
        <v>0</v>
      </c>
      <c r="D12" s="51">
        <v>2880</v>
      </c>
      <c r="E12" s="51">
        <v>0</v>
      </c>
      <c r="F12" s="51">
        <v>0</v>
      </c>
      <c r="G12" s="34" t="s">
        <v>19</v>
      </c>
      <c r="H12" s="51">
        <v>2880</v>
      </c>
    </row>
    <row r="13" spans="1:8" ht="15.75" thickBot="1" x14ac:dyDescent="0.3">
      <c r="A13" s="23">
        <v>8</v>
      </c>
      <c r="B13" s="24" t="s">
        <v>5</v>
      </c>
      <c r="C13" s="25">
        <v>0</v>
      </c>
      <c r="D13" s="23">
        <v>0</v>
      </c>
      <c r="E13" s="23">
        <v>6</v>
      </c>
      <c r="F13" s="26">
        <v>7</v>
      </c>
      <c r="G13" s="35" t="s">
        <v>19</v>
      </c>
      <c r="H13" s="26">
        <f t="shared" si="0"/>
        <v>6</v>
      </c>
    </row>
    <row r="14" spans="1:8" x14ac:dyDescent="0.25">
      <c r="C14" s="2"/>
      <c r="D14" s="2"/>
      <c r="E14" s="2"/>
      <c r="F14" s="2"/>
      <c r="G14" s="2"/>
      <c r="H14" s="2"/>
    </row>
  </sheetData>
  <mergeCells count="1">
    <mergeCell ref="C4:H4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13"/>
  <sheetViews>
    <sheetView workbookViewId="0">
      <selection activeCell="J16" sqref="J16"/>
    </sheetView>
  </sheetViews>
  <sheetFormatPr baseColWidth="10" defaultRowHeight="15" x14ac:dyDescent="0.25"/>
  <cols>
    <col min="1" max="1" width="4.85546875" customWidth="1"/>
    <col min="7" max="7" width="5.28515625" customWidth="1"/>
  </cols>
  <sheetData>
    <row r="1" spans="2:7" ht="15.75" thickBot="1" x14ac:dyDescent="0.3"/>
    <row r="2" spans="2:7" ht="15.75" thickBot="1" x14ac:dyDescent="0.3">
      <c r="B2" s="177" t="s">
        <v>115</v>
      </c>
      <c r="C2" s="178"/>
      <c r="D2" s="178"/>
      <c r="E2" s="178"/>
      <c r="F2" s="178"/>
      <c r="G2" s="179"/>
    </row>
    <row r="3" spans="2:7" x14ac:dyDescent="0.25">
      <c r="B3" s="186" t="s">
        <v>116</v>
      </c>
      <c r="C3" s="187"/>
      <c r="D3" s="180" t="s">
        <v>163</v>
      </c>
      <c r="E3" s="181"/>
      <c r="F3" s="181"/>
      <c r="G3" s="182"/>
    </row>
    <row r="4" spans="2:7" x14ac:dyDescent="0.25">
      <c r="B4" s="186" t="s">
        <v>117</v>
      </c>
      <c r="C4" s="187"/>
      <c r="D4" s="180">
        <v>10</v>
      </c>
      <c r="E4" s="181"/>
      <c r="F4" s="181"/>
      <c r="G4" s="182"/>
    </row>
    <row r="5" spans="2:7" x14ac:dyDescent="0.25">
      <c r="B5" s="186" t="s">
        <v>121</v>
      </c>
      <c r="C5" s="187"/>
      <c r="D5" s="180">
        <v>10</v>
      </c>
      <c r="E5" s="181"/>
      <c r="F5" s="181"/>
      <c r="G5" s="182"/>
    </row>
    <row r="6" spans="2:7" ht="15.75" thickBot="1" x14ac:dyDescent="0.3">
      <c r="B6" s="188" t="s">
        <v>118</v>
      </c>
      <c r="C6" s="189"/>
      <c r="D6" s="183">
        <v>10</v>
      </c>
      <c r="E6" s="184"/>
      <c r="F6" s="184"/>
      <c r="G6" s="185"/>
    </row>
    <row r="8" spans="2:7" ht="15.75" thickBot="1" x14ac:dyDescent="0.3"/>
    <row r="9" spans="2:7" ht="31.5" customHeight="1" thickBot="1" x14ac:dyDescent="0.3">
      <c r="B9" s="204" t="s">
        <v>172</v>
      </c>
      <c r="C9" s="205"/>
      <c r="D9" s="206"/>
      <c r="E9" s="104">
        <v>30</v>
      </c>
      <c r="F9" s="104" t="s">
        <v>139</v>
      </c>
    </row>
    <row r="10" spans="2:7" ht="15.75" thickBot="1" x14ac:dyDescent="0.3">
      <c r="B10" s="177" t="s">
        <v>173</v>
      </c>
      <c r="C10" s="178"/>
      <c r="D10" s="179"/>
      <c r="E10" s="104">
        <v>12</v>
      </c>
      <c r="F10" s="104" t="s">
        <v>139</v>
      </c>
    </row>
    <row r="11" spans="2:7" ht="15.75" thickBot="1" x14ac:dyDescent="0.3">
      <c r="B11" s="177" t="s">
        <v>174</v>
      </c>
      <c r="C11" s="178"/>
      <c r="D11" s="179"/>
      <c r="E11" s="104">
        <v>30</v>
      </c>
      <c r="F11" s="104" t="s">
        <v>139</v>
      </c>
    </row>
    <row r="12" spans="2:7" ht="15.75" thickBot="1" x14ac:dyDescent="0.3">
      <c r="B12" s="177" t="s">
        <v>175</v>
      </c>
      <c r="C12" s="178"/>
      <c r="D12" s="179"/>
      <c r="E12" s="104">
        <v>30</v>
      </c>
      <c r="F12" s="104" t="s">
        <v>139</v>
      </c>
    </row>
    <row r="13" spans="2:7" ht="15.75" thickBot="1" x14ac:dyDescent="0.3">
      <c r="B13" s="177" t="s">
        <v>176</v>
      </c>
      <c r="C13" s="178"/>
      <c r="D13" s="179"/>
      <c r="E13" s="104">
        <v>6</v>
      </c>
      <c r="F13" s="104" t="s">
        <v>139</v>
      </c>
    </row>
  </sheetData>
  <mergeCells count="14">
    <mergeCell ref="B10:D10"/>
    <mergeCell ref="B11:D11"/>
    <mergeCell ref="B12:D12"/>
    <mergeCell ref="B13:D13"/>
    <mergeCell ref="B9:D9"/>
    <mergeCell ref="B2:G2"/>
    <mergeCell ref="D3:G3"/>
    <mergeCell ref="D5:G5"/>
    <mergeCell ref="D6:G6"/>
    <mergeCell ref="B3:C3"/>
    <mergeCell ref="B5:C5"/>
    <mergeCell ref="B6:C6"/>
    <mergeCell ref="B4:C4"/>
    <mergeCell ref="D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89"/>
  <sheetViews>
    <sheetView topLeftCell="A28" zoomScaleNormal="100" workbookViewId="0">
      <selection activeCell="K9" sqref="K9"/>
    </sheetView>
  </sheetViews>
  <sheetFormatPr baseColWidth="10" defaultRowHeight="15" x14ac:dyDescent="0.25"/>
  <cols>
    <col min="1" max="1" width="4" customWidth="1"/>
    <col min="2" max="2" width="68.140625" customWidth="1"/>
    <col min="3" max="3" width="20.140625" customWidth="1"/>
    <col min="4" max="4" width="18.28515625" customWidth="1"/>
    <col min="5" max="5" width="19.7109375" customWidth="1"/>
    <col min="6" max="6" width="19" customWidth="1"/>
    <col min="7" max="7" width="17.85546875" customWidth="1"/>
    <col min="8" max="8" width="18.7109375" customWidth="1"/>
  </cols>
  <sheetData>
    <row r="2" spans="1:8" x14ac:dyDescent="0.25">
      <c r="B2" s="190" t="s">
        <v>35</v>
      </c>
      <c r="C2" s="190"/>
      <c r="D2" s="190"/>
      <c r="E2" s="190"/>
      <c r="F2" s="190"/>
      <c r="G2" s="190"/>
      <c r="H2" s="190"/>
    </row>
    <row r="3" spans="1:8" ht="15.75" thickBot="1" x14ac:dyDescent="0.3">
      <c r="B3" s="1"/>
      <c r="C3" s="1"/>
      <c r="D3" s="1"/>
      <c r="E3" s="1"/>
      <c r="F3" s="1"/>
      <c r="G3" s="1"/>
      <c r="H3" s="1"/>
    </row>
    <row r="4" spans="1:8" ht="51" customHeight="1" thickBot="1" x14ac:dyDescent="0.3">
      <c r="A4" s="69" t="s">
        <v>1</v>
      </c>
      <c r="B4" s="69" t="s">
        <v>2</v>
      </c>
      <c r="C4" s="79" t="s">
        <v>15</v>
      </c>
      <c r="D4" s="79" t="s">
        <v>46</v>
      </c>
      <c r="E4" s="79" t="s">
        <v>16</v>
      </c>
      <c r="F4" s="68" t="s">
        <v>47</v>
      </c>
      <c r="G4" s="191" t="s">
        <v>136</v>
      </c>
      <c r="H4" s="192"/>
    </row>
    <row r="5" spans="1:8" s="41" customFormat="1" x14ac:dyDescent="0.25">
      <c r="A5" s="211">
        <v>1</v>
      </c>
      <c r="B5" s="62" t="s">
        <v>13</v>
      </c>
      <c r="C5" s="64">
        <v>2</v>
      </c>
      <c r="D5" s="64"/>
      <c r="E5" s="64"/>
      <c r="F5" s="64"/>
      <c r="G5" s="64">
        <f>C5+D5+E5+F5</f>
        <v>2</v>
      </c>
      <c r="H5" s="64" t="s">
        <v>130</v>
      </c>
    </row>
    <row r="6" spans="1:8" s="41" customFormat="1" x14ac:dyDescent="0.25">
      <c r="A6" s="77">
        <v>4</v>
      </c>
      <c r="B6" s="31" t="s">
        <v>50</v>
      </c>
      <c r="C6" s="65"/>
      <c r="D6" s="65"/>
      <c r="E6" s="65">
        <v>100</v>
      </c>
      <c r="F6" s="65"/>
      <c r="G6" s="75">
        <f t="shared" ref="G6:G34" si="0">C6+D6+E6+F6</f>
        <v>100</v>
      </c>
      <c r="H6" s="65" t="s">
        <v>19</v>
      </c>
    </row>
    <row r="7" spans="1:8" s="41" customFormat="1" x14ac:dyDescent="0.25">
      <c r="A7" s="77">
        <v>5</v>
      </c>
      <c r="B7" s="31" t="s">
        <v>51</v>
      </c>
      <c r="C7" s="65"/>
      <c r="D7" s="65"/>
      <c r="E7" s="65">
        <v>100</v>
      </c>
      <c r="F7" s="65"/>
      <c r="G7" s="75">
        <f t="shared" si="0"/>
        <v>100</v>
      </c>
      <c r="H7" s="65" t="s">
        <v>19</v>
      </c>
    </row>
    <row r="8" spans="1:8" s="41" customFormat="1" x14ac:dyDescent="0.25">
      <c r="A8" s="78">
        <v>6</v>
      </c>
      <c r="B8" s="31" t="s">
        <v>12</v>
      </c>
      <c r="C8" s="65"/>
      <c r="D8" s="65"/>
      <c r="E8" s="65">
        <v>20</v>
      </c>
      <c r="F8" s="65"/>
      <c r="G8" s="75">
        <f t="shared" si="0"/>
        <v>20</v>
      </c>
      <c r="H8" s="65" t="s">
        <v>19</v>
      </c>
    </row>
    <row r="9" spans="1:8" s="41" customFormat="1" x14ac:dyDescent="0.25">
      <c r="A9" s="77">
        <v>7</v>
      </c>
      <c r="B9" s="31" t="s">
        <v>11</v>
      </c>
      <c r="C9" s="65"/>
      <c r="D9" s="65"/>
      <c r="E9" s="65">
        <v>6</v>
      </c>
      <c r="F9" s="65"/>
      <c r="G9" s="75">
        <f t="shared" si="0"/>
        <v>6</v>
      </c>
      <c r="H9" s="65" t="s">
        <v>19</v>
      </c>
    </row>
    <row r="10" spans="1:8" s="41" customFormat="1" x14ac:dyDescent="0.25">
      <c r="A10" s="77">
        <v>8</v>
      </c>
      <c r="B10" s="31" t="s">
        <v>123</v>
      </c>
      <c r="C10" s="65"/>
      <c r="D10" s="65"/>
      <c r="E10" s="65">
        <v>15</v>
      </c>
      <c r="F10" s="65"/>
      <c r="G10" s="75">
        <f t="shared" si="0"/>
        <v>15</v>
      </c>
      <c r="H10" s="65" t="s">
        <v>19</v>
      </c>
    </row>
    <row r="11" spans="1:8" s="41" customFormat="1" x14ac:dyDescent="0.25">
      <c r="A11" s="78">
        <v>9</v>
      </c>
      <c r="B11" s="31" t="s">
        <v>52</v>
      </c>
      <c r="C11" s="65"/>
      <c r="D11" s="65"/>
      <c r="E11" s="65">
        <v>4</v>
      </c>
      <c r="F11" s="65"/>
      <c r="G11" s="75">
        <f t="shared" si="0"/>
        <v>4</v>
      </c>
      <c r="H11" s="65" t="s">
        <v>19</v>
      </c>
    </row>
    <row r="12" spans="1:8" s="41" customFormat="1" x14ac:dyDescent="0.25">
      <c r="A12" s="77">
        <v>10</v>
      </c>
      <c r="B12" s="31" t="s">
        <v>53</v>
      </c>
      <c r="C12" s="65">
        <v>60</v>
      </c>
      <c r="D12" s="65"/>
      <c r="E12" s="65">
        <v>60</v>
      </c>
      <c r="F12" s="65"/>
      <c r="G12" s="75">
        <f t="shared" si="0"/>
        <v>120</v>
      </c>
      <c r="H12" s="65" t="s">
        <v>19</v>
      </c>
    </row>
    <row r="13" spans="1:8" s="41" customFormat="1" x14ac:dyDescent="0.25">
      <c r="A13" s="77">
        <v>11</v>
      </c>
      <c r="B13" s="31" t="s">
        <v>124</v>
      </c>
      <c r="C13" s="65"/>
      <c r="D13" s="65"/>
      <c r="E13" s="65">
        <v>6</v>
      </c>
      <c r="F13" s="65"/>
      <c r="G13" s="75">
        <f t="shared" si="0"/>
        <v>6</v>
      </c>
      <c r="H13" s="65" t="s">
        <v>19</v>
      </c>
    </row>
    <row r="14" spans="1:8" s="41" customFormat="1" x14ac:dyDescent="0.25">
      <c r="A14" s="78">
        <v>12</v>
      </c>
      <c r="B14" s="31" t="s">
        <v>54</v>
      </c>
      <c r="C14" s="65"/>
      <c r="D14" s="65"/>
      <c r="E14" s="65">
        <v>12</v>
      </c>
      <c r="F14" s="65"/>
      <c r="G14" s="75">
        <f t="shared" si="0"/>
        <v>12</v>
      </c>
      <c r="H14" s="65" t="s">
        <v>19</v>
      </c>
    </row>
    <row r="15" spans="1:8" s="41" customFormat="1" x14ac:dyDescent="0.25">
      <c r="A15" s="77">
        <v>13</v>
      </c>
      <c r="B15" s="31" t="s">
        <v>55</v>
      </c>
      <c r="C15" s="65"/>
      <c r="D15" s="65"/>
      <c r="E15" s="65">
        <v>2</v>
      </c>
      <c r="F15" s="65"/>
      <c r="G15" s="75">
        <f t="shared" si="0"/>
        <v>2</v>
      </c>
      <c r="H15" s="65" t="s">
        <v>19</v>
      </c>
    </row>
    <row r="16" spans="1:8" s="41" customFormat="1" x14ac:dyDescent="0.25">
      <c r="A16" s="77">
        <v>14</v>
      </c>
      <c r="B16" s="31" t="s">
        <v>14</v>
      </c>
      <c r="C16" s="65"/>
      <c r="D16" s="65" t="s">
        <v>44</v>
      </c>
      <c r="E16" s="65">
        <v>90</v>
      </c>
      <c r="F16" s="65"/>
      <c r="G16" s="75">
        <v>90</v>
      </c>
      <c r="H16" s="65" t="s">
        <v>19</v>
      </c>
    </row>
    <row r="17" spans="1:8" s="41" customFormat="1" x14ac:dyDescent="0.25">
      <c r="A17" s="78">
        <v>15</v>
      </c>
      <c r="B17" s="31" t="s">
        <v>29</v>
      </c>
      <c r="C17" s="74">
        <v>30</v>
      </c>
      <c r="D17" s="74"/>
      <c r="E17" s="74"/>
      <c r="F17" s="74"/>
      <c r="G17" s="75">
        <f t="shared" si="0"/>
        <v>30</v>
      </c>
      <c r="H17" s="65" t="s">
        <v>19</v>
      </c>
    </row>
    <row r="18" spans="1:8" s="41" customFormat="1" x14ac:dyDescent="0.25">
      <c r="A18" s="77">
        <v>16</v>
      </c>
      <c r="B18" s="31" t="s">
        <v>125</v>
      </c>
      <c r="C18" s="74"/>
      <c r="D18" s="74"/>
      <c r="E18" s="74">
        <v>50</v>
      </c>
      <c r="F18" s="74"/>
      <c r="G18" s="75">
        <f t="shared" si="0"/>
        <v>50</v>
      </c>
      <c r="H18" s="65" t="s">
        <v>19</v>
      </c>
    </row>
    <row r="19" spans="1:8" s="41" customFormat="1" x14ac:dyDescent="0.25">
      <c r="A19" s="77">
        <v>17</v>
      </c>
      <c r="B19" s="31" t="s">
        <v>56</v>
      </c>
      <c r="C19" s="65"/>
      <c r="D19" s="65"/>
      <c r="E19" s="65">
        <v>1</v>
      </c>
      <c r="F19" s="65"/>
      <c r="G19" s="75">
        <f t="shared" si="0"/>
        <v>1</v>
      </c>
      <c r="H19" s="65" t="s">
        <v>19</v>
      </c>
    </row>
    <row r="20" spans="1:8" s="41" customFormat="1" x14ac:dyDescent="0.25">
      <c r="A20" s="78">
        <v>18</v>
      </c>
      <c r="B20" s="31" t="s">
        <v>34</v>
      </c>
      <c r="C20" s="65">
        <v>3</v>
      </c>
      <c r="D20" s="65"/>
      <c r="E20" s="65"/>
      <c r="F20" s="65"/>
      <c r="G20" s="75">
        <f t="shared" si="0"/>
        <v>3</v>
      </c>
      <c r="H20" s="65" t="s">
        <v>19</v>
      </c>
    </row>
    <row r="21" spans="1:8" s="41" customFormat="1" x14ac:dyDescent="0.25">
      <c r="A21" s="77">
        <v>19</v>
      </c>
      <c r="B21" s="31" t="s">
        <v>57</v>
      </c>
      <c r="C21" s="65"/>
      <c r="D21" s="65"/>
      <c r="E21" s="65"/>
      <c r="F21" s="65">
        <v>90</v>
      </c>
      <c r="G21" s="75">
        <f t="shared" si="0"/>
        <v>90</v>
      </c>
      <c r="H21" s="65" t="s">
        <v>19</v>
      </c>
    </row>
    <row r="22" spans="1:8" s="41" customFormat="1" x14ac:dyDescent="0.25">
      <c r="A22" s="77">
        <v>20</v>
      </c>
      <c r="B22" s="31" t="s">
        <v>111</v>
      </c>
      <c r="C22" s="65"/>
      <c r="D22" s="65">
        <v>4</v>
      </c>
      <c r="E22" s="65"/>
      <c r="F22" s="65"/>
      <c r="G22" s="75">
        <f t="shared" si="0"/>
        <v>4</v>
      </c>
      <c r="H22" s="65" t="s">
        <v>19</v>
      </c>
    </row>
    <row r="23" spans="1:8" s="41" customFormat="1" x14ac:dyDescent="0.25">
      <c r="A23" s="78">
        <v>21</v>
      </c>
      <c r="B23" s="31" t="s">
        <v>58</v>
      </c>
      <c r="C23" s="65">
        <v>18</v>
      </c>
      <c r="D23" s="65"/>
      <c r="E23" s="65"/>
      <c r="F23" s="65"/>
      <c r="G23" s="75">
        <f t="shared" si="0"/>
        <v>18</v>
      </c>
      <c r="H23" s="65" t="s">
        <v>19</v>
      </c>
    </row>
    <row r="24" spans="1:8" s="41" customFormat="1" x14ac:dyDescent="0.25">
      <c r="A24" s="77">
        <v>22</v>
      </c>
      <c r="B24" s="31" t="s">
        <v>105</v>
      </c>
      <c r="C24" s="65">
        <v>8</v>
      </c>
      <c r="D24" s="65"/>
      <c r="E24" s="65"/>
      <c r="F24" s="65"/>
      <c r="G24" s="75">
        <f t="shared" si="0"/>
        <v>8</v>
      </c>
      <c r="H24" s="65" t="s">
        <v>130</v>
      </c>
    </row>
    <row r="25" spans="1:8" s="41" customFormat="1" x14ac:dyDescent="0.25">
      <c r="A25" s="77">
        <v>23</v>
      </c>
      <c r="B25" s="31" t="s">
        <v>106</v>
      </c>
      <c r="C25" s="65">
        <v>3</v>
      </c>
      <c r="D25" s="65"/>
      <c r="E25" s="65"/>
      <c r="F25" s="65"/>
      <c r="G25" s="75">
        <f t="shared" si="0"/>
        <v>3</v>
      </c>
      <c r="H25" s="65" t="s">
        <v>130</v>
      </c>
    </row>
    <row r="26" spans="1:8" s="41" customFormat="1" x14ac:dyDescent="0.25">
      <c r="A26" s="78">
        <v>24</v>
      </c>
      <c r="B26" s="31" t="s">
        <v>126</v>
      </c>
      <c r="C26" s="65">
        <v>12</v>
      </c>
      <c r="D26" s="65"/>
      <c r="E26" s="65"/>
      <c r="F26" s="65"/>
      <c r="G26" s="75">
        <f t="shared" si="0"/>
        <v>12</v>
      </c>
      <c r="H26" s="65" t="s">
        <v>19</v>
      </c>
    </row>
    <row r="27" spans="1:8" s="41" customFormat="1" x14ac:dyDescent="0.25">
      <c r="A27" s="77">
        <v>25</v>
      </c>
      <c r="B27" s="31" t="s">
        <v>59</v>
      </c>
      <c r="C27" s="76"/>
      <c r="D27" s="76"/>
      <c r="E27" s="76">
        <v>60</v>
      </c>
      <c r="F27" s="65"/>
      <c r="G27" s="75">
        <f t="shared" si="0"/>
        <v>60</v>
      </c>
      <c r="H27" s="65" t="s">
        <v>19</v>
      </c>
    </row>
    <row r="28" spans="1:8" s="41" customFormat="1" x14ac:dyDescent="0.25">
      <c r="A28" s="77">
        <v>26</v>
      </c>
      <c r="B28" s="31" t="s">
        <v>108</v>
      </c>
      <c r="C28" s="65"/>
      <c r="D28" s="65">
        <v>90</v>
      </c>
      <c r="E28" s="65"/>
      <c r="F28" s="65"/>
      <c r="G28" s="75">
        <f t="shared" si="0"/>
        <v>90</v>
      </c>
      <c r="H28" s="65" t="s">
        <v>19</v>
      </c>
    </row>
    <row r="29" spans="1:8" s="41" customFormat="1" x14ac:dyDescent="0.25">
      <c r="A29" s="78">
        <v>27</v>
      </c>
      <c r="B29" s="31" t="s">
        <v>60</v>
      </c>
      <c r="C29" s="65">
        <v>3</v>
      </c>
      <c r="D29" s="65"/>
      <c r="E29" s="65"/>
      <c r="F29" s="65"/>
      <c r="G29" s="75">
        <f t="shared" si="0"/>
        <v>3</v>
      </c>
      <c r="H29" s="65" t="s">
        <v>19</v>
      </c>
    </row>
    <row r="30" spans="1:8" s="41" customFormat="1" x14ac:dyDescent="0.25">
      <c r="A30" s="77">
        <v>28</v>
      </c>
      <c r="B30" s="31" t="s">
        <v>61</v>
      </c>
      <c r="C30" s="65"/>
      <c r="D30" s="65"/>
      <c r="E30" s="65">
        <v>2</v>
      </c>
      <c r="F30" s="65"/>
      <c r="G30" s="75">
        <f t="shared" si="0"/>
        <v>2</v>
      </c>
      <c r="H30" s="65" t="s">
        <v>19</v>
      </c>
    </row>
    <row r="31" spans="1:8" s="41" customFormat="1" x14ac:dyDescent="0.25">
      <c r="A31" s="77">
        <v>29</v>
      </c>
      <c r="B31" s="31" t="s">
        <v>166</v>
      </c>
      <c r="C31" s="65"/>
      <c r="D31" s="65"/>
      <c r="E31" s="65"/>
      <c r="F31" s="65">
        <v>10</v>
      </c>
      <c r="G31" s="75">
        <f t="shared" si="0"/>
        <v>10</v>
      </c>
      <c r="H31" s="65" t="s">
        <v>19</v>
      </c>
    </row>
    <row r="32" spans="1:8" s="41" customFormat="1" x14ac:dyDescent="0.25">
      <c r="A32" s="77">
        <v>30</v>
      </c>
      <c r="B32" s="31" t="s">
        <v>167</v>
      </c>
      <c r="C32" s="65"/>
      <c r="D32" s="65"/>
      <c r="E32" s="65"/>
      <c r="F32" s="65">
        <v>10</v>
      </c>
      <c r="G32" s="75">
        <f t="shared" si="0"/>
        <v>10</v>
      </c>
      <c r="H32" s="65" t="s">
        <v>168</v>
      </c>
    </row>
    <row r="33" spans="1:8" s="41" customFormat="1" x14ac:dyDescent="0.25">
      <c r="A33" s="77">
        <v>30</v>
      </c>
      <c r="B33" s="31" t="s">
        <v>169</v>
      </c>
      <c r="C33" s="65"/>
      <c r="D33" s="65"/>
      <c r="E33" s="65"/>
      <c r="F33" s="65">
        <v>10</v>
      </c>
      <c r="G33" s="75">
        <f t="shared" si="0"/>
        <v>10</v>
      </c>
      <c r="H33" s="65" t="s">
        <v>168</v>
      </c>
    </row>
    <row r="34" spans="1:8" s="41" customFormat="1" ht="15.75" thickBot="1" x14ac:dyDescent="0.3">
      <c r="A34" s="212">
        <v>31</v>
      </c>
      <c r="B34" s="72" t="s">
        <v>171</v>
      </c>
      <c r="C34" s="70"/>
      <c r="D34" s="70"/>
      <c r="E34" s="70"/>
      <c r="F34" s="70">
        <v>2</v>
      </c>
      <c r="G34" s="213">
        <f t="shared" si="0"/>
        <v>2</v>
      </c>
      <c r="H34" s="70" t="s">
        <v>19</v>
      </c>
    </row>
    <row r="35" spans="1:8" s="41" customFormat="1" x14ac:dyDescent="0.25"/>
    <row r="36" spans="1:8" s="41" customFormat="1" x14ac:dyDescent="0.25"/>
    <row r="37" spans="1:8" s="41" customFormat="1" x14ac:dyDescent="0.25">
      <c r="B37" s="47" t="s">
        <v>0</v>
      </c>
      <c r="C37" s="47"/>
      <c r="D37" s="45"/>
      <c r="F37" s="46"/>
    </row>
    <row r="38" spans="1:8" s="41" customFormat="1" ht="15.75" thickBot="1" x14ac:dyDescent="0.3">
      <c r="B38" s="45"/>
      <c r="C38" s="47"/>
      <c r="D38" s="45"/>
      <c r="F38" s="46"/>
    </row>
    <row r="39" spans="1:8" s="41" customFormat="1" ht="45.75" thickBot="1" x14ac:dyDescent="0.3">
      <c r="A39" s="59" t="s">
        <v>1</v>
      </c>
      <c r="B39" s="69" t="s">
        <v>2</v>
      </c>
      <c r="C39" s="68" t="s">
        <v>15</v>
      </c>
      <c r="D39" s="68" t="s">
        <v>67</v>
      </c>
      <c r="E39" s="68" t="s">
        <v>68</v>
      </c>
      <c r="F39" s="68" t="s">
        <v>69</v>
      </c>
      <c r="G39" s="68" t="s">
        <v>42</v>
      </c>
      <c r="H39" s="210" t="s">
        <v>70</v>
      </c>
    </row>
    <row r="40" spans="1:8" s="41" customFormat="1" x14ac:dyDescent="0.25">
      <c r="A40" s="60">
        <v>1</v>
      </c>
      <c r="B40" s="62" t="s">
        <v>71</v>
      </c>
      <c r="C40" s="64">
        <v>3</v>
      </c>
      <c r="D40" s="64">
        <v>3</v>
      </c>
      <c r="E40" s="64">
        <v>0</v>
      </c>
      <c r="F40" s="64">
        <v>3</v>
      </c>
      <c r="G40" s="207">
        <v>0</v>
      </c>
      <c r="H40" s="64">
        <f t="shared" ref="H40:H53" si="1">SUM(C40:G40)</f>
        <v>9</v>
      </c>
    </row>
    <row r="41" spans="1:8" s="41" customFormat="1" x14ac:dyDescent="0.25">
      <c r="A41" s="60">
        <v>2</v>
      </c>
      <c r="B41" s="31" t="s">
        <v>72</v>
      </c>
      <c r="C41" s="65">
        <v>90</v>
      </c>
      <c r="D41" s="65">
        <v>0</v>
      </c>
      <c r="E41" s="65">
        <v>0</v>
      </c>
      <c r="F41" s="65">
        <v>0</v>
      </c>
      <c r="G41" s="208">
        <v>0</v>
      </c>
      <c r="H41" s="65">
        <f t="shared" si="1"/>
        <v>90</v>
      </c>
    </row>
    <row r="42" spans="1:8" s="41" customFormat="1" x14ac:dyDescent="0.25">
      <c r="A42" s="60">
        <v>3</v>
      </c>
      <c r="B42" s="31" t="s">
        <v>73</v>
      </c>
      <c r="C42" s="65">
        <v>90</v>
      </c>
      <c r="D42" s="65">
        <v>0</v>
      </c>
      <c r="E42" s="65">
        <v>0</v>
      </c>
      <c r="F42" s="65">
        <v>0</v>
      </c>
      <c r="G42" s="208">
        <v>0</v>
      </c>
      <c r="H42" s="65">
        <f t="shared" si="1"/>
        <v>90</v>
      </c>
    </row>
    <row r="43" spans="1:8" s="41" customFormat="1" x14ac:dyDescent="0.25">
      <c r="A43" s="60">
        <v>4</v>
      </c>
      <c r="B43" s="31" t="s">
        <v>74</v>
      </c>
      <c r="C43" s="65">
        <v>90</v>
      </c>
      <c r="D43" s="65">
        <v>0</v>
      </c>
      <c r="E43" s="65">
        <v>0</v>
      </c>
      <c r="F43" s="65">
        <v>0</v>
      </c>
      <c r="G43" s="208">
        <v>0</v>
      </c>
      <c r="H43" s="65">
        <f t="shared" si="1"/>
        <v>90</v>
      </c>
    </row>
    <row r="44" spans="1:8" s="41" customFormat="1" x14ac:dyDescent="0.25">
      <c r="A44" s="60">
        <v>5</v>
      </c>
      <c r="B44" s="31" t="s">
        <v>75</v>
      </c>
      <c r="C44" s="65">
        <v>90</v>
      </c>
      <c r="D44" s="65">
        <v>0</v>
      </c>
      <c r="E44" s="65">
        <v>0</v>
      </c>
      <c r="F44" s="65">
        <v>0</v>
      </c>
      <c r="G44" s="208">
        <v>0</v>
      </c>
      <c r="H44" s="65">
        <f t="shared" si="1"/>
        <v>90</v>
      </c>
    </row>
    <row r="45" spans="1:8" s="41" customFormat="1" x14ac:dyDescent="0.25">
      <c r="A45" s="60">
        <v>6</v>
      </c>
      <c r="B45" s="31" t="s">
        <v>76</v>
      </c>
      <c r="C45" s="65">
        <v>90</v>
      </c>
      <c r="D45" s="65">
        <v>0</v>
      </c>
      <c r="E45" s="65">
        <v>0</v>
      </c>
      <c r="F45" s="65">
        <v>0</v>
      </c>
      <c r="G45" s="208">
        <v>0</v>
      </c>
      <c r="H45" s="65">
        <f t="shared" si="1"/>
        <v>90</v>
      </c>
    </row>
    <row r="46" spans="1:8" s="41" customFormat="1" x14ac:dyDescent="0.25">
      <c r="A46" s="60">
        <v>7</v>
      </c>
      <c r="B46" s="31" t="s">
        <v>77</v>
      </c>
      <c r="C46" s="65">
        <v>90</v>
      </c>
      <c r="D46" s="65">
        <v>0</v>
      </c>
      <c r="E46" s="65">
        <v>0</v>
      </c>
      <c r="F46" s="65">
        <v>0</v>
      </c>
      <c r="G46" s="208">
        <v>0</v>
      </c>
      <c r="H46" s="65">
        <f t="shared" si="1"/>
        <v>90</v>
      </c>
    </row>
    <row r="47" spans="1:8" s="41" customFormat="1" x14ac:dyDescent="0.25">
      <c r="A47" s="60">
        <v>8</v>
      </c>
      <c r="B47" s="31" t="s">
        <v>28</v>
      </c>
      <c r="C47" s="65">
        <v>0</v>
      </c>
      <c r="D47" s="65">
        <v>0</v>
      </c>
      <c r="E47" s="65">
        <v>5</v>
      </c>
      <c r="F47" s="65">
        <v>0</v>
      </c>
      <c r="G47" s="208">
        <v>0</v>
      </c>
      <c r="H47" s="65">
        <f t="shared" si="1"/>
        <v>5</v>
      </c>
    </row>
    <row r="48" spans="1:8" s="41" customFormat="1" x14ac:dyDescent="0.25">
      <c r="A48" s="60">
        <v>9</v>
      </c>
      <c r="B48" s="31" t="s">
        <v>78</v>
      </c>
      <c r="C48" s="65">
        <v>3</v>
      </c>
      <c r="D48" s="65">
        <v>1</v>
      </c>
      <c r="E48" s="65">
        <v>0</v>
      </c>
      <c r="F48" s="65">
        <v>1</v>
      </c>
      <c r="G48" s="208">
        <v>0</v>
      </c>
      <c r="H48" s="65">
        <f t="shared" si="1"/>
        <v>5</v>
      </c>
    </row>
    <row r="49" spans="1:8" s="41" customFormat="1" x14ac:dyDescent="0.25">
      <c r="A49" s="60">
        <v>10</v>
      </c>
      <c r="B49" s="31" t="s">
        <v>110</v>
      </c>
      <c r="C49" s="65">
        <v>2</v>
      </c>
      <c r="D49" s="65">
        <v>0</v>
      </c>
      <c r="E49" s="65">
        <v>0</v>
      </c>
      <c r="F49" s="65">
        <v>1</v>
      </c>
      <c r="G49" s="208">
        <v>0</v>
      </c>
      <c r="H49" s="65">
        <f t="shared" si="1"/>
        <v>3</v>
      </c>
    </row>
    <row r="50" spans="1:8" s="41" customFormat="1" x14ac:dyDescent="0.25">
      <c r="A50" s="60">
        <v>11</v>
      </c>
      <c r="B50" s="31" t="s">
        <v>109</v>
      </c>
      <c r="C50" s="65">
        <v>2</v>
      </c>
      <c r="D50" s="65">
        <v>0</v>
      </c>
      <c r="E50" s="65">
        <v>0</v>
      </c>
      <c r="F50" s="65">
        <v>1</v>
      </c>
      <c r="G50" s="208">
        <v>0</v>
      </c>
      <c r="H50" s="65">
        <f t="shared" si="1"/>
        <v>3</v>
      </c>
    </row>
    <row r="51" spans="1:8" s="41" customFormat="1" x14ac:dyDescent="0.25">
      <c r="A51" s="60">
        <v>12</v>
      </c>
      <c r="B51" s="31" t="s">
        <v>79</v>
      </c>
      <c r="C51" s="65">
        <v>1</v>
      </c>
      <c r="D51" s="67">
        <v>1</v>
      </c>
      <c r="E51" s="65">
        <v>1</v>
      </c>
      <c r="F51" s="65">
        <v>1</v>
      </c>
      <c r="G51" s="208">
        <v>0</v>
      </c>
      <c r="H51" s="65">
        <f t="shared" si="1"/>
        <v>4</v>
      </c>
    </row>
    <row r="52" spans="1:8" s="41" customFormat="1" x14ac:dyDescent="0.25">
      <c r="A52" s="60">
        <v>13</v>
      </c>
      <c r="B52" s="31" t="s">
        <v>80</v>
      </c>
      <c r="C52" s="65">
        <v>1</v>
      </c>
      <c r="D52" s="65">
        <v>1</v>
      </c>
      <c r="E52" s="65">
        <v>1</v>
      </c>
      <c r="F52" s="65">
        <v>1</v>
      </c>
      <c r="G52" s="208">
        <v>0</v>
      </c>
      <c r="H52" s="65">
        <f t="shared" si="1"/>
        <v>4</v>
      </c>
    </row>
    <row r="53" spans="1:8" ht="15.75" thickBot="1" x14ac:dyDescent="0.3">
      <c r="A53" s="61">
        <v>14</v>
      </c>
      <c r="B53" s="63" t="s">
        <v>81</v>
      </c>
      <c r="C53" s="66">
        <v>1</v>
      </c>
      <c r="D53" s="66">
        <v>1</v>
      </c>
      <c r="E53" s="66">
        <v>1</v>
      </c>
      <c r="F53" s="66">
        <v>1</v>
      </c>
      <c r="G53" s="209">
        <v>0</v>
      </c>
      <c r="H53" s="70">
        <f t="shared" si="1"/>
        <v>4</v>
      </c>
    </row>
    <row r="54" spans="1:8" x14ac:dyDescent="0.25">
      <c r="A54" s="36"/>
      <c r="B54" s="36"/>
      <c r="C54" s="36"/>
      <c r="D54" s="36"/>
      <c r="E54" s="36"/>
      <c r="F54" s="36"/>
      <c r="G54" s="36"/>
      <c r="H54" s="36"/>
    </row>
    <row r="55" spans="1:8" x14ac:dyDescent="0.25">
      <c r="A55" s="41"/>
      <c r="B55" s="45" t="s">
        <v>10</v>
      </c>
      <c r="C55" s="45"/>
      <c r="D55" s="45"/>
    </row>
    <row r="56" spans="1:8" ht="15.75" thickBot="1" x14ac:dyDescent="0.3">
      <c r="A56" s="41"/>
      <c r="B56" s="45"/>
      <c r="C56" s="45"/>
      <c r="D56" s="45"/>
    </row>
    <row r="57" spans="1:8" ht="15.75" thickBot="1" x14ac:dyDescent="0.3">
      <c r="A57" s="69" t="s">
        <v>1</v>
      </c>
      <c r="B57" s="69" t="s">
        <v>2</v>
      </c>
      <c r="C57" s="69" t="s">
        <v>3</v>
      </c>
      <c r="D57" s="68" t="s">
        <v>18</v>
      </c>
    </row>
    <row r="58" spans="1:8" x14ac:dyDescent="0.25">
      <c r="A58" s="64">
        <v>1</v>
      </c>
      <c r="B58" s="62" t="s">
        <v>62</v>
      </c>
      <c r="C58" s="64">
        <v>4</v>
      </c>
      <c r="D58" s="84" t="s">
        <v>88</v>
      </c>
    </row>
    <row r="59" spans="1:8" x14ac:dyDescent="0.25">
      <c r="A59" s="65">
        <v>2</v>
      </c>
      <c r="B59" s="31" t="s">
        <v>63</v>
      </c>
      <c r="C59" s="65">
        <v>2</v>
      </c>
      <c r="D59" s="83" t="s">
        <v>137</v>
      </c>
    </row>
    <row r="60" spans="1:8" x14ac:dyDescent="0.25">
      <c r="A60" s="65">
        <v>3</v>
      </c>
      <c r="B60" s="31" t="s">
        <v>107</v>
      </c>
      <c r="C60" s="65">
        <v>90</v>
      </c>
      <c r="D60" s="83" t="s">
        <v>88</v>
      </c>
    </row>
    <row r="61" spans="1:8" x14ac:dyDescent="0.25">
      <c r="A61" s="65">
        <v>4</v>
      </c>
      <c r="B61" s="71" t="s">
        <v>48</v>
      </c>
      <c r="C61" s="85">
        <v>50</v>
      </c>
      <c r="D61" s="83" t="s">
        <v>88</v>
      </c>
    </row>
    <row r="62" spans="1:8" x14ac:dyDescent="0.25">
      <c r="A62" s="65">
        <v>5</v>
      </c>
      <c r="B62" s="71" t="s">
        <v>49</v>
      </c>
      <c r="C62" s="85">
        <v>50</v>
      </c>
      <c r="D62" s="83" t="s">
        <v>88</v>
      </c>
    </row>
    <row r="63" spans="1:8" x14ac:dyDescent="0.25">
      <c r="A63" s="65">
        <v>6</v>
      </c>
      <c r="B63" s="31" t="s">
        <v>64</v>
      </c>
      <c r="C63" s="65">
        <v>90</v>
      </c>
      <c r="D63" s="83" t="s">
        <v>88</v>
      </c>
    </row>
    <row r="64" spans="1:8" x14ac:dyDescent="0.25">
      <c r="A64" s="65">
        <v>7</v>
      </c>
      <c r="B64" s="31" t="s">
        <v>65</v>
      </c>
      <c r="C64" s="65">
        <v>4</v>
      </c>
      <c r="D64" s="83" t="s">
        <v>88</v>
      </c>
    </row>
    <row r="65" spans="1:4" x14ac:dyDescent="0.25">
      <c r="A65" s="74">
        <v>8</v>
      </c>
      <c r="B65" s="155" t="s">
        <v>170</v>
      </c>
      <c r="C65" s="74">
        <v>6</v>
      </c>
      <c r="D65" s="154" t="s">
        <v>88</v>
      </c>
    </row>
    <row r="66" spans="1:4" ht="15.75" thickBot="1" x14ac:dyDescent="0.3">
      <c r="A66" s="70">
        <v>9</v>
      </c>
      <c r="B66" s="72" t="s">
        <v>66</v>
      </c>
      <c r="C66" s="70">
        <v>24</v>
      </c>
      <c r="D66" s="73" t="s">
        <v>88</v>
      </c>
    </row>
    <row r="67" spans="1:4" x14ac:dyDescent="0.25">
      <c r="A67" s="41"/>
      <c r="B67" s="41"/>
      <c r="C67" s="41"/>
      <c r="D67" s="41"/>
    </row>
    <row r="68" spans="1:4" x14ac:dyDescent="0.25">
      <c r="A68" s="41"/>
      <c r="B68" s="41"/>
      <c r="C68" s="41"/>
      <c r="D68" s="41"/>
    </row>
    <row r="69" spans="1:4" x14ac:dyDescent="0.25">
      <c r="A69" s="41"/>
      <c r="B69" s="47" t="s">
        <v>0</v>
      </c>
      <c r="C69" s="47"/>
      <c r="D69" s="45"/>
    </row>
    <row r="70" spans="1:4" x14ac:dyDescent="0.25">
      <c r="A70" s="41"/>
      <c r="B70" s="45"/>
      <c r="C70" s="47"/>
      <c r="D70" s="45"/>
    </row>
    <row r="71" spans="1:4" ht="15.75" thickBot="1" x14ac:dyDescent="0.3"/>
    <row r="72" spans="1:4" ht="16.5" thickBot="1" x14ac:dyDescent="0.3">
      <c r="A72" s="58" t="s">
        <v>82</v>
      </c>
      <c r="B72" s="56" t="s">
        <v>83</v>
      </c>
      <c r="C72" s="57" t="s">
        <v>33</v>
      </c>
      <c r="D72" s="56" t="s">
        <v>18</v>
      </c>
    </row>
    <row r="73" spans="1:4" x14ac:dyDescent="0.25">
      <c r="A73" s="42">
        <v>1</v>
      </c>
      <c r="B73" s="98" t="s">
        <v>84</v>
      </c>
      <c r="C73" s="52">
        <v>2</v>
      </c>
      <c r="D73" s="99" t="s">
        <v>85</v>
      </c>
    </row>
    <row r="74" spans="1:4" x14ac:dyDescent="0.25">
      <c r="A74" s="43">
        <v>2</v>
      </c>
      <c r="B74" s="100" t="s">
        <v>87</v>
      </c>
      <c r="C74" s="53">
        <v>2</v>
      </c>
      <c r="D74" s="101" t="s">
        <v>88</v>
      </c>
    </row>
    <row r="75" spans="1:4" x14ac:dyDescent="0.25">
      <c r="A75" s="43">
        <v>3</v>
      </c>
      <c r="B75" s="100" t="s">
        <v>128</v>
      </c>
      <c r="C75" s="53">
        <v>10</v>
      </c>
      <c r="D75" s="101" t="s">
        <v>127</v>
      </c>
    </row>
    <row r="76" spans="1:4" x14ac:dyDescent="0.25">
      <c r="A76" s="43">
        <v>4</v>
      </c>
      <c r="B76" s="100" t="s">
        <v>89</v>
      </c>
      <c r="C76" s="53">
        <v>10</v>
      </c>
      <c r="D76" s="101" t="s">
        <v>85</v>
      </c>
    </row>
    <row r="77" spans="1:4" x14ac:dyDescent="0.25">
      <c r="A77" s="43">
        <v>5</v>
      </c>
      <c r="B77" s="100" t="s">
        <v>90</v>
      </c>
      <c r="C77" s="53">
        <v>4</v>
      </c>
      <c r="D77" s="101" t="s">
        <v>86</v>
      </c>
    </row>
    <row r="78" spans="1:4" x14ac:dyDescent="0.25">
      <c r="A78" s="43">
        <v>6</v>
      </c>
      <c r="B78" s="100" t="s">
        <v>91</v>
      </c>
      <c r="C78" s="53">
        <v>6</v>
      </c>
      <c r="D78" s="101" t="s">
        <v>85</v>
      </c>
    </row>
    <row r="79" spans="1:4" x14ac:dyDescent="0.25">
      <c r="A79" s="43">
        <v>7</v>
      </c>
      <c r="B79" s="100" t="s">
        <v>92</v>
      </c>
      <c r="C79" s="53">
        <v>4</v>
      </c>
      <c r="D79" s="101" t="s">
        <v>86</v>
      </c>
    </row>
    <row r="80" spans="1:4" x14ac:dyDescent="0.25">
      <c r="A80" s="43">
        <v>8</v>
      </c>
      <c r="B80" s="100" t="s">
        <v>93</v>
      </c>
      <c r="C80" s="53">
        <v>4</v>
      </c>
      <c r="D80" s="101" t="s">
        <v>86</v>
      </c>
    </row>
    <row r="81" spans="1:4" x14ac:dyDescent="0.25">
      <c r="A81" s="43">
        <v>9</v>
      </c>
      <c r="B81" s="100" t="s">
        <v>94</v>
      </c>
      <c r="C81" s="53">
        <v>2</v>
      </c>
      <c r="D81" s="101" t="s">
        <v>86</v>
      </c>
    </row>
    <row r="82" spans="1:4" x14ac:dyDescent="0.25">
      <c r="A82" s="43">
        <v>10</v>
      </c>
      <c r="B82" s="100" t="s">
        <v>129</v>
      </c>
      <c r="C82" s="53">
        <v>2</v>
      </c>
      <c r="D82" s="101" t="s">
        <v>86</v>
      </c>
    </row>
    <row r="83" spans="1:4" x14ac:dyDescent="0.25">
      <c r="A83" s="43">
        <v>11</v>
      </c>
      <c r="B83" s="100" t="s">
        <v>95</v>
      </c>
      <c r="C83" s="53">
        <v>10</v>
      </c>
      <c r="D83" s="101" t="s">
        <v>85</v>
      </c>
    </row>
    <row r="84" spans="1:4" x14ac:dyDescent="0.25">
      <c r="A84" s="43">
        <v>12</v>
      </c>
      <c r="B84" s="100" t="s">
        <v>96</v>
      </c>
      <c r="C84" s="53">
        <v>5</v>
      </c>
      <c r="D84" s="101" t="s">
        <v>85</v>
      </c>
    </row>
    <row r="85" spans="1:4" x14ac:dyDescent="0.25">
      <c r="A85" s="43">
        <v>13</v>
      </c>
      <c r="B85" s="100" t="s">
        <v>97</v>
      </c>
      <c r="C85" s="53">
        <v>10</v>
      </c>
      <c r="D85" s="101" t="s">
        <v>86</v>
      </c>
    </row>
    <row r="86" spans="1:4" x14ac:dyDescent="0.25">
      <c r="A86" s="43">
        <v>14</v>
      </c>
      <c r="B86" s="55" t="s">
        <v>122</v>
      </c>
      <c r="C86" s="53">
        <v>2</v>
      </c>
      <c r="D86" s="101" t="s">
        <v>112</v>
      </c>
    </row>
    <row r="87" spans="1:4" x14ac:dyDescent="0.25">
      <c r="A87" s="43">
        <v>15</v>
      </c>
      <c r="B87" s="100" t="s">
        <v>98</v>
      </c>
      <c r="C87" s="53">
        <v>12</v>
      </c>
      <c r="D87" s="101" t="s">
        <v>88</v>
      </c>
    </row>
    <row r="88" spans="1:4" ht="15.75" thickBot="1" x14ac:dyDescent="0.3">
      <c r="A88" s="44">
        <v>16</v>
      </c>
      <c r="B88" s="102" t="s">
        <v>99</v>
      </c>
      <c r="C88" s="54">
        <v>20</v>
      </c>
      <c r="D88" s="103" t="s">
        <v>86</v>
      </c>
    </row>
    <row r="89" spans="1:4" x14ac:dyDescent="0.25">
      <c r="A89" s="37"/>
      <c r="B89" s="38"/>
      <c r="C89" s="39"/>
      <c r="D89" s="40"/>
    </row>
  </sheetData>
  <mergeCells count="2">
    <mergeCell ref="B2:H2"/>
    <mergeCell ref="G4:H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L15"/>
  <sheetViews>
    <sheetView view="pageBreakPreview" zoomScaleNormal="90" zoomScaleSheetLayoutView="100" workbookViewId="0">
      <selection activeCell="G12" sqref="G12"/>
    </sheetView>
  </sheetViews>
  <sheetFormatPr baseColWidth="10" defaultColWidth="9.140625" defaultRowHeight="15" x14ac:dyDescent="0.25"/>
  <cols>
    <col min="2" max="2" width="3.140625" bestFit="1" customWidth="1"/>
    <col min="3" max="3" width="30.85546875" customWidth="1"/>
    <col min="4" max="4" width="6.42578125" style="2" bestFit="1" customWidth="1"/>
    <col min="5" max="5" width="18" customWidth="1"/>
    <col min="6" max="6" width="10" customWidth="1"/>
    <col min="7" max="7" width="24.5703125" customWidth="1"/>
    <col min="8" max="8" width="20.85546875" bestFit="1" customWidth="1"/>
    <col min="9" max="9" width="7.85546875" customWidth="1"/>
    <col min="10" max="10" width="16.28515625" customWidth="1"/>
    <col min="11" max="11" width="10.28515625" customWidth="1"/>
    <col min="12" max="12" width="25" customWidth="1"/>
    <col min="13" max="13" width="8" customWidth="1"/>
    <col min="14" max="14" width="8.140625" customWidth="1"/>
    <col min="16" max="16" width="6.5703125" customWidth="1"/>
  </cols>
  <sheetData>
    <row r="1" spans="2:12" ht="15.75" thickBot="1" x14ac:dyDescent="0.3"/>
    <row r="2" spans="2:12" ht="15.75" thickBot="1" x14ac:dyDescent="0.3">
      <c r="D2" s="1"/>
      <c r="E2" s="1"/>
      <c r="F2" s="1"/>
      <c r="G2" s="193" t="s">
        <v>134</v>
      </c>
      <c r="H2" s="194"/>
      <c r="I2" s="194"/>
      <c r="J2" s="194"/>
      <c r="K2" s="194"/>
      <c r="L2" s="195"/>
    </row>
    <row r="3" spans="2:12" ht="15.75" thickBot="1" x14ac:dyDescent="0.3">
      <c r="B3" s="193" t="s">
        <v>31</v>
      </c>
      <c r="C3" s="195"/>
      <c r="D3"/>
      <c r="G3" s="94" t="s">
        <v>38</v>
      </c>
      <c r="H3" s="196" t="s">
        <v>37</v>
      </c>
      <c r="I3" s="197"/>
      <c r="J3" s="198" t="s">
        <v>41</v>
      </c>
      <c r="K3" s="199"/>
      <c r="L3" s="93" t="s">
        <v>114</v>
      </c>
    </row>
    <row r="4" spans="2:12" ht="15.75" thickBot="1" x14ac:dyDescent="0.3">
      <c r="B4" s="80" t="s">
        <v>1</v>
      </c>
      <c r="C4" s="82" t="s">
        <v>2</v>
      </c>
      <c r="D4" s="193" t="s">
        <v>113</v>
      </c>
      <c r="E4" s="195"/>
      <c r="F4" s="80" t="s">
        <v>27</v>
      </c>
      <c r="G4" s="93" t="s">
        <v>100</v>
      </c>
      <c r="H4" s="196" t="s">
        <v>36</v>
      </c>
      <c r="I4" s="197"/>
      <c r="J4" s="196" t="s">
        <v>36</v>
      </c>
      <c r="K4" s="197"/>
      <c r="L4" s="93" t="s">
        <v>100</v>
      </c>
    </row>
    <row r="5" spans="2:12" x14ac:dyDescent="0.25">
      <c r="B5" s="89">
        <v>1</v>
      </c>
      <c r="C5" s="90" t="s">
        <v>32</v>
      </c>
      <c r="D5" s="202">
        <v>120</v>
      </c>
      <c r="E5" s="203"/>
      <c r="F5" s="91">
        <f>SUM(D5:E5)</f>
        <v>120</v>
      </c>
      <c r="G5" s="92" t="s">
        <v>39</v>
      </c>
      <c r="H5" s="202" t="s">
        <v>101</v>
      </c>
      <c r="I5" s="203"/>
      <c r="J5" s="202" t="s">
        <v>103</v>
      </c>
      <c r="K5" s="203"/>
      <c r="L5" s="92"/>
    </row>
    <row r="6" spans="2:12" x14ac:dyDescent="0.25">
      <c r="B6" s="2"/>
      <c r="E6" s="8"/>
      <c r="F6" s="7"/>
      <c r="G6" s="30" t="s">
        <v>40</v>
      </c>
      <c r="H6" s="200" t="s">
        <v>102</v>
      </c>
      <c r="I6" s="201"/>
      <c r="J6" s="200" t="s">
        <v>104</v>
      </c>
      <c r="K6" s="201"/>
      <c r="L6" s="30" t="s">
        <v>102</v>
      </c>
    </row>
    <row r="8" spans="2:12" ht="15.75" thickBot="1" x14ac:dyDescent="0.3"/>
    <row r="9" spans="2:12" ht="15.75" thickBot="1" x14ac:dyDescent="0.3">
      <c r="B9" s="193" t="s">
        <v>133</v>
      </c>
      <c r="C9" s="195"/>
      <c r="D9"/>
      <c r="H9" s="27"/>
    </row>
    <row r="10" spans="2:12" ht="15.75" thickBot="1" x14ac:dyDescent="0.3">
      <c r="B10" s="95" t="s">
        <v>1</v>
      </c>
      <c r="C10" s="95" t="s">
        <v>2</v>
      </c>
      <c r="D10" s="95" t="s">
        <v>3</v>
      </c>
      <c r="E10" s="96" t="s">
        <v>25</v>
      </c>
      <c r="H10" s="28"/>
    </row>
    <row r="11" spans="2:12" x14ac:dyDescent="0.25">
      <c r="B11" s="89">
        <v>1</v>
      </c>
      <c r="C11" s="89" t="s">
        <v>26</v>
      </c>
      <c r="D11" s="89" t="s">
        <v>9</v>
      </c>
      <c r="E11" s="89">
        <v>1</v>
      </c>
      <c r="H11" s="29"/>
    </row>
    <row r="12" spans="2:12" x14ac:dyDescent="0.25">
      <c r="H12" s="29"/>
    </row>
    <row r="13" spans="2:12" x14ac:dyDescent="0.25">
      <c r="H13" s="29"/>
    </row>
    <row r="14" spans="2:12" x14ac:dyDescent="0.25">
      <c r="D14"/>
      <c r="F14" s="9"/>
      <c r="G14" s="10"/>
      <c r="H14" s="10"/>
    </row>
    <row r="15" spans="2:12" x14ac:dyDescent="0.25">
      <c r="D15"/>
      <c r="F15" s="9"/>
      <c r="G15" s="10"/>
      <c r="H15" s="10"/>
    </row>
  </sheetData>
  <mergeCells count="13">
    <mergeCell ref="B9:C9"/>
    <mergeCell ref="B3:C3"/>
    <mergeCell ref="J6:K6"/>
    <mergeCell ref="D5:E5"/>
    <mergeCell ref="J4:K4"/>
    <mergeCell ref="J5:K5"/>
    <mergeCell ref="H5:I5"/>
    <mergeCell ref="H6:I6"/>
    <mergeCell ref="G2:L2"/>
    <mergeCell ref="H4:I4"/>
    <mergeCell ref="D4:E4"/>
    <mergeCell ref="J3:K3"/>
    <mergeCell ref="H3:I3"/>
  </mergeCells>
  <pageMargins left="0.7" right="0.7" top="0.75" bottom="0.75" header="0.3" footer="0.3"/>
  <pageSetup paperSize="5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COSTOS DOCENTES</vt:lpstr>
      <vt:lpstr>ARRIENDO DE MOBILIARIO Y OTROS</vt:lpstr>
      <vt:lpstr>MUNICIÓN Y ARTIFICIO</vt:lpstr>
      <vt:lpstr> ARMAMENTO Y EQUIPO</vt:lpstr>
      <vt:lpstr>INSUMOS ASOCIADOS</vt:lpstr>
      <vt:lpstr>COMBUSTIBLES Y LUBRICANTES</vt:lpstr>
      <vt:lpstr>'ARRIENDO DE MOBILIARIO Y OTROS'!Área_de_impresión</vt:lpstr>
      <vt:lpstr>'COMBUSTIBLES Y LUBRICANTES'!Área_de_impresión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2024-10-01T17:21:20Z</dcterms:modified>
</cp:coreProperties>
</file>