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/>
  <mc:AlternateContent xmlns:mc="http://schemas.openxmlformats.org/markup-compatibility/2006">
    <mc:Choice Requires="x15">
      <x15ac:absPath xmlns:x15ac="http://schemas.microsoft.com/office/spreadsheetml/2010/11/ac" url="/Users/marioestebanarayaponce/Downloads/"/>
    </mc:Choice>
  </mc:AlternateContent>
  <bookViews>
    <workbookView xWindow="80" yWindow="440" windowWidth="28720" windowHeight="17560" activeTab="1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9" i="2" l="1"/>
  <c r="G40" i="2"/>
  <c r="G41" i="2"/>
  <c r="G42" i="2"/>
  <c r="G43" i="2"/>
  <c r="G44" i="2"/>
  <c r="G45" i="2"/>
  <c r="G46" i="2"/>
  <c r="G47" i="2"/>
  <c r="G48" i="2"/>
  <c r="G39" i="2"/>
  <c r="C34" i="1"/>
  <c r="AC24" i="2"/>
  <c r="AI25" i="2"/>
  <c r="W24" i="2"/>
  <c r="P47" i="2"/>
  <c r="P24" i="2"/>
  <c r="D96" i="2"/>
  <c r="S79" i="2"/>
  <c r="N79" i="2"/>
  <c r="I79" i="2"/>
  <c r="D49" i="2"/>
  <c r="D48" i="2"/>
  <c r="D47" i="2"/>
  <c r="D46" i="2"/>
  <c r="D45" i="2"/>
  <c r="D44" i="2"/>
  <c r="D43" i="2"/>
  <c r="D42" i="2"/>
  <c r="D41" i="2"/>
  <c r="D40" i="2"/>
  <c r="D39" i="2"/>
  <c r="C34" i="2"/>
  <c r="D34" i="2"/>
  <c r="E34" i="2"/>
  <c r="F34" i="2"/>
  <c r="G34" i="2"/>
  <c r="H34" i="2"/>
  <c r="I34" i="2"/>
  <c r="J34" i="2"/>
  <c r="K34" i="2"/>
  <c r="L34" i="2"/>
  <c r="B34" i="2"/>
  <c r="C29" i="2"/>
  <c r="D29" i="2"/>
  <c r="E29" i="2"/>
  <c r="F29" i="2"/>
  <c r="G29" i="2"/>
  <c r="H29" i="2"/>
  <c r="I29" i="2"/>
  <c r="J29" i="2"/>
  <c r="K29" i="2"/>
  <c r="L29" i="2"/>
  <c r="B29" i="2"/>
  <c r="O34" i="1"/>
  <c r="B44" i="1"/>
  <c r="C44" i="1"/>
  <c r="D44" i="1"/>
  <c r="E44" i="1"/>
  <c r="F44" i="1"/>
  <c r="G44" i="1"/>
  <c r="H44" i="1"/>
  <c r="I44" i="1"/>
  <c r="J44" i="1"/>
  <c r="K44" i="1"/>
  <c r="L44" i="1"/>
  <c r="B34" i="1"/>
  <c r="D34" i="1"/>
  <c r="E34" i="1"/>
  <c r="F34" i="1"/>
  <c r="G34" i="1"/>
  <c r="H34" i="1"/>
  <c r="I34" i="1"/>
  <c r="J34" i="1"/>
  <c r="K34" i="1"/>
  <c r="L34" i="1"/>
  <c r="M34" i="1"/>
  <c r="O36" i="1"/>
  <c r="C29" i="1"/>
  <c r="D29" i="1"/>
  <c r="E29" i="1"/>
  <c r="F29" i="1"/>
  <c r="G29" i="1"/>
  <c r="H29" i="1"/>
  <c r="I29" i="1"/>
  <c r="J29" i="1"/>
  <c r="K29" i="1"/>
  <c r="L29" i="1"/>
  <c r="B29" i="1"/>
  <c r="B35" i="1"/>
  <c r="C35" i="1"/>
  <c r="D35" i="1"/>
  <c r="E35" i="1"/>
  <c r="F35" i="1"/>
  <c r="G35" i="1"/>
  <c r="H35" i="1"/>
  <c r="I35" i="1"/>
  <c r="J35" i="1"/>
  <c r="K35" i="1"/>
  <c r="L35" i="1"/>
  <c r="B43" i="1"/>
  <c r="C43" i="1"/>
  <c r="D43" i="1"/>
  <c r="E43" i="1"/>
  <c r="F43" i="1"/>
  <c r="G43" i="1"/>
  <c r="H43" i="1"/>
  <c r="I43" i="1"/>
  <c r="J43" i="1"/>
  <c r="K43" i="1"/>
  <c r="L43" i="1"/>
  <c r="M43" i="1"/>
  <c r="B36" i="1"/>
  <c r="C36" i="1"/>
  <c r="D36" i="1"/>
  <c r="E36" i="1"/>
  <c r="F36" i="1"/>
  <c r="G36" i="1"/>
  <c r="H36" i="1"/>
  <c r="I36" i="1"/>
  <c r="J36" i="1"/>
  <c r="K36" i="1"/>
  <c r="L36" i="1"/>
  <c r="B42" i="1"/>
  <c r="C42" i="1"/>
  <c r="D42" i="1"/>
  <c r="E42" i="1"/>
  <c r="F42" i="1"/>
  <c r="G42" i="1"/>
  <c r="H42" i="1"/>
  <c r="I42" i="1"/>
  <c r="J42" i="1"/>
  <c r="K42" i="1"/>
  <c r="L42" i="1"/>
  <c r="M42" i="1"/>
  <c r="B37" i="1"/>
  <c r="C37" i="1"/>
  <c r="D37" i="1"/>
  <c r="E37" i="1"/>
  <c r="F37" i="1"/>
  <c r="G37" i="1"/>
  <c r="H37" i="1"/>
  <c r="I37" i="1"/>
  <c r="J37" i="1"/>
  <c r="K37" i="1"/>
  <c r="L37" i="1"/>
  <c r="B41" i="1"/>
  <c r="C41" i="1"/>
  <c r="D41" i="1"/>
  <c r="E41" i="1"/>
  <c r="F41" i="1"/>
  <c r="G41" i="1"/>
  <c r="H41" i="1"/>
  <c r="I41" i="1"/>
  <c r="J41" i="1"/>
  <c r="K41" i="1"/>
  <c r="L41" i="1"/>
  <c r="M41" i="1"/>
  <c r="B38" i="1"/>
  <c r="C38" i="1"/>
  <c r="D38" i="1"/>
  <c r="E38" i="1"/>
  <c r="F38" i="1"/>
  <c r="G38" i="1"/>
  <c r="H38" i="1"/>
  <c r="I38" i="1"/>
  <c r="J38" i="1"/>
  <c r="K38" i="1"/>
  <c r="L38" i="1"/>
  <c r="B40" i="1"/>
  <c r="C40" i="1"/>
  <c r="D40" i="1"/>
  <c r="E40" i="1"/>
  <c r="F40" i="1"/>
  <c r="G40" i="1"/>
  <c r="H40" i="1"/>
  <c r="I40" i="1"/>
  <c r="J40" i="1"/>
  <c r="K40" i="1"/>
  <c r="L40" i="1"/>
  <c r="M40" i="1"/>
  <c r="B39" i="1"/>
  <c r="C39" i="1"/>
  <c r="D39" i="1"/>
  <c r="E39" i="1"/>
  <c r="F39" i="1"/>
  <c r="G39" i="1"/>
  <c r="H39" i="1"/>
  <c r="I39" i="1"/>
  <c r="J39" i="1"/>
  <c r="K39" i="1"/>
  <c r="L39" i="1"/>
  <c r="M39" i="1"/>
  <c r="M38" i="1"/>
  <c r="M37" i="1"/>
  <c r="M36" i="1"/>
  <c r="M35" i="1"/>
  <c r="M44" i="1"/>
  <c r="B48" i="1"/>
  <c r="E48" i="1"/>
  <c r="B49" i="1"/>
  <c r="E49" i="1"/>
  <c r="B50" i="1"/>
  <c r="E50" i="1"/>
  <c r="B51" i="1"/>
  <c r="E51" i="1"/>
  <c r="B47" i="1"/>
  <c r="E47" i="1"/>
</calcChain>
</file>

<file path=xl/sharedStrings.xml><?xml version="1.0" encoding="utf-8"?>
<sst xmlns="http://schemas.openxmlformats.org/spreadsheetml/2006/main" count="224" uniqueCount="95">
  <si>
    <t xml:space="preserve">Lpp = </t>
  </si>
  <si>
    <t>DWL =</t>
  </si>
  <si>
    <t>WATERLINE</t>
  </si>
  <si>
    <t>FP</t>
  </si>
  <si>
    <t>AP</t>
  </si>
  <si>
    <t>STATION NUMBERS</t>
  </si>
  <si>
    <t>Simpson</t>
  </si>
  <si>
    <t>Nombre:</t>
  </si>
  <si>
    <t>Separación entre líneas de agua (dz)=</t>
  </si>
  <si>
    <t>Separación entre estaciones (dx)=</t>
  </si>
  <si>
    <t>NÚMERO DE ESTACIONES</t>
  </si>
  <si>
    <t>LÍNEA DE AGUA</t>
  </si>
  <si>
    <t>Multip de</t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</si>
  <si>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</si>
  <si>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</si>
  <si>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</si>
  <si>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</si>
  <si>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ESCUELA NAVAL - Estabilidad y Estiba - 3L</t>
  </si>
  <si>
    <t>ÁREA DE SECCIONES &amp; VOLUMEN SUMERGIDO</t>
  </si>
  <si>
    <t>Patrullero "3L"</t>
  </si>
  <si>
    <t>Nombres:</t>
  </si>
  <si>
    <t>Asuma un Lpp y un DLW para su modelo (Para facilitar su trabajo puede usar la pintura de la franja de flotación)</t>
  </si>
  <si>
    <t>cm</t>
  </si>
  <si>
    <t>LAS MEDIA MANGAS DEBEN ESTÁR EN CM MEDIDAS DESDE CRUJÍA.</t>
  </si>
  <si>
    <t>Calado (cm)</t>
  </si>
  <si>
    <r>
      <t>Área Plano Flotación (cm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</si>
  <si>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Complete los valores de la Tabla de Offset a continuación. Asigne el valor de 0 cuando no exista casco en esa coordenada.</t>
  </si>
  <si>
    <t xml:space="preserve">TABLA DE OFFSETS para </t>
  </si>
  <si>
    <t xml:space="preserve">TABLA DE OFFSETS Para  </t>
  </si>
  <si>
    <t>Posición Longitudinal Centro de Flotación (cm) desde Ppr</t>
  </si>
  <si>
    <t>(cm)</t>
  </si>
  <si>
    <r>
      <t>ÁREA DE SECCIÓN (cm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</si>
  <si>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r>
      <t>Volumen sumergido (cm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</si>
  <si>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Displazamiento (Kg o N)</t>
  </si>
  <si>
    <t>LAS MEDIA-MANGAS DEBEN SER MEDIDAS EN CM DESDE LA LÍNEA DE CRUJÍA</t>
  </si>
  <si>
    <t>Araya - Baasch - Martínez</t>
  </si>
  <si>
    <t>WL de 9 cm</t>
  </si>
  <si>
    <t>WL  de 7,2 cm</t>
  </si>
  <si>
    <t>WL  de 5,4 cm</t>
  </si>
  <si>
    <t>WL de 3,6 cm</t>
  </si>
  <si>
    <t>WL de 1,8 cm</t>
  </si>
  <si>
    <t>9 cm WL</t>
  </si>
  <si>
    <t>7,2 cm WL</t>
  </si>
  <si>
    <t>5,4 cm WL</t>
  </si>
  <si>
    <t>3,6 cm WL</t>
  </si>
  <si>
    <t>1,8 cm WL</t>
  </si>
  <si>
    <t>△z =</t>
  </si>
  <si>
    <t>△lpp =</t>
  </si>
  <si>
    <t>NOTA: se divide en 1000 por la transformación de unidades de 1 g/cm3 a Kg</t>
  </si>
  <si>
    <t>total de Área</t>
  </si>
  <si>
    <t>WL de 8,1 cm</t>
  </si>
  <si>
    <t>WL de 6,3 cm</t>
  </si>
  <si>
    <t>WL de 4,5 cm</t>
  </si>
  <si>
    <t>WL de 2,7 cm</t>
  </si>
  <si>
    <t>WL de 0,9 cm</t>
  </si>
  <si>
    <t>WL de 0 cm</t>
  </si>
  <si>
    <t>M. De Simpson</t>
  </si>
  <si>
    <t>Lpp por estación</t>
  </si>
  <si>
    <t>FP(cm)</t>
  </si>
  <si>
    <t>8,1 cm WL</t>
  </si>
  <si>
    <t>6,3 cm WL</t>
  </si>
  <si>
    <t>4,5 cm WL</t>
  </si>
  <si>
    <t>2,7 cm WL</t>
  </si>
  <si>
    <t>0,9 cm WL</t>
  </si>
  <si>
    <t>0 cm WL</t>
  </si>
  <si>
    <t>Estacion 1</t>
  </si>
  <si>
    <t>Semi manga</t>
  </si>
  <si>
    <t>Multiplo</t>
  </si>
  <si>
    <t>Producto</t>
  </si>
  <si>
    <t>Estacion 0</t>
  </si>
  <si>
    <t>suma de productos</t>
  </si>
  <si>
    <t>x2</t>
  </si>
  <si>
    <t xml:space="preserve"> Multiplo </t>
  </si>
  <si>
    <t>Estacion 2</t>
  </si>
  <si>
    <t xml:space="preserve"> Multiplo</t>
  </si>
  <si>
    <t>producto</t>
  </si>
  <si>
    <t>Estacion 3</t>
  </si>
  <si>
    <t xml:space="preserve">Estacion 4 </t>
  </si>
  <si>
    <t xml:space="preserve">Estacion 5 </t>
  </si>
  <si>
    <t>Estacion 6</t>
  </si>
  <si>
    <t>Estacion 7</t>
  </si>
  <si>
    <t xml:space="preserve">Estacion 8 </t>
  </si>
  <si>
    <t>Estcion 9</t>
  </si>
  <si>
    <t>Estacion 10</t>
  </si>
  <si>
    <t>Area de seccion</t>
  </si>
  <si>
    <t>Area de seccion cm2</t>
  </si>
  <si>
    <t>Eslora entre perpendiculares cm</t>
  </si>
  <si>
    <t>Linea de agua 1,8</t>
  </si>
  <si>
    <t>Linea de agua 3,6</t>
  </si>
  <si>
    <t>Linea de agua 5,4</t>
  </si>
  <si>
    <t>Linea de agua 7,2</t>
  </si>
  <si>
    <t>Linea de agua 9</t>
  </si>
  <si>
    <t>Area plano de flotacion</t>
  </si>
  <si>
    <t>Area de plano de flotacion</t>
  </si>
  <si>
    <t xml:space="preserve">Area plano de flotacion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</si>
</sst>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5" xfId="0" applyFill="1" applyBorder="1"/>
    <xf numFmtId="0" fontId="0" fillId="2" borderId="21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0" fontId="1" fillId="0" borderId="2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0" xfId="0" applyAlignment="1"/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0" fillId="4" borderId="7" xfId="0" applyNumberFormat="1" applyFont="1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4" borderId="7" xfId="0" applyFill="1" applyBorder="1"/>
    <xf numFmtId="0" fontId="0" fillId="3" borderId="0" xfId="0" applyFill="1"/>
    <xf numFmtId="2" fontId="0" fillId="2" borderId="24" xfId="0" applyNumberFormat="1" applyFill="1" applyBorder="1"/>
    <xf numFmtId="0" fontId="0" fillId="4" borderId="20" xfId="0" applyFill="1" applyBorder="1" applyAlignment="1">
      <alignment horizontal="right"/>
    </xf>
    <xf numFmtId="0" fontId="0" fillId="3" borderId="7" xfId="0" applyFill="1" applyBorder="1"/>
    <xf numFmtId="2" fontId="0" fillId="3" borderId="7" xfId="0" applyNumberFormat="1" applyFill="1" applyBorder="1"/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2" fontId="0" fillId="2" borderId="7" xfId="0" applyNumberFormat="1" applyFill="1" applyBorder="1"/>
    <xf numFmtId="0" fontId="0" fillId="0" borderId="0" xfId="0" applyFill="1" applyBorder="1" applyAlignment="1">
      <alignment horizontal="right"/>
    </xf>
    <xf numFmtId="0" fontId="0" fillId="0" borderId="0" xfId="0" applyFill="1" applyBorder="1"/>
    <xf numFmtId="0" fontId="0" fillId="0" borderId="4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4" borderId="18" xfId="0" applyFill="1" applyBorder="1"/>
    <xf numFmtId="0" fontId="0" fillId="0" borderId="7" xfId="0" applyBorder="1"/>
    <xf numFmtId="0" fontId="0" fillId="5" borderId="0" xfId="0" applyFill="1"/>
    <xf numFmtId="164" fontId="0" fillId="6" borderId="7" xfId="0" applyNumberFormat="1" applyFont="1" applyFill="1" applyBorder="1" applyAlignment="1">
      <alignment horizontal="center"/>
    </xf>
    <xf numFmtId="164" fontId="0" fillId="6" borderId="7" xfId="0" applyNumberFormat="1" applyFill="1" applyBorder="1" applyAlignment="1">
      <alignment horizontal="center"/>
    </xf>
    <xf numFmtId="0" fontId="0" fillId="0" borderId="3" xfId="0" applyFill="1" applyBorder="1"/>
    <xf numFmtId="0" fontId="0" fillId="5" borderId="3" xfId="0" applyFill="1" applyBorder="1"/>
    <xf numFmtId="0" fontId="0" fillId="7" borderId="7" xfId="0" applyFill="1" applyBorder="1"/>
    <xf numFmtId="0" fontId="0" fillId="8" borderId="7" xfId="0" applyFill="1" applyBorder="1"/>
    <xf numFmtId="0" fontId="0" fillId="9" borderId="0" xfId="0" applyFill="1"/>
    <xf numFmtId="164" fontId="0" fillId="2" borderId="24" xfId="0" applyNumberFormat="1" applyFill="1" applyBorder="1" applyAlignment="1"/>
    <xf numFmtId="164" fontId="0" fillId="2" borderId="23" xfId="0" applyNumberFormat="1" applyFill="1" applyBorder="1" applyAlignment="1"/>
    <xf numFmtId="164" fontId="0" fillId="2" borderId="5" xfId="0" applyNumberFormat="1" applyFill="1" applyBorder="1" applyAlignment="1"/>
    <xf numFmtId="164" fontId="0" fillId="2" borderId="34" xfId="0" applyNumberFormat="1" applyFill="1" applyBorder="1" applyAlignment="1"/>
    <xf numFmtId="164" fontId="0" fillId="2" borderId="35" xfId="0" applyNumberFormat="1" applyFill="1" applyBorder="1" applyAlignment="1"/>
    <xf numFmtId="164" fontId="0" fillId="2" borderId="36" xfId="0" applyNumberFormat="1" applyFill="1" applyBorder="1" applyAlignment="1"/>
    <xf numFmtId="0" fontId="1" fillId="0" borderId="2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16" fontId="0" fillId="2" borderId="18" xfId="0" applyNumberFormat="1" applyFill="1" applyBorder="1" applyAlignment="1">
      <alignment horizontal="center"/>
    </xf>
    <xf numFmtId="16" fontId="0" fillId="2" borderId="19" xfId="0" applyNumberFormat="1" applyFill="1" applyBorder="1" applyAlignment="1">
      <alignment horizontal="center"/>
    </xf>
    <xf numFmtId="16" fontId="0" fillId="2" borderId="20" xfId="0" applyNumberForma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0" fillId="2" borderId="22" xfId="0" applyNumberFormat="1" applyFill="1" applyBorder="1" applyAlignment="1"/>
    <xf numFmtId="164" fontId="0" fillId="2" borderId="0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val>
            <c:numRef>
              <c:f>'Área Plano de Flotación'!$D$121:$N$121</c:f>
              <c:numCache>
                <c:formatCode>General</c:formatCode>
                <c:ptCount val="11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</c:numCache>
            </c:numRef>
          </c:val>
          <c:smooth val="0"/>
        </c:ser>
        <c:ser>
          <c:idx val="1"/>
          <c:order val="1"/>
          <c:val>
            <c:numRef>
              <c:f>'Área Plano de Flotación'!$D$122:$N$122</c:f>
              <c:numCache>
                <c:formatCode>General</c:formatCode>
                <c:ptCount val="11"/>
                <c:pt idx="0">
                  <c:v>0.0</c:v>
                </c:pt>
                <c:pt idx="1">
                  <c:v>33.72</c:v>
                </c:pt>
                <c:pt idx="2">
                  <c:v>39.42</c:v>
                </c:pt>
                <c:pt idx="3">
                  <c:v>49.08</c:v>
                </c:pt>
                <c:pt idx="4">
                  <c:v>81.0</c:v>
                </c:pt>
                <c:pt idx="5">
                  <c:v>81.0</c:v>
                </c:pt>
                <c:pt idx="6">
                  <c:v>81.0</c:v>
                </c:pt>
                <c:pt idx="7">
                  <c:v>81.0</c:v>
                </c:pt>
                <c:pt idx="8">
                  <c:v>81.0</c:v>
                </c:pt>
                <c:pt idx="9">
                  <c:v>81.0</c:v>
                </c:pt>
                <c:pt idx="10">
                  <c:v>81.0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1559264"/>
        <c:axId val="-2143889472"/>
      </c:lineChart>
      <c:catAx>
        <c:axId val="2131559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2143889472"/>
        <c:crosses val="autoZero"/>
        <c:auto val="1"/>
        <c:lblAlgn val="ctr"/>
        <c:lblOffset val="100"/>
        <c:noMultiLvlLbl val="0"/>
      </c:catAx>
      <c:valAx>
        <c:axId val="-2143889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1559264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Área</a:t>
            </a:r>
            <a:r>
              <a:rPr lang="en-US" baseline="0"/>
              <a:t> de secciones vs Eslora entre perpendiculares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0869043614809912"/>
          <c:y val="0.0149999849473307"/>
          <c:w val="0.868409418162929"/>
          <c:h val="0.827142242133798"/>
        </c:manualLayout>
      </c:layout>
      <c:scatterChart>
        <c:scatterStyle val="lineMarker"/>
        <c:varyColors val="0"/>
        <c:ser>
          <c:idx val="0"/>
          <c:order val="0"/>
          <c:tx>
            <c:v>''Volumen Sumergido'!$B$29:$L$29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_tradn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'Volumen Sumergido'!$B$29:$L$29</c:f>
              <c:numCache>
                <c:formatCode>General</c:formatCode>
                <c:ptCount val="11"/>
                <c:pt idx="0">
                  <c:v>0.0</c:v>
                </c:pt>
                <c:pt idx="1">
                  <c:v>7.8</c:v>
                </c:pt>
                <c:pt idx="2">
                  <c:v>15.6</c:v>
                </c:pt>
                <c:pt idx="3">
                  <c:v>23.4</c:v>
                </c:pt>
                <c:pt idx="4">
                  <c:v>31.2</c:v>
                </c:pt>
                <c:pt idx="5">
                  <c:v>39.0</c:v>
                </c:pt>
                <c:pt idx="6">
                  <c:v>46.8</c:v>
                </c:pt>
                <c:pt idx="7">
                  <c:v>54.6</c:v>
                </c:pt>
                <c:pt idx="8">
                  <c:v>62.4</c:v>
                </c:pt>
                <c:pt idx="9">
                  <c:v>70.2</c:v>
                </c:pt>
                <c:pt idx="10">
                  <c:v>78.0</c:v>
                </c:pt>
              </c:numCache>
            </c:numRef>
          </c:xVal>
          <c:yVal>
            <c:numRef>
              <c:f>'Volumen Sumergido'!$Q$34:$Q$44</c:f>
              <c:numCache>
                <c:formatCode>General</c:formatCode>
                <c:ptCount val="11"/>
                <c:pt idx="0">
                  <c:v>0.0</c:v>
                </c:pt>
                <c:pt idx="1">
                  <c:v>3.78</c:v>
                </c:pt>
                <c:pt idx="2">
                  <c:v>7.56</c:v>
                </c:pt>
                <c:pt idx="3">
                  <c:v>11.76</c:v>
                </c:pt>
                <c:pt idx="4">
                  <c:v>16.86</c:v>
                </c:pt>
                <c:pt idx="5">
                  <c:v>22.26</c:v>
                </c:pt>
                <c:pt idx="6">
                  <c:v>27.66</c:v>
                </c:pt>
                <c:pt idx="7">
                  <c:v>33.06</c:v>
                </c:pt>
                <c:pt idx="8">
                  <c:v>38.46</c:v>
                </c:pt>
                <c:pt idx="9">
                  <c:v>43.86</c:v>
                </c:pt>
                <c:pt idx="10">
                  <c:v>49.26</c:v>
                </c:pt>
              </c:numCache>
            </c:numRef>
          </c:y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122489744"/>
        <c:axId val="2122482096"/>
      </c:scatterChart>
      <c:valAx>
        <c:axId val="2122489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Eslora</a:t>
                </a:r>
                <a:r>
                  <a:rPr lang="es-ES_tradnl" baseline="0"/>
                  <a:t> entre perpendiculares (cm)</a:t>
                </a:r>
                <a:endParaRPr lang="es-ES_tradnl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2122482096"/>
        <c:crosses val="autoZero"/>
        <c:crossBetween val="midCat"/>
      </c:valAx>
      <c:valAx>
        <c:axId val="212248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Área</a:t>
                </a:r>
                <a:r>
                  <a:rPr lang="es-ES_tradnl" baseline="0"/>
                  <a:t> de secciones (cm2)</a:t>
                </a:r>
                <a:endParaRPr lang="es-ES_tradnl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2122489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_tradnl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318175</xdr:colOff>
      <xdr:row>123</xdr:row>
      <xdr:rowOff>151994</xdr:rowOff>
    </xdr:from>
    <xdr:to>
      <xdr:col>13</xdr:col>
      <xdr:colOff>283722</xdr:colOff>
      <xdr:row>141</xdr:row>
      <xdr:rowOff>155642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2514</xdr:colOff>
      <xdr:row>0</xdr:row>
      <xdr:rowOff>162459</xdr:rowOff>
    </xdr:from>
    <xdr:to>
      <xdr:col>28</xdr:col>
      <xdr:colOff>0</xdr:colOff>
      <xdr:row>29</xdr:row>
      <xdr:rowOff>125743</xdr:rowOff>
    </xdr:to>
    <xdr:graphicFrame macro="">
      <xdr:nvGraphicFramePr>
        <xdr:cNvPr id="9" name="Gráfic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J122"/>
  <sheetViews>
    <sheetView topLeftCell="A32" zoomScale="92" workbookViewId="0">
      <selection activeCell="J45" sqref="J45"/>
    </sheetView>
  </sheetViews>
  <sheetFormatPr baseColWidth="10" defaultColWidth="9.1640625" defaultRowHeight="13" x14ac:dyDescent="0.15"/>
  <cols>
    <col min="1" max="1" width="16.5" customWidth="1"/>
    <col min="2" max="2" width="15.6640625" customWidth="1"/>
    <col min="3" max="3" width="14.6640625" customWidth="1"/>
  </cols>
  <sheetData>
    <row r="1" spans="1:35" x14ac:dyDescent="0.15">
      <c r="A1" s="1" t="s">
        <v>17</v>
      </c>
    </row>
    <row r="2" spans="1:35" x14ac:dyDescent="0.15">
      <c r="A2" s="1"/>
    </row>
    <row r="3" spans="1:35" x14ac:dyDescent="0.15">
      <c r="A3" s="1" t="s">
        <v>14</v>
      </c>
      <c r="H3" s="13" t="s">
        <v>20</v>
      </c>
      <c r="I3" s="28" t="s">
        <v>35</v>
      </c>
      <c r="J3" s="29"/>
      <c r="K3" s="29"/>
      <c r="L3" s="30"/>
    </row>
    <row r="4" spans="1:35" x14ac:dyDescent="0.15">
      <c r="H4" s="13" t="s">
        <v>15</v>
      </c>
      <c r="I4" s="28"/>
      <c r="J4" s="29"/>
      <c r="K4" s="29"/>
      <c r="L4" s="30"/>
    </row>
    <row r="5" spans="1:35" x14ac:dyDescent="0.15">
      <c r="H5" s="14"/>
      <c r="I5" s="3"/>
      <c r="J5" s="3"/>
      <c r="K5" s="3"/>
      <c r="L5" s="3"/>
    </row>
    <row r="6" spans="1:35" x14ac:dyDescent="0.15">
      <c r="A6" s="90" t="s">
        <v>19</v>
      </c>
      <c r="B6" s="90"/>
    </row>
    <row r="7" spans="1:35" x14ac:dyDescent="0.15">
      <c r="B7" s="41" t="s">
        <v>0</v>
      </c>
      <c r="C7">
        <v>78</v>
      </c>
      <c r="D7" s="43" t="s">
        <v>22</v>
      </c>
      <c r="E7" s="44" t="s">
        <v>9</v>
      </c>
      <c r="F7" s="42"/>
      <c r="G7" s="42"/>
      <c r="I7" s="26">
        <v>7.8</v>
      </c>
      <c r="J7" s="43" t="s">
        <v>22</v>
      </c>
    </row>
    <row r="8" spans="1:35" x14ac:dyDescent="0.15">
      <c r="B8" s="41" t="s">
        <v>1</v>
      </c>
      <c r="C8">
        <v>9</v>
      </c>
      <c r="D8" s="43" t="s">
        <v>22</v>
      </c>
      <c r="E8" s="44" t="s">
        <v>8</v>
      </c>
      <c r="F8" s="42"/>
      <c r="G8" s="42"/>
      <c r="I8" s="26">
        <v>0.9</v>
      </c>
      <c r="J8" s="43" t="s">
        <v>22</v>
      </c>
    </row>
    <row r="9" spans="1:35" x14ac:dyDescent="0.15">
      <c r="A9" t="s">
        <v>21</v>
      </c>
    </row>
    <row r="10" spans="1:35" ht="14" thickBot="1" x14ac:dyDescent="0.2"/>
    <row r="11" spans="1:35" ht="14" thickTop="1" x14ac:dyDescent="0.15">
      <c r="A11" s="15"/>
      <c r="B11" s="91" t="s">
        <v>28</v>
      </c>
      <c r="C11" s="92"/>
      <c r="D11" s="92"/>
      <c r="E11" s="92"/>
      <c r="F11" s="92"/>
      <c r="G11" s="92"/>
      <c r="H11" s="92"/>
      <c r="I11" s="92"/>
      <c r="J11" s="92"/>
      <c r="K11" s="92"/>
      <c r="L11" s="93"/>
      <c r="N11" t="s">
        <v>87</v>
      </c>
      <c r="U11" t="s">
        <v>88</v>
      </c>
      <c r="AA11" t="s">
        <v>89</v>
      </c>
    </row>
    <row r="12" spans="1:35" x14ac:dyDescent="0.15">
      <c r="A12" s="16"/>
      <c r="B12" s="3"/>
      <c r="C12" s="3"/>
      <c r="D12" s="3"/>
      <c r="E12" s="3"/>
      <c r="F12" s="3"/>
      <c r="G12" s="3"/>
      <c r="H12" s="3"/>
      <c r="I12" s="3"/>
      <c r="J12" s="3"/>
      <c r="K12" s="3"/>
      <c r="L12" s="17"/>
      <c r="N12" s="66" t="s">
        <v>66</v>
      </c>
      <c r="O12" s="66" t="s">
        <v>67</v>
      </c>
      <c r="P12" s="66" t="s">
        <v>68</v>
      </c>
      <c r="U12" s="66" t="s">
        <v>66</v>
      </c>
      <c r="V12" s="66" t="s">
        <v>67</v>
      </c>
      <c r="W12" s="66" t="s">
        <v>68</v>
      </c>
      <c r="AA12" s="66" t="s">
        <v>66</v>
      </c>
      <c r="AB12" s="66" t="s">
        <v>67</v>
      </c>
      <c r="AC12" s="66" t="s">
        <v>68</v>
      </c>
      <c r="AG12" t="s">
        <v>90</v>
      </c>
    </row>
    <row r="13" spans="1:35" x14ac:dyDescent="0.15">
      <c r="A13" s="16"/>
      <c r="B13" s="85" t="s">
        <v>23</v>
      </c>
      <c r="C13" s="86"/>
      <c r="D13" s="86"/>
      <c r="E13" s="86"/>
      <c r="F13" s="86"/>
      <c r="G13" s="86"/>
      <c r="H13" s="86"/>
      <c r="I13" s="86"/>
      <c r="J13" s="86"/>
      <c r="K13" s="86"/>
      <c r="L13" s="87"/>
      <c r="N13" s="66">
        <v>0</v>
      </c>
      <c r="O13" s="66">
        <v>1</v>
      </c>
      <c r="P13" s="66">
        <v>0</v>
      </c>
      <c r="U13" s="66">
        <v>0</v>
      </c>
      <c r="V13" s="66">
        <v>1</v>
      </c>
      <c r="W13" s="66">
        <v>0</v>
      </c>
      <c r="AA13" s="66">
        <v>0</v>
      </c>
      <c r="AB13" s="66">
        <v>1</v>
      </c>
      <c r="AC13" s="66">
        <v>0</v>
      </c>
      <c r="AD13">
        <v>0</v>
      </c>
      <c r="AG13" s="66" t="s">
        <v>66</v>
      </c>
      <c r="AH13" s="66" t="s">
        <v>67</v>
      </c>
      <c r="AI13" s="66" t="s">
        <v>68</v>
      </c>
    </row>
    <row r="14" spans="1:35" x14ac:dyDescent="0.15">
      <c r="A14" s="16"/>
      <c r="B14" s="108" t="s">
        <v>26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10"/>
      <c r="N14" s="66">
        <v>0</v>
      </c>
      <c r="O14" s="66">
        <v>4</v>
      </c>
      <c r="P14" s="66">
        <v>0</v>
      </c>
      <c r="U14" s="66">
        <v>0.4</v>
      </c>
      <c r="V14" s="66">
        <v>4</v>
      </c>
      <c r="W14" s="66">
        <v>1.6</v>
      </c>
      <c r="AA14" s="66">
        <v>2.2000000000000002</v>
      </c>
      <c r="AB14" s="66">
        <v>4</v>
      </c>
      <c r="AC14" s="66">
        <v>8.8000000000000007</v>
      </c>
      <c r="AG14" s="66">
        <v>0</v>
      </c>
      <c r="AH14" s="66">
        <v>1</v>
      </c>
      <c r="AI14" s="66">
        <v>0</v>
      </c>
    </row>
    <row r="15" spans="1:35" x14ac:dyDescent="0.15">
      <c r="A15" s="16"/>
      <c r="B15" s="88" t="s">
        <v>5</v>
      </c>
      <c r="C15" s="88"/>
      <c r="D15" s="88"/>
      <c r="E15" s="88"/>
      <c r="F15" s="88"/>
      <c r="G15" s="88"/>
      <c r="H15" s="88"/>
      <c r="I15" s="88"/>
      <c r="J15" s="88"/>
      <c r="K15" s="88"/>
      <c r="L15" s="89"/>
      <c r="N15" s="66">
        <v>0</v>
      </c>
      <c r="O15" s="66">
        <v>2</v>
      </c>
      <c r="P15" s="66">
        <v>0</v>
      </c>
      <c r="U15" s="66">
        <v>0.9</v>
      </c>
      <c r="V15" s="66">
        <v>2</v>
      </c>
      <c r="W15" s="66">
        <v>1.6</v>
      </c>
      <c r="AA15" s="66">
        <v>2.7</v>
      </c>
      <c r="AB15" s="66">
        <v>2</v>
      </c>
      <c r="AC15" s="66">
        <v>5.4</v>
      </c>
      <c r="AG15" s="66">
        <v>4</v>
      </c>
      <c r="AH15" s="66">
        <v>4</v>
      </c>
      <c r="AI15" s="66">
        <v>16</v>
      </c>
    </row>
    <row r="16" spans="1:35" x14ac:dyDescent="0.15">
      <c r="A16" s="19" t="s">
        <v>2</v>
      </c>
      <c r="B16" s="9" t="s">
        <v>3</v>
      </c>
      <c r="C16" s="5"/>
      <c r="D16" s="5"/>
      <c r="E16" s="5"/>
      <c r="F16" s="5"/>
      <c r="G16" s="5"/>
      <c r="H16" s="5"/>
      <c r="I16" s="5"/>
      <c r="J16" s="5"/>
      <c r="K16" s="5"/>
      <c r="L16" s="20" t="s">
        <v>4</v>
      </c>
      <c r="N16" s="66">
        <v>0</v>
      </c>
      <c r="O16" s="66">
        <v>4</v>
      </c>
      <c r="P16" s="66">
        <v>0</v>
      </c>
      <c r="U16" s="66">
        <v>1.6</v>
      </c>
      <c r="V16" s="66">
        <v>4</v>
      </c>
      <c r="W16" s="66">
        <v>6.4</v>
      </c>
      <c r="AA16" s="66">
        <v>3.4</v>
      </c>
      <c r="AB16" s="66">
        <v>4</v>
      </c>
      <c r="AC16" s="66">
        <v>13.6</v>
      </c>
      <c r="AG16" s="66">
        <v>4.5</v>
      </c>
      <c r="AH16" s="66">
        <v>2</v>
      </c>
      <c r="AI16" s="66">
        <v>9</v>
      </c>
    </row>
    <row r="17" spans="1:36" x14ac:dyDescent="0.15">
      <c r="A17" s="21" t="s">
        <v>22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2">
        <v>10</v>
      </c>
      <c r="N17" s="66">
        <v>1.8</v>
      </c>
      <c r="O17" s="66">
        <v>2</v>
      </c>
      <c r="P17" s="66">
        <v>3.6</v>
      </c>
      <c r="U17" s="66">
        <v>3.6</v>
      </c>
      <c r="V17" s="66">
        <v>2</v>
      </c>
      <c r="W17" s="66">
        <v>7.2</v>
      </c>
      <c r="AA17" s="66">
        <v>5.4</v>
      </c>
      <c r="AB17" s="66">
        <v>2</v>
      </c>
      <c r="AC17" s="66">
        <v>10.8</v>
      </c>
      <c r="AG17" s="66">
        <v>5.2</v>
      </c>
      <c r="AH17" s="66">
        <v>4</v>
      </c>
      <c r="AI17" s="66">
        <v>20.8</v>
      </c>
    </row>
    <row r="18" spans="1:36" x14ac:dyDescent="0.15">
      <c r="A18" s="23">
        <v>9</v>
      </c>
      <c r="B18" s="49">
        <v>0</v>
      </c>
      <c r="C18" s="49">
        <v>5.8</v>
      </c>
      <c r="D18" s="49">
        <v>6.3</v>
      </c>
      <c r="E18" s="49">
        <v>7</v>
      </c>
      <c r="F18" s="49">
        <v>9</v>
      </c>
      <c r="G18" s="49">
        <v>9</v>
      </c>
      <c r="H18" s="49">
        <v>9</v>
      </c>
      <c r="I18" s="49">
        <v>9</v>
      </c>
      <c r="J18" s="49">
        <v>9</v>
      </c>
      <c r="K18" s="49">
        <v>9</v>
      </c>
      <c r="L18" s="49">
        <v>9</v>
      </c>
      <c r="N18" s="66">
        <v>1.8</v>
      </c>
      <c r="O18" s="66">
        <v>4</v>
      </c>
      <c r="P18" s="66">
        <v>7.2</v>
      </c>
      <c r="U18" s="66">
        <v>3.6</v>
      </c>
      <c r="V18" s="66">
        <v>4</v>
      </c>
      <c r="W18" s="66">
        <v>14.4</v>
      </c>
      <c r="AA18" s="66">
        <v>5.4</v>
      </c>
      <c r="AB18" s="66">
        <v>4</v>
      </c>
      <c r="AC18" s="66">
        <v>21.6</v>
      </c>
      <c r="AG18" s="66">
        <v>7.2</v>
      </c>
      <c r="AH18" s="66">
        <v>2</v>
      </c>
      <c r="AI18" s="66">
        <v>14.4</v>
      </c>
    </row>
    <row r="19" spans="1:36" x14ac:dyDescent="0.15">
      <c r="A19" s="19">
        <v>8.1</v>
      </c>
      <c r="B19" s="50">
        <v>0</v>
      </c>
      <c r="C19" s="49">
        <v>4.9000000000000004</v>
      </c>
      <c r="D19" s="49">
        <v>5.4</v>
      </c>
      <c r="E19" s="49">
        <v>6.1</v>
      </c>
      <c r="F19" s="49">
        <v>8.1</v>
      </c>
      <c r="G19" s="49">
        <v>8.1</v>
      </c>
      <c r="H19" s="49">
        <v>8.1</v>
      </c>
      <c r="I19" s="49">
        <v>8.1</v>
      </c>
      <c r="J19" s="49">
        <v>8.1</v>
      </c>
      <c r="K19" s="49">
        <v>8.1</v>
      </c>
      <c r="L19" s="49">
        <v>8.1</v>
      </c>
      <c r="N19" s="66">
        <v>1.8</v>
      </c>
      <c r="O19" s="66">
        <v>2</v>
      </c>
      <c r="P19" s="66">
        <v>3.6</v>
      </c>
      <c r="U19" s="66">
        <v>3.6</v>
      </c>
      <c r="V19" s="66">
        <v>2</v>
      </c>
      <c r="W19" s="66">
        <v>7.2</v>
      </c>
      <c r="AA19" s="66">
        <v>5.4</v>
      </c>
      <c r="AB19" s="66">
        <v>2</v>
      </c>
      <c r="AC19" s="66">
        <v>10.8</v>
      </c>
      <c r="AG19" s="66">
        <v>7.2</v>
      </c>
      <c r="AH19" s="66">
        <v>4</v>
      </c>
      <c r="AI19" s="66">
        <v>28.8</v>
      </c>
    </row>
    <row r="20" spans="1:36" x14ac:dyDescent="0.15">
      <c r="A20" s="19">
        <v>7.2</v>
      </c>
      <c r="B20" s="50">
        <v>0</v>
      </c>
      <c r="C20" s="49">
        <v>4</v>
      </c>
      <c r="D20" s="49">
        <v>4.5</v>
      </c>
      <c r="E20" s="49">
        <v>5.2</v>
      </c>
      <c r="F20" s="49">
        <v>7.2</v>
      </c>
      <c r="G20" s="49">
        <v>7.2</v>
      </c>
      <c r="H20" s="49">
        <v>7.2</v>
      </c>
      <c r="I20" s="49">
        <v>7.2</v>
      </c>
      <c r="J20" s="49">
        <v>7.2</v>
      </c>
      <c r="K20" s="49">
        <v>7.2</v>
      </c>
      <c r="L20" s="49">
        <v>7.2</v>
      </c>
      <c r="N20" s="66">
        <v>1.9</v>
      </c>
      <c r="O20" s="66">
        <v>4</v>
      </c>
      <c r="P20" s="66">
        <v>7.2</v>
      </c>
      <c r="U20" s="66">
        <v>3.6</v>
      </c>
      <c r="V20" s="66">
        <v>4</v>
      </c>
      <c r="W20" s="66">
        <v>14.4</v>
      </c>
      <c r="AA20" s="66">
        <v>5.4</v>
      </c>
      <c r="AB20" s="66">
        <v>4</v>
      </c>
      <c r="AC20" s="66">
        <v>21.6</v>
      </c>
      <c r="AG20" s="66">
        <v>7.2</v>
      </c>
      <c r="AH20" s="66">
        <v>2</v>
      </c>
      <c r="AI20" s="66">
        <v>14.4</v>
      </c>
    </row>
    <row r="21" spans="1:36" x14ac:dyDescent="0.15">
      <c r="A21" s="19">
        <v>6.3</v>
      </c>
      <c r="B21" s="50">
        <v>0</v>
      </c>
      <c r="C21" s="49">
        <v>3.1</v>
      </c>
      <c r="D21" s="49">
        <v>3.6</v>
      </c>
      <c r="E21" s="49">
        <v>4.3</v>
      </c>
      <c r="F21" s="49">
        <v>6.3</v>
      </c>
      <c r="G21" s="49">
        <v>6.3</v>
      </c>
      <c r="H21" s="49">
        <v>6.3</v>
      </c>
      <c r="I21" s="49">
        <v>6.3</v>
      </c>
      <c r="J21" s="49">
        <v>6.3</v>
      </c>
      <c r="K21" s="49">
        <v>6.3</v>
      </c>
      <c r="L21" s="49">
        <v>6.3</v>
      </c>
      <c r="N21" s="66">
        <v>1.8</v>
      </c>
      <c r="O21" s="66">
        <v>2</v>
      </c>
      <c r="P21" s="66">
        <v>3.6</v>
      </c>
      <c r="U21" s="66">
        <v>3.6</v>
      </c>
      <c r="V21" s="66">
        <v>2</v>
      </c>
      <c r="W21" s="66">
        <v>7.2</v>
      </c>
      <c r="AA21" s="66">
        <v>5.4</v>
      </c>
      <c r="AB21" s="66">
        <v>2</v>
      </c>
      <c r="AC21" s="66">
        <v>10.8</v>
      </c>
      <c r="AG21" s="66">
        <v>7.2</v>
      </c>
      <c r="AH21" s="66">
        <v>4</v>
      </c>
      <c r="AI21" s="66">
        <v>28.8</v>
      </c>
    </row>
    <row r="22" spans="1:36" x14ac:dyDescent="0.15">
      <c r="A22" s="19">
        <v>5.4</v>
      </c>
      <c r="B22" s="50">
        <v>0</v>
      </c>
      <c r="C22" s="49">
        <v>2.2000000000000002</v>
      </c>
      <c r="D22" s="49">
        <v>2.7</v>
      </c>
      <c r="E22" s="49">
        <v>3.4</v>
      </c>
      <c r="F22" s="49">
        <v>5.4</v>
      </c>
      <c r="G22" s="49">
        <v>5.4</v>
      </c>
      <c r="H22" s="49">
        <v>5.4</v>
      </c>
      <c r="I22" s="49">
        <v>5.4</v>
      </c>
      <c r="J22" s="49">
        <v>5.4</v>
      </c>
      <c r="K22" s="49">
        <v>5.4</v>
      </c>
      <c r="L22" s="49">
        <v>5.4</v>
      </c>
      <c r="N22" s="66">
        <v>1.8</v>
      </c>
      <c r="O22" s="66">
        <v>4</v>
      </c>
      <c r="P22" s="66">
        <v>7.2</v>
      </c>
      <c r="U22" s="66">
        <v>3.6</v>
      </c>
      <c r="V22" s="66">
        <v>4</v>
      </c>
      <c r="W22" s="66">
        <v>14.4</v>
      </c>
      <c r="AA22" s="66">
        <v>5.4</v>
      </c>
      <c r="AB22" s="66">
        <v>4</v>
      </c>
      <c r="AC22" s="66">
        <v>21.6</v>
      </c>
      <c r="AG22" s="66">
        <v>7.2</v>
      </c>
      <c r="AH22" s="66">
        <v>2</v>
      </c>
      <c r="AI22" s="66">
        <v>14.4</v>
      </c>
    </row>
    <row r="23" spans="1:36" x14ac:dyDescent="0.15">
      <c r="A23" s="19">
        <v>4.5</v>
      </c>
      <c r="B23" s="50">
        <v>0</v>
      </c>
      <c r="C23" s="49">
        <v>1.3</v>
      </c>
      <c r="D23" s="49">
        <v>1.8</v>
      </c>
      <c r="E23" s="49">
        <v>2.5</v>
      </c>
      <c r="F23" s="49">
        <v>4.5</v>
      </c>
      <c r="G23" s="49">
        <v>4.5</v>
      </c>
      <c r="H23" s="49">
        <v>4.5</v>
      </c>
      <c r="I23" s="49">
        <v>4.5</v>
      </c>
      <c r="J23" s="49">
        <v>4.5</v>
      </c>
      <c r="K23" s="49">
        <v>4.5</v>
      </c>
      <c r="L23" s="49">
        <v>4.5</v>
      </c>
      <c r="N23" s="66">
        <v>1.8</v>
      </c>
      <c r="O23" s="66">
        <v>1</v>
      </c>
      <c r="P23" s="66">
        <v>3.6</v>
      </c>
      <c r="U23" s="66">
        <v>3.6</v>
      </c>
      <c r="V23" s="66">
        <v>1</v>
      </c>
      <c r="W23" s="66">
        <v>3.6</v>
      </c>
      <c r="AA23" s="66">
        <v>5.4</v>
      </c>
      <c r="AB23" s="66">
        <v>1</v>
      </c>
      <c r="AC23" s="66">
        <v>5.4</v>
      </c>
      <c r="AG23" s="66">
        <v>7.2</v>
      </c>
      <c r="AH23" s="66">
        <v>4</v>
      </c>
      <c r="AI23" s="66">
        <v>28.8</v>
      </c>
    </row>
    <row r="24" spans="1:36" x14ac:dyDescent="0.15">
      <c r="A24" s="19">
        <v>3.6</v>
      </c>
      <c r="B24" s="50">
        <v>0</v>
      </c>
      <c r="C24" s="49">
        <v>0.4</v>
      </c>
      <c r="D24" s="49">
        <v>0.9</v>
      </c>
      <c r="E24" s="49">
        <v>1.6</v>
      </c>
      <c r="F24" s="49">
        <v>3.6</v>
      </c>
      <c r="G24" s="49">
        <v>3.6</v>
      </c>
      <c r="H24" s="49">
        <v>3.6</v>
      </c>
      <c r="I24" s="49">
        <v>3.6</v>
      </c>
      <c r="J24" s="49">
        <v>3.6</v>
      </c>
      <c r="K24" s="49">
        <v>3.6</v>
      </c>
      <c r="L24" s="49">
        <v>3.6</v>
      </c>
      <c r="N24" t="s">
        <v>70</v>
      </c>
      <c r="P24">
        <f>SUM(P13:P23)</f>
        <v>36.000000000000007</v>
      </c>
      <c r="Q24" t="s">
        <v>71</v>
      </c>
      <c r="U24" t="s">
        <v>70</v>
      </c>
      <c r="W24">
        <f>SUM(W13:W23)</f>
        <v>78</v>
      </c>
      <c r="X24" t="s">
        <v>71</v>
      </c>
      <c r="AA24" t="s">
        <v>70</v>
      </c>
      <c r="AC24">
        <f>SUM(AC13:AC23)</f>
        <v>130.4</v>
      </c>
      <c r="AD24" t="s">
        <v>71</v>
      </c>
      <c r="AG24" s="66">
        <v>7.2</v>
      </c>
      <c r="AH24" s="66">
        <v>1</v>
      </c>
      <c r="AI24" s="66">
        <v>7.2</v>
      </c>
    </row>
    <row r="25" spans="1:36" x14ac:dyDescent="0.15">
      <c r="A25" s="19">
        <v>2.7</v>
      </c>
      <c r="B25" s="50">
        <v>0</v>
      </c>
      <c r="C25" s="50">
        <v>0</v>
      </c>
      <c r="D25" s="50">
        <v>0</v>
      </c>
      <c r="E25" s="49">
        <v>0.7</v>
      </c>
      <c r="F25" s="49">
        <v>2.7</v>
      </c>
      <c r="G25" s="49">
        <v>2.7</v>
      </c>
      <c r="H25" s="49">
        <v>2.7</v>
      </c>
      <c r="I25" s="49">
        <v>2.7</v>
      </c>
      <c r="J25" s="49">
        <v>2.7</v>
      </c>
      <c r="K25" s="49">
        <v>2.7</v>
      </c>
      <c r="L25" s="49">
        <v>2.7</v>
      </c>
      <c r="P25">
        <v>72</v>
      </c>
      <c r="W25">
        <v>156</v>
      </c>
      <c r="AC25">
        <v>260.39999999999998</v>
      </c>
      <c r="AG25" t="s">
        <v>70</v>
      </c>
      <c r="AI25">
        <f>SUM(AI14:AI24)</f>
        <v>182.60000000000002</v>
      </c>
      <c r="AJ25" t="s">
        <v>71</v>
      </c>
    </row>
    <row r="26" spans="1:36" x14ac:dyDescent="0.15">
      <c r="A26" s="19">
        <v>1.8</v>
      </c>
      <c r="B26" s="50">
        <v>0</v>
      </c>
      <c r="C26" s="50">
        <v>0</v>
      </c>
      <c r="D26" s="50">
        <v>0</v>
      </c>
      <c r="E26" s="50">
        <v>0</v>
      </c>
      <c r="F26" s="49">
        <v>1.8</v>
      </c>
      <c r="G26" s="49">
        <v>1.8</v>
      </c>
      <c r="H26" s="49">
        <v>1.8</v>
      </c>
      <c r="I26" s="49">
        <v>1.8</v>
      </c>
      <c r="J26" s="49">
        <v>1.8</v>
      </c>
      <c r="K26" s="49">
        <v>1.8</v>
      </c>
      <c r="L26" s="49">
        <v>1.8</v>
      </c>
      <c r="AI26">
        <v>365.2</v>
      </c>
    </row>
    <row r="27" spans="1:36" x14ac:dyDescent="0.15">
      <c r="A27" s="19">
        <v>0.9</v>
      </c>
      <c r="B27" s="50">
        <v>0</v>
      </c>
      <c r="C27" s="50">
        <v>0</v>
      </c>
      <c r="D27" s="50">
        <v>0</v>
      </c>
      <c r="E27" s="50">
        <v>0</v>
      </c>
      <c r="F27" s="49">
        <v>0.9</v>
      </c>
      <c r="G27" s="49">
        <v>0.9</v>
      </c>
      <c r="H27" s="49">
        <v>0.9</v>
      </c>
      <c r="I27" s="49">
        <v>0.9</v>
      </c>
      <c r="J27" s="49">
        <v>0.9</v>
      </c>
      <c r="K27" s="49">
        <v>0.9</v>
      </c>
      <c r="L27" s="49">
        <v>0.9</v>
      </c>
      <c r="N27" s="74" t="s">
        <v>92</v>
      </c>
      <c r="O27" s="74"/>
      <c r="P27" s="74"/>
      <c r="Q27" s="74">
        <v>187.2</v>
      </c>
      <c r="T27" s="74" t="s">
        <v>93</v>
      </c>
      <c r="U27" s="74"/>
      <c r="V27" s="74"/>
      <c r="W27" s="74">
        <v>405.6</v>
      </c>
      <c r="AA27" s="74" t="s">
        <v>92</v>
      </c>
      <c r="AB27" s="74"/>
      <c r="AC27" s="74"/>
      <c r="AD27" s="74">
        <v>677.04</v>
      </c>
    </row>
    <row r="28" spans="1:36" ht="14" thickBot="1" x14ac:dyDescent="0.2">
      <c r="A28" s="24">
        <v>0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</row>
    <row r="29" spans="1:36" ht="14" thickTop="1" x14ac:dyDescent="0.15">
      <c r="A29" s="63" t="s">
        <v>57</v>
      </c>
      <c r="B29" s="6">
        <f>$I$7*B17</f>
        <v>0</v>
      </c>
      <c r="C29" s="6">
        <f t="shared" ref="C29:L29" si="0">$I$7*C17</f>
        <v>7.8</v>
      </c>
      <c r="D29" s="6">
        <f t="shared" si="0"/>
        <v>15.6</v>
      </c>
      <c r="E29" s="6">
        <f t="shared" si="0"/>
        <v>23.4</v>
      </c>
      <c r="F29" s="6">
        <f t="shared" si="0"/>
        <v>31.2</v>
      </c>
      <c r="G29" s="6">
        <f t="shared" si="0"/>
        <v>39</v>
      </c>
      <c r="H29" s="6">
        <f t="shared" si="0"/>
        <v>46.8</v>
      </c>
      <c r="I29" s="6">
        <f t="shared" si="0"/>
        <v>54.6</v>
      </c>
      <c r="J29" s="6">
        <f t="shared" si="0"/>
        <v>62.4</v>
      </c>
      <c r="K29" s="6">
        <f t="shared" si="0"/>
        <v>70.2</v>
      </c>
      <c r="L29" s="6">
        <f t="shared" si="0"/>
        <v>78</v>
      </c>
    </row>
    <row r="30" spans="1:36" x14ac:dyDescent="0.15">
      <c r="A30" s="62" t="s">
        <v>56</v>
      </c>
      <c r="B30" s="27">
        <v>1</v>
      </c>
      <c r="C30" s="27">
        <v>4</v>
      </c>
      <c r="D30" s="27">
        <v>2</v>
      </c>
      <c r="E30" s="27">
        <v>4</v>
      </c>
      <c r="F30" s="27">
        <v>2</v>
      </c>
      <c r="G30" s="27">
        <v>4</v>
      </c>
      <c r="H30" s="27">
        <v>2</v>
      </c>
      <c r="I30" s="27">
        <v>4</v>
      </c>
      <c r="J30" s="27">
        <v>2</v>
      </c>
      <c r="K30" s="27">
        <v>4</v>
      </c>
      <c r="L30" s="27">
        <v>1</v>
      </c>
    </row>
    <row r="33" spans="1:17" x14ac:dyDescent="0.15">
      <c r="A33" s="25" t="s">
        <v>16</v>
      </c>
      <c r="B33" s="64">
        <v>0</v>
      </c>
      <c r="C33" s="64">
        <v>1</v>
      </c>
      <c r="D33" s="64">
        <v>2</v>
      </c>
      <c r="E33" s="64">
        <v>3</v>
      </c>
      <c r="F33" s="64">
        <v>4</v>
      </c>
      <c r="G33" s="64">
        <v>5</v>
      </c>
      <c r="H33" s="64">
        <v>6</v>
      </c>
      <c r="I33" s="64">
        <v>7</v>
      </c>
      <c r="J33" s="64">
        <v>8</v>
      </c>
      <c r="K33" s="64">
        <v>9</v>
      </c>
      <c r="L33" s="64">
        <v>10</v>
      </c>
    </row>
    <row r="34" spans="1:17" x14ac:dyDescent="0.15">
      <c r="A34" s="62" t="s">
        <v>58</v>
      </c>
      <c r="B34" s="27">
        <f>B33*$I$7</f>
        <v>0</v>
      </c>
      <c r="C34" s="27">
        <f t="shared" ref="C34:L34" si="1">C33*$I$7</f>
        <v>7.8</v>
      </c>
      <c r="D34" s="27">
        <f t="shared" si="1"/>
        <v>15.6</v>
      </c>
      <c r="E34" s="27">
        <f t="shared" si="1"/>
        <v>23.4</v>
      </c>
      <c r="F34" s="27">
        <f t="shared" si="1"/>
        <v>31.2</v>
      </c>
      <c r="G34" s="27">
        <f t="shared" si="1"/>
        <v>39</v>
      </c>
      <c r="H34" s="27">
        <f t="shared" si="1"/>
        <v>46.8</v>
      </c>
      <c r="I34" s="27">
        <f t="shared" si="1"/>
        <v>54.6</v>
      </c>
      <c r="J34" s="27">
        <f t="shared" si="1"/>
        <v>62.4</v>
      </c>
      <c r="K34" s="27">
        <f t="shared" si="1"/>
        <v>70.2</v>
      </c>
      <c r="L34" s="27">
        <f t="shared" si="1"/>
        <v>78</v>
      </c>
      <c r="N34" t="s">
        <v>91</v>
      </c>
    </row>
    <row r="35" spans="1:17" x14ac:dyDescent="0.15">
      <c r="N35" s="66" t="s">
        <v>66</v>
      </c>
      <c r="O35" s="66" t="s">
        <v>67</v>
      </c>
      <c r="P35" s="66" t="s">
        <v>68</v>
      </c>
    </row>
    <row r="36" spans="1:17" ht="14" thickBot="1" x14ac:dyDescent="0.2">
      <c r="N36" s="66">
        <v>0</v>
      </c>
      <c r="O36" s="66">
        <v>1</v>
      </c>
      <c r="P36" s="66">
        <v>0</v>
      </c>
    </row>
    <row r="37" spans="1:17" ht="15" customHeight="1" thickTop="1" x14ac:dyDescent="0.15">
      <c r="B37" s="96" t="s">
        <v>24</v>
      </c>
      <c r="C37" s="97"/>
      <c r="D37" s="100" t="s">
        <v>25</v>
      </c>
      <c r="E37" s="101"/>
      <c r="F37" s="97"/>
      <c r="G37" s="100" t="s">
        <v>29</v>
      </c>
      <c r="H37" s="101"/>
      <c r="I37" s="104"/>
      <c r="N37" s="66">
        <v>5.8</v>
      </c>
      <c r="O37" s="66">
        <v>4</v>
      </c>
      <c r="P37" s="66">
        <v>23.2</v>
      </c>
    </row>
    <row r="38" spans="1:17" x14ac:dyDescent="0.15">
      <c r="B38" s="98"/>
      <c r="C38" s="99"/>
      <c r="D38" s="102"/>
      <c r="E38" s="103"/>
      <c r="F38" s="99"/>
      <c r="G38" s="105"/>
      <c r="H38" s="106"/>
      <c r="I38" s="107"/>
      <c r="N38" s="66">
        <v>6.3</v>
      </c>
      <c r="O38" s="66">
        <v>2</v>
      </c>
      <c r="P38" s="66">
        <v>12.6</v>
      </c>
    </row>
    <row r="39" spans="1:17" x14ac:dyDescent="0.15">
      <c r="B39" s="94" t="s">
        <v>41</v>
      </c>
      <c r="C39" s="95"/>
      <c r="D39" s="75">
        <f t="shared" ref="D39:D49" si="2">1/3*$I$7*2*(SUMPRODUCT($B$30:$L$30,B18:L18))</f>
        <v>1220.9599999999998</v>
      </c>
      <c r="E39" s="76"/>
      <c r="F39" s="76"/>
      <c r="G39" s="75">
        <f>2/D39*1/3*$I$7*(SUMPRODUCT(B18:L18,$B$34:$L$34))</f>
        <v>15.958773424190804</v>
      </c>
      <c r="H39" s="76"/>
      <c r="I39" s="77"/>
      <c r="N39" s="66">
        <v>7</v>
      </c>
      <c r="O39" s="66">
        <v>4</v>
      </c>
      <c r="P39" s="66">
        <v>28</v>
      </c>
    </row>
    <row r="40" spans="1:17" x14ac:dyDescent="0.15">
      <c r="B40" s="81" t="s">
        <v>59</v>
      </c>
      <c r="C40" s="82"/>
      <c r="D40" s="75">
        <f t="shared" si="2"/>
        <v>1085.2399999999998</v>
      </c>
      <c r="E40" s="76"/>
      <c r="F40" s="76"/>
      <c r="G40" s="75">
        <f t="shared" ref="G40:G48" si="3">2/D40*1/3*$I$7*(SUMPRODUCT(B19:L19,$B$34:$L$34))</f>
        <v>16.104551988500244</v>
      </c>
      <c r="H40" s="76"/>
      <c r="I40" s="77"/>
      <c r="N40" s="66">
        <v>9</v>
      </c>
      <c r="O40" s="66">
        <v>2</v>
      </c>
      <c r="P40" s="66">
        <v>18</v>
      </c>
    </row>
    <row r="41" spans="1:17" x14ac:dyDescent="0.15">
      <c r="B41" s="81" t="s">
        <v>42</v>
      </c>
      <c r="C41" s="82"/>
      <c r="D41" s="75">
        <f t="shared" si="2"/>
        <v>949.52</v>
      </c>
      <c r="E41" s="76"/>
      <c r="F41" s="76"/>
      <c r="G41" s="75">
        <f t="shared" si="3"/>
        <v>16.292004381161007</v>
      </c>
      <c r="H41" s="76"/>
      <c r="I41" s="77"/>
      <c r="N41" s="66">
        <v>9</v>
      </c>
      <c r="O41" s="66">
        <v>4</v>
      </c>
      <c r="P41" s="66">
        <v>36</v>
      </c>
    </row>
    <row r="42" spans="1:17" x14ac:dyDescent="0.15">
      <c r="B42" s="81" t="s">
        <v>60</v>
      </c>
      <c r="C42" s="82"/>
      <c r="D42" s="75">
        <f t="shared" si="2"/>
        <v>813.79999999999984</v>
      </c>
      <c r="E42" s="76"/>
      <c r="F42" s="76"/>
      <c r="G42" s="75">
        <f t="shared" si="3"/>
        <v>16.54198083067093</v>
      </c>
      <c r="H42" s="76"/>
      <c r="I42" s="77"/>
      <c r="N42" s="66">
        <v>9</v>
      </c>
      <c r="O42" s="66">
        <v>2</v>
      </c>
      <c r="P42" s="66">
        <v>18</v>
      </c>
    </row>
    <row r="43" spans="1:17" x14ac:dyDescent="0.15">
      <c r="B43" s="81" t="s">
        <v>43</v>
      </c>
      <c r="C43" s="82"/>
      <c r="D43" s="75">
        <f t="shared" si="2"/>
        <v>678.07999999999993</v>
      </c>
      <c r="E43" s="76"/>
      <c r="F43" s="76"/>
      <c r="G43" s="75">
        <f t="shared" si="3"/>
        <v>16.892024539877305</v>
      </c>
      <c r="H43" s="76"/>
      <c r="I43" s="77"/>
      <c r="N43" s="66">
        <v>9</v>
      </c>
      <c r="O43" s="66">
        <v>4</v>
      </c>
      <c r="P43" s="66">
        <v>36</v>
      </c>
    </row>
    <row r="44" spans="1:17" x14ac:dyDescent="0.15">
      <c r="B44" s="81" t="s">
        <v>61</v>
      </c>
      <c r="C44" s="82"/>
      <c r="D44" s="75">
        <f t="shared" si="2"/>
        <v>542.3599999999999</v>
      </c>
      <c r="E44" s="76"/>
      <c r="F44" s="76"/>
      <c r="G44" s="75">
        <f t="shared" si="3"/>
        <v>17.417257909875364</v>
      </c>
      <c r="H44" s="76"/>
      <c r="I44" s="77"/>
      <c r="N44" s="66">
        <v>9</v>
      </c>
      <c r="O44" s="66">
        <v>2</v>
      </c>
      <c r="P44" s="66">
        <v>18</v>
      </c>
    </row>
    <row r="45" spans="1:17" x14ac:dyDescent="0.15">
      <c r="B45" s="81" t="s">
        <v>44</v>
      </c>
      <c r="C45" s="82"/>
      <c r="D45" s="75">
        <f t="shared" si="2"/>
        <v>406.64</v>
      </c>
      <c r="E45" s="76"/>
      <c r="F45" s="76"/>
      <c r="G45" s="75">
        <f t="shared" si="3"/>
        <v>18.293094629156005</v>
      </c>
      <c r="H45" s="76"/>
      <c r="I45" s="77"/>
      <c r="N45" s="66">
        <v>9</v>
      </c>
      <c r="O45" s="66">
        <v>4</v>
      </c>
      <c r="P45" s="66">
        <v>36</v>
      </c>
    </row>
    <row r="46" spans="1:17" x14ac:dyDescent="0.15">
      <c r="B46" s="81" t="s">
        <v>62</v>
      </c>
      <c r="C46" s="82"/>
      <c r="D46" s="75">
        <f t="shared" si="2"/>
        <v>281.32</v>
      </c>
      <c r="E46" s="76"/>
      <c r="F46" s="77"/>
      <c r="G46" s="75">
        <f t="shared" si="3"/>
        <v>19.377449168207026</v>
      </c>
      <c r="H46" s="76"/>
      <c r="I46" s="77"/>
      <c r="N46" s="66">
        <v>9</v>
      </c>
      <c r="O46" s="66">
        <v>1</v>
      </c>
      <c r="P46" s="66">
        <v>9</v>
      </c>
    </row>
    <row r="47" spans="1:17" x14ac:dyDescent="0.15">
      <c r="B47" s="81" t="s">
        <v>45</v>
      </c>
      <c r="C47" s="82"/>
      <c r="D47" s="75">
        <f t="shared" si="2"/>
        <v>177.84</v>
      </c>
      <c r="E47" s="76"/>
      <c r="F47" s="77"/>
      <c r="G47" s="75">
        <f t="shared" si="3"/>
        <v>20.115789473684206</v>
      </c>
      <c r="H47" s="76"/>
      <c r="I47" s="77"/>
      <c r="N47" t="s">
        <v>70</v>
      </c>
      <c r="P47">
        <f>SUM(P36:P46)</f>
        <v>234.8</v>
      </c>
      <c r="Q47" t="s">
        <v>71</v>
      </c>
    </row>
    <row r="48" spans="1:17" x14ac:dyDescent="0.15">
      <c r="B48" s="81" t="s">
        <v>63</v>
      </c>
      <c r="C48" s="82"/>
      <c r="D48" s="75">
        <f t="shared" si="2"/>
        <v>88.92</v>
      </c>
      <c r="E48" s="76"/>
      <c r="F48" s="77"/>
      <c r="G48" s="75">
        <f t="shared" si="3"/>
        <v>20.115789473684206</v>
      </c>
      <c r="H48" s="76"/>
      <c r="I48" s="77"/>
      <c r="P48">
        <v>469.6</v>
      </c>
    </row>
    <row r="49" spans="2:17" ht="14" thickBot="1" x14ac:dyDescent="0.2">
      <c r="B49" s="83" t="s">
        <v>64</v>
      </c>
      <c r="C49" s="84"/>
      <c r="D49" s="78">
        <f t="shared" si="2"/>
        <v>0</v>
      </c>
      <c r="E49" s="79"/>
      <c r="F49" s="80"/>
      <c r="G49" s="75" t="e">
        <f>2/D49*1/3*$I$7*(SUMPRODUCT(B28:L28,$B$34:$L$34))</f>
        <v>#DIV/0!</v>
      </c>
      <c r="H49" s="76"/>
      <c r="I49" s="77"/>
    </row>
    <row r="50" spans="2:17" ht="14" thickTop="1" x14ac:dyDescent="0.15">
      <c r="N50" s="74" t="s">
        <v>94</v>
      </c>
      <c r="O50" s="74"/>
      <c r="P50" s="74"/>
      <c r="Q50" s="74">
        <v>1220.96</v>
      </c>
    </row>
    <row r="66" spans="2:20" x14ac:dyDescent="0.15">
      <c r="B66" s="67" t="s">
        <v>69</v>
      </c>
      <c r="G66" s="67" t="s">
        <v>65</v>
      </c>
      <c r="L66" s="67" t="s">
        <v>73</v>
      </c>
      <c r="Q66" s="67" t="s">
        <v>76</v>
      </c>
    </row>
    <row r="67" spans="2:20" x14ac:dyDescent="0.15">
      <c r="B67" s="66" t="s">
        <v>66</v>
      </c>
      <c r="C67" s="66" t="s">
        <v>67</v>
      </c>
      <c r="D67" s="66" t="s">
        <v>68</v>
      </c>
      <c r="G67" s="66" t="s">
        <v>66</v>
      </c>
      <c r="H67" s="66" t="s">
        <v>72</v>
      </c>
      <c r="I67" s="66" t="s">
        <v>68</v>
      </c>
      <c r="L67" s="66" t="s">
        <v>66</v>
      </c>
      <c r="M67" s="66" t="s">
        <v>74</v>
      </c>
      <c r="N67" s="66" t="s">
        <v>68</v>
      </c>
      <c r="Q67" s="66" t="s">
        <v>66</v>
      </c>
      <c r="R67" s="66" t="s">
        <v>74</v>
      </c>
      <c r="S67" s="66" t="s">
        <v>75</v>
      </c>
    </row>
    <row r="68" spans="2:20" x14ac:dyDescent="0.15">
      <c r="B68" s="66">
        <v>0</v>
      </c>
      <c r="C68" s="66">
        <v>1</v>
      </c>
      <c r="D68" s="66">
        <v>0</v>
      </c>
      <c r="G68" s="66">
        <v>5.8</v>
      </c>
      <c r="H68" s="66">
        <v>1</v>
      </c>
      <c r="I68" s="66">
        <v>5.8</v>
      </c>
      <c r="L68" s="66">
        <v>6.3</v>
      </c>
      <c r="M68" s="66">
        <v>1</v>
      </c>
      <c r="N68" s="66">
        <v>6.3</v>
      </c>
      <c r="Q68" s="68">
        <v>7</v>
      </c>
      <c r="R68" s="66">
        <v>1</v>
      </c>
      <c r="S68" s="66">
        <v>7</v>
      </c>
    </row>
    <row r="69" spans="2:20" x14ac:dyDescent="0.15">
      <c r="B69" s="66">
        <v>0</v>
      </c>
      <c r="C69" s="66">
        <v>4</v>
      </c>
      <c r="D69" s="66">
        <v>0</v>
      </c>
      <c r="G69" s="66">
        <v>4.9000000000000004</v>
      </c>
      <c r="H69" s="66">
        <v>4</v>
      </c>
      <c r="I69" s="66">
        <v>19.600000000000001</v>
      </c>
      <c r="L69" s="66">
        <v>5.4</v>
      </c>
      <c r="M69" s="66">
        <v>4</v>
      </c>
      <c r="N69" s="66">
        <v>21.6</v>
      </c>
      <c r="Q69" s="68">
        <v>6.1</v>
      </c>
      <c r="R69" s="66">
        <v>4</v>
      </c>
      <c r="S69" s="66">
        <v>24.4</v>
      </c>
    </row>
    <row r="70" spans="2:20" x14ac:dyDescent="0.15">
      <c r="B70" s="66">
        <v>0</v>
      </c>
      <c r="C70" s="66">
        <v>2</v>
      </c>
      <c r="D70" s="66">
        <v>0</v>
      </c>
      <c r="G70" s="66">
        <v>4</v>
      </c>
      <c r="H70" s="66">
        <v>2</v>
      </c>
      <c r="I70" s="66">
        <v>8</v>
      </c>
      <c r="L70" s="66">
        <v>4.5</v>
      </c>
      <c r="M70" s="66">
        <v>2</v>
      </c>
      <c r="N70" s="66">
        <v>9</v>
      </c>
      <c r="Q70" s="68">
        <v>5.2</v>
      </c>
      <c r="R70" s="66">
        <v>2</v>
      </c>
      <c r="S70" s="66">
        <v>10.4</v>
      </c>
    </row>
    <row r="71" spans="2:20" x14ac:dyDescent="0.15">
      <c r="B71" s="66">
        <v>0</v>
      </c>
      <c r="C71" s="66">
        <v>4</v>
      </c>
      <c r="D71" s="66">
        <v>0</v>
      </c>
      <c r="G71" s="66">
        <v>3.1</v>
      </c>
      <c r="H71" s="66">
        <v>4</v>
      </c>
      <c r="I71" s="66">
        <v>12.4</v>
      </c>
      <c r="L71" s="66">
        <v>3.6</v>
      </c>
      <c r="M71" s="66">
        <v>4</v>
      </c>
      <c r="N71" s="66">
        <v>14.4</v>
      </c>
      <c r="Q71" s="68">
        <v>4.3</v>
      </c>
      <c r="R71" s="66">
        <v>4</v>
      </c>
      <c r="S71" s="66">
        <v>17.2</v>
      </c>
    </row>
    <row r="72" spans="2:20" x14ac:dyDescent="0.15">
      <c r="B72" s="66">
        <v>0</v>
      </c>
      <c r="C72" s="66">
        <v>2</v>
      </c>
      <c r="D72" s="66">
        <v>0</v>
      </c>
      <c r="G72" s="66">
        <v>2.2000000000000002</v>
      </c>
      <c r="H72" s="66">
        <v>2</v>
      </c>
      <c r="I72" s="66">
        <v>4.4000000000000004</v>
      </c>
      <c r="L72" s="66">
        <v>2.7</v>
      </c>
      <c r="M72" s="66">
        <v>2</v>
      </c>
      <c r="N72" s="66">
        <v>5.4</v>
      </c>
      <c r="Q72" s="68">
        <v>3.4</v>
      </c>
      <c r="R72" s="66">
        <v>2</v>
      </c>
      <c r="S72" s="66">
        <v>6.8</v>
      </c>
    </row>
    <row r="73" spans="2:20" x14ac:dyDescent="0.15">
      <c r="B73" s="66">
        <v>0</v>
      </c>
      <c r="C73" s="66">
        <v>4</v>
      </c>
      <c r="D73" s="66">
        <v>0</v>
      </c>
      <c r="G73" s="66">
        <v>1.3</v>
      </c>
      <c r="H73" s="66">
        <v>4</v>
      </c>
      <c r="I73" s="66">
        <v>5.2</v>
      </c>
      <c r="L73" s="66">
        <v>1.8</v>
      </c>
      <c r="M73" s="66">
        <v>4</v>
      </c>
      <c r="N73" s="66">
        <v>7.2</v>
      </c>
      <c r="Q73" s="68">
        <v>2.5</v>
      </c>
      <c r="R73" s="66">
        <v>4</v>
      </c>
      <c r="S73" s="66">
        <v>10</v>
      </c>
    </row>
    <row r="74" spans="2:20" x14ac:dyDescent="0.15">
      <c r="B74" s="66">
        <v>0</v>
      </c>
      <c r="C74" s="66">
        <v>2</v>
      </c>
      <c r="D74" s="66">
        <v>0</v>
      </c>
      <c r="G74" s="66">
        <v>0.4</v>
      </c>
      <c r="H74" s="66">
        <v>2</v>
      </c>
      <c r="I74" s="66">
        <v>0.8</v>
      </c>
      <c r="L74" s="66">
        <v>0.9</v>
      </c>
      <c r="M74" s="66">
        <v>2</v>
      </c>
      <c r="N74" s="66">
        <v>1.8</v>
      </c>
      <c r="Q74" s="68">
        <v>1.6</v>
      </c>
      <c r="R74" s="66">
        <v>2</v>
      </c>
      <c r="S74" s="66">
        <v>3.2</v>
      </c>
    </row>
    <row r="75" spans="2:20" x14ac:dyDescent="0.15">
      <c r="B75" s="66">
        <v>0</v>
      </c>
      <c r="C75" s="66">
        <v>4</v>
      </c>
      <c r="D75" s="66">
        <v>0</v>
      </c>
      <c r="G75" s="66">
        <v>0</v>
      </c>
      <c r="H75" s="66">
        <v>4</v>
      </c>
      <c r="I75" s="66">
        <v>0</v>
      </c>
      <c r="L75" s="66">
        <v>0</v>
      </c>
      <c r="M75" s="66">
        <v>4</v>
      </c>
      <c r="N75" s="66">
        <v>0</v>
      </c>
      <c r="Q75" s="68">
        <v>0.7</v>
      </c>
      <c r="R75" s="66">
        <v>4</v>
      </c>
      <c r="S75" s="66">
        <v>2.8</v>
      </c>
    </row>
    <row r="76" spans="2:20" x14ac:dyDescent="0.15">
      <c r="B76" s="66">
        <v>0</v>
      </c>
      <c r="C76" s="66">
        <v>2</v>
      </c>
      <c r="D76" s="66">
        <v>0</v>
      </c>
      <c r="G76" s="66">
        <v>0</v>
      </c>
      <c r="H76" s="66">
        <v>2</v>
      </c>
      <c r="I76" s="66">
        <v>0</v>
      </c>
      <c r="L76" s="66">
        <v>0</v>
      </c>
      <c r="M76" s="66">
        <v>2</v>
      </c>
      <c r="N76" s="66">
        <v>0</v>
      </c>
      <c r="Q76" s="69">
        <v>0</v>
      </c>
      <c r="R76" s="66">
        <v>2</v>
      </c>
      <c r="S76" s="66">
        <v>0</v>
      </c>
    </row>
    <row r="77" spans="2:20" x14ac:dyDescent="0.15">
      <c r="B77" s="66">
        <v>0</v>
      </c>
      <c r="C77" s="66">
        <v>4</v>
      </c>
      <c r="D77" s="66">
        <v>0</v>
      </c>
      <c r="G77" s="66">
        <v>0</v>
      </c>
      <c r="H77" s="66">
        <v>4</v>
      </c>
      <c r="I77" s="66">
        <v>0</v>
      </c>
      <c r="L77" s="66">
        <v>0</v>
      </c>
      <c r="M77" s="66">
        <v>4</v>
      </c>
      <c r="N77" s="66">
        <v>0</v>
      </c>
      <c r="Q77" s="69">
        <v>0</v>
      </c>
      <c r="R77" s="66">
        <v>4</v>
      </c>
      <c r="S77" s="66">
        <v>0</v>
      </c>
    </row>
    <row r="78" spans="2:20" x14ac:dyDescent="0.15">
      <c r="B78" s="66">
        <v>0</v>
      </c>
      <c r="C78" s="66">
        <v>1</v>
      </c>
      <c r="D78" s="66">
        <v>0</v>
      </c>
      <c r="G78" s="66">
        <v>0</v>
      </c>
      <c r="H78" s="66">
        <v>1</v>
      </c>
      <c r="I78" s="66">
        <v>0</v>
      </c>
      <c r="L78" s="66">
        <v>0</v>
      </c>
      <c r="M78" s="66">
        <v>1</v>
      </c>
      <c r="N78" s="66">
        <v>0</v>
      </c>
      <c r="Q78" s="69">
        <v>0</v>
      </c>
      <c r="R78" s="66">
        <v>1</v>
      </c>
      <c r="S78" s="66">
        <v>0</v>
      </c>
    </row>
    <row r="79" spans="2:20" x14ac:dyDescent="0.15">
      <c r="B79" t="s">
        <v>70</v>
      </c>
      <c r="D79">
        <v>0</v>
      </c>
      <c r="E79" s="67" t="s">
        <v>71</v>
      </c>
      <c r="G79" t="s">
        <v>70</v>
      </c>
      <c r="I79">
        <f>SUM(I68:I78)</f>
        <v>56.2</v>
      </c>
      <c r="J79" s="67" t="s">
        <v>71</v>
      </c>
      <c r="L79" t="s">
        <v>70</v>
      </c>
      <c r="N79">
        <f>SUM(N68:N78)</f>
        <v>65.7</v>
      </c>
      <c r="O79" s="67" t="s">
        <v>71</v>
      </c>
      <c r="Q79" t="s">
        <v>70</v>
      </c>
      <c r="S79">
        <f>SUM(S68:S78)</f>
        <v>81.8</v>
      </c>
      <c r="T79" s="67" t="s">
        <v>71</v>
      </c>
    </row>
    <row r="80" spans="2:20" x14ac:dyDescent="0.15">
      <c r="D80">
        <v>0</v>
      </c>
      <c r="E80" t="s">
        <v>22</v>
      </c>
      <c r="I80">
        <v>112.4</v>
      </c>
      <c r="J80" t="s">
        <v>22</v>
      </c>
      <c r="N80">
        <v>131.4</v>
      </c>
      <c r="O80" t="s">
        <v>22</v>
      </c>
      <c r="S80">
        <v>163.6</v>
      </c>
      <c r="T80" t="s">
        <v>22</v>
      </c>
    </row>
    <row r="81" spans="2:19" x14ac:dyDescent="0.15">
      <c r="B81" s="67" t="s">
        <v>84</v>
      </c>
      <c r="C81" s="67">
        <v>0</v>
      </c>
      <c r="G81" s="67" t="s">
        <v>84</v>
      </c>
      <c r="H81" s="67"/>
      <c r="I81" s="67">
        <v>33.72</v>
      </c>
      <c r="L81" s="67" t="s">
        <v>84</v>
      </c>
      <c r="M81" s="67"/>
      <c r="N81" s="67">
        <v>39.42</v>
      </c>
      <c r="Q81" s="67" t="s">
        <v>84</v>
      </c>
      <c r="R81" s="67"/>
      <c r="S81" s="67">
        <v>49.08</v>
      </c>
    </row>
    <row r="83" spans="2:19" x14ac:dyDescent="0.15">
      <c r="B83" t="s">
        <v>77</v>
      </c>
      <c r="G83" t="s">
        <v>78</v>
      </c>
      <c r="L83" t="s">
        <v>79</v>
      </c>
    </row>
    <row r="84" spans="2:19" x14ac:dyDescent="0.15">
      <c r="B84" s="66" t="s">
        <v>66</v>
      </c>
      <c r="C84" s="66" t="s">
        <v>74</v>
      </c>
      <c r="D84" s="66" t="s">
        <v>75</v>
      </c>
      <c r="G84" s="66" t="s">
        <v>66</v>
      </c>
      <c r="H84" s="66" t="s">
        <v>74</v>
      </c>
      <c r="I84" s="66" t="s">
        <v>75</v>
      </c>
      <c r="L84" s="66" t="s">
        <v>66</v>
      </c>
      <c r="M84" s="66" t="s">
        <v>74</v>
      </c>
      <c r="N84" s="66" t="s">
        <v>75</v>
      </c>
      <c r="Q84" t="s">
        <v>80</v>
      </c>
    </row>
    <row r="85" spans="2:19" x14ac:dyDescent="0.15">
      <c r="B85" s="68">
        <v>9</v>
      </c>
      <c r="C85" s="66">
        <v>1</v>
      </c>
      <c r="D85" s="66">
        <v>9</v>
      </c>
      <c r="G85" s="68">
        <v>9</v>
      </c>
      <c r="H85" s="66">
        <v>1</v>
      </c>
      <c r="I85" s="66">
        <v>9</v>
      </c>
      <c r="L85" s="68">
        <v>9</v>
      </c>
      <c r="M85" s="66">
        <v>1</v>
      </c>
      <c r="N85" s="66">
        <v>9</v>
      </c>
      <c r="Q85" s="66" t="s">
        <v>66</v>
      </c>
      <c r="R85" s="66" t="s">
        <v>74</v>
      </c>
      <c r="S85" s="66" t="s">
        <v>75</v>
      </c>
    </row>
    <row r="86" spans="2:19" x14ac:dyDescent="0.15">
      <c r="B86" s="68">
        <v>8.1</v>
      </c>
      <c r="C86" s="66">
        <v>4</v>
      </c>
      <c r="D86" s="66">
        <v>32.4</v>
      </c>
      <c r="G86" s="68">
        <v>8.1</v>
      </c>
      <c r="H86" s="66">
        <v>4</v>
      </c>
      <c r="I86" s="66">
        <v>32.4</v>
      </c>
      <c r="L86" s="68">
        <v>8.1</v>
      </c>
      <c r="M86" s="66">
        <v>4</v>
      </c>
      <c r="N86" s="66">
        <v>32.4</v>
      </c>
      <c r="Q86" s="68">
        <v>9</v>
      </c>
      <c r="R86" s="66">
        <v>1</v>
      </c>
      <c r="S86" s="66">
        <v>9</v>
      </c>
    </row>
    <row r="87" spans="2:19" x14ac:dyDescent="0.15">
      <c r="B87" s="68">
        <v>7.2</v>
      </c>
      <c r="C87" s="66">
        <v>2</v>
      </c>
      <c r="D87" s="66">
        <v>14.4</v>
      </c>
      <c r="G87" s="68">
        <v>7.2</v>
      </c>
      <c r="H87" s="66">
        <v>2</v>
      </c>
      <c r="I87" s="66">
        <v>14.4</v>
      </c>
      <c r="L87" s="68">
        <v>7.2</v>
      </c>
      <c r="M87" s="66">
        <v>2</v>
      </c>
      <c r="N87" s="66">
        <v>14.4</v>
      </c>
      <c r="Q87" s="68">
        <v>8.1</v>
      </c>
      <c r="R87" s="66">
        <v>4</v>
      </c>
      <c r="S87" s="66">
        <v>32.4</v>
      </c>
    </row>
    <row r="88" spans="2:19" x14ac:dyDescent="0.15">
      <c r="B88" s="68">
        <v>6.3</v>
      </c>
      <c r="C88" s="66">
        <v>4</v>
      </c>
      <c r="D88" s="66">
        <v>25.2</v>
      </c>
      <c r="G88" s="68">
        <v>6.3</v>
      </c>
      <c r="H88" s="66">
        <v>4</v>
      </c>
      <c r="I88" s="66">
        <v>25.2</v>
      </c>
      <c r="L88" s="68">
        <v>6.3</v>
      </c>
      <c r="M88" s="66">
        <v>4</v>
      </c>
      <c r="N88" s="66">
        <v>25.2</v>
      </c>
      <c r="Q88" s="68">
        <v>7.2</v>
      </c>
      <c r="R88" s="66">
        <v>2</v>
      </c>
      <c r="S88" s="66">
        <v>14.4</v>
      </c>
    </row>
    <row r="89" spans="2:19" x14ac:dyDescent="0.15">
      <c r="B89" s="68">
        <v>5.4</v>
      </c>
      <c r="C89" s="66">
        <v>2</v>
      </c>
      <c r="D89" s="66">
        <v>10.8</v>
      </c>
      <c r="G89" s="68">
        <v>5.4</v>
      </c>
      <c r="H89" s="66">
        <v>2</v>
      </c>
      <c r="I89" s="66">
        <v>10.8</v>
      </c>
      <c r="L89" s="68">
        <v>5.4</v>
      </c>
      <c r="M89" s="66">
        <v>2</v>
      </c>
      <c r="N89" s="66">
        <v>10.8</v>
      </c>
      <c r="Q89" s="68">
        <v>6.3</v>
      </c>
      <c r="R89" s="66">
        <v>4</v>
      </c>
      <c r="S89" s="66">
        <v>25.2</v>
      </c>
    </row>
    <row r="90" spans="2:19" x14ac:dyDescent="0.15">
      <c r="B90" s="68">
        <v>4.5</v>
      </c>
      <c r="C90" s="66">
        <v>4</v>
      </c>
      <c r="D90" s="66">
        <v>18</v>
      </c>
      <c r="G90" s="68">
        <v>4.5</v>
      </c>
      <c r="H90" s="66">
        <v>4</v>
      </c>
      <c r="I90" s="66">
        <v>18</v>
      </c>
      <c r="L90" s="68">
        <v>4.5</v>
      </c>
      <c r="M90" s="66">
        <v>4</v>
      </c>
      <c r="N90" s="66">
        <v>18</v>
      </c>
      <c r="Q90" s="68">
        <v>5.4</v>
      </c>
      <c r="R90" s="66">
        <v>2</v>
      </c>
      <c r="S90" s="66">
        <v>10.8</v>
      </c>
    </row>
    <row r="91" spans="2:19" x14ac:dyDescent="0.15">
      <c r="B91" s="68">
        <v>3.6</v>
      </c>
      <c r="C91" s="66">
        <v>2</v>
      </c>
      <c r="D91" s="66">
        <v>7.2</v>
      </c>
      <c r="G91" s="68">
        <v>3.6</v>
      </c>
      <c r="H91" s="66">
        <v>2</v>
      </c>
      <c r="I91" s="66">
        <v>7.2</v>
      </c>
      <c r="L91" s="68">
        <v>3.6</v>
      </c>
      <c r="M91" s="66">
        <v>2</v>
      </c>
      <c r="N91" s="66">
        <v>7.2</v>
      </c>
      <c r="Q91" s="68">
        <v>4.5</v>
      </c>
      <c r="R91" s="66">
        <v>4</v>
      </c>
      <c r="S91" s="66">
        <v>18</v>
      </c>
    </row>
    <row r="92" spans="2:19" x14ac:dyDescent="0.15">
      <c r="B92" s="68">
        <v>2.7</v>
      </c>
      <c r="C92" s="66">
        <v>4</v>
      </c>
      <c r="D92" s="66">
        <v>10.8</v>
      </c>
      <c r="G92" s="68">
        <v>2.7</v>
      </c>
      <c r="H92" s="66">
        <v>4</v>
      </c>
      <c r="I92" s="66">
        <v>10.8</v>
      </c>
      <c r="L92" s="68">
        <v>2.7</v>
      </c>
      <c r="M92" s="66">
        <v>4</v>
      </c>
      <c r="N92" s="66">
        <v>10.8</v>
      </c>
      <c r="Q92" s="68">
        <v>3.6</v>
      </c>
      <c r="R92" s="66">
        <v>2</v>
      </c>
      <c r="S92" s="66">
        <v>7.2</v>
      </c>
    </row>
    <row r="93" spans="2:19" x14ac:dyDescent="0.15">
      <c r="B93" s="68">
        <v>1.8</v>
      </c>
      <c r="C93" s="66">
        <v>2</v>
      </c>
      <c r="D93" s="66">
        <v>3.6</v>
      </c>
      <c r="G93" s="68">
        <v>1.8</v>
      </c>
      <c r="H93" s="66">
        <v>2</v>
      </c>
      <c r="I93" s="66">
        <v>3.6</v>
      </c>
      <c r="L93" s="68">
        <v>1.8</v>
      </c>
      <c r="M93" s="66">
        <v>2</v>
      </c>
      <c r="N93" s="66">
        <v>3.6</v>
      </c>
      <c r="Q93" s="68">
        <v>2.7</v>
      </c>
      <c r="R93" s="66">
        <v>4</v>
      </c>
      <c r="S93" s="66">
        <v>10.8</v>
      </c>
    </row>
    <row r="94" spans="2:19" x14ac:dyDescent="0.15">
      <c r="B94" s="68">
        <v>0.9</v>
      </c>
      <c r="C94" s="66">
        <v>4</v>
      </c>
      <c r="D94" s="66">
        <v>3.6</v>
      </c>
      <c r="G94" s="68">
        <v>0.9</v>
      </c>
      <c r="H94" s="66">
        <v>4</v>
      </c>
      <c r="I94" s="66">
        <v>3.6</v>
      </c>
      <c r="L94" s="68">
        <v>0.9</v>
      </c>
      <c r="M94" s="66">
        <v>4</v>
      </c>
      <c r="N94" s="66">
        <v>3.6</v>
      </c>
      <c r="Q94" s="68">
        <v>1.8</v>
      </c>
      <c r="R94" s="66">
        <v>2</v>
      </c>
      <c r="S94" s="66">
        <v>3.6</v>
      </c>
    </row>
    <row r="95" spans="2:19" x14ac:dyDescent="0.15">
      <c r="B95" s="69">
        <v>0</v>
      </c>
      <c r="C95" s="66">
        <v>1</v>
      </c>
      <c r="D95" s="66">
        <v>0</v>
      </c>
      <c r="G95" s="68">
        <v>0</v>
      </c>
      <c r="H95" s="66">
        <v>1</v>
      </c>
      <c r="I95" s="66">
        <v>0</v>
      </c>
      <c r="L95" s="68">
        <v>0</v>
      </c>
      <c r="M95" s="66">
        <v>1</v>
      </c>
      <c r="N95" s="66">
        <v>0</v>
      </c>
      <c r="Q95" s="68">
        <v>0.9</v>
      </c>
      <c r="R95" s="66">
        <v>4</v>
      </c>
      <c r="S95" s="66">
        <v>3.6</v>
      </c>
    </row>
    <row r="96" spans="2:19" x14ac:dyDescent="0.15">
      <c r="B96" t="s">
        <v>70</v>
      </c>
      <c r="D96">
        <f>SUM(D85:D95)</f>
        <v>135</v>
      </c>
      <c r="E96" s="67" t="s">
        <v>71</v>
      </c>
      <c r="G96" t="s">
        <v>70</v>
      </c>
      <c r="I96" s="70">
        <v>135</v>
      </c>
      <c r="J96" s="67" t="s">
        <v>71</v>
      </c>
      <c r="L96" t="s">
        <v>70</v>
      </c>
      <c r="N96" s="70">
        <v>135</v>
      </c>
      <c r="O96" s="67" t="s">
        <v>71</v>
      </c>
      <c r="Q96" s="68">
        <v>0</v>
      </c>
      <c r="R96" s="66">
        <v>1</v>
      </c>
      <c r="S96" s="66">
        <v>0</v>
      </c>
    </row>
    <row r="97" spans="2:20" x14ac:dyDescent="0.15">
      <c r="D97">
        <v>270</v>
      </c>
      <c r="E97" t="s">
        <v>22</v>
      </c>
      <c r="I97" s="70">
        <v>270</v>
      </c>
      <c r="J97" t="s">
        <v>22</v>
      </c>
      <c r="N97" s="70">
        <v>270</v>
      </c>
      <c r="O97" t="s">
        <v>22</v>
      </c>
      <c r="Q97" t="s">
        <v>70</v>
      </c>
      <c r="S97" s="70">
        <v>135</v>
      </c>
      <c r="T97" s="67" t="s">
        <v>71</v>
      </c>
    </row>
    <row r="98" spans="2:20" x14ac:dyDescent="0.15">
      <c r="B98" s="67" t="s">
        <v>84</v>
      </c>
      <c r="C98" s="67">
        <v>81</v>
      </c>
      <c r="G98" s="67" t="s">
        <v>84</v>
      </c>
      <c r="H98" s="67"/>
      <c r="I98" s="71">
        <v>81</v>
      </c>
      <c r="L98" s="67" t="s">
        <v>84</v>
      </c>
      <c r="M98" s="67"/>
      <c r="N98" s="71">
        <v>81</v>
      </c>
      <c r="S98" s="70">
        <v>270</v>
      </c>
      <c r="T98" t="s">
        <v>22</v>
      </c>
    </row>
    <row r="99" spans="2:20" x14ac:dyDescent="0.15">
      <c r="Q99" s="67" t="s">
        <v>84</v>
      </c>
      <c r="R99" s="67"/>
      <c r="S99" s="71">
        <v>81</v>
      </c>
    </row>
    <row r="100" spans="2:20" x14ac:dyDescent="0.15">
      <c r="B100" t="s">
        <v>81</v>
      </c>
      <c r="G100" t="s">
        <v>82</v>
      </c>
      <c r="L100" t="s">
        <v>83</v>
      </c>
    </row>
    <row r="101" spans="2:20" x14ac:dyDescent="0.15">
      <c r="B101" s="66" t="s">
        <v>66</v>
      </c>
      <c r="C101" s="66" t="s">
        <v>74</v>
      </c>
      <c r="D101" s="66" t="s">
        <v>75</v>
      </c>
      <c r="G101" s="66" t="s">
        <v>66</v>
      </c>
      <c r="H101" s="66" t="s">
        <v>74</v>
      </c>
      <c r="I101" s="66" t="s">
        <v>75</v>
      </c>
      <c r="L101" s="66" t="s">
        <v>66</v>
      </c>
      <c r="M101" s="66" t="s">
        <v>74</v>
      </c>
      <c r="N101" s="66" t="s">
        <v>75</v>
      </c>
    </row>
    <row r="102" spans="2:20" x14ac:dyDescent="0.15">
      <c r="B102" s="66">
        <v>9</v>
      </c>
      <c r="C102" s="66">
        <v>1</v>
      </c>
      <c r="D102" s="66">
        <v>9</v>
      </c>
      <c r="G102" s="66">
        <v>9</v>
      </c>
      <c r="H102" s="66">
        <v>1</v>
      </c>
      <c r="I102" s="66">
        <v>9</v>
      </c>
      <c r="L102" s="66">
        <v>9</v>
      </c>
      <c r="M102" s="66">
        <v>1</v>
      </c>
      <c r="N102" s="66">
        <v>9</v>
      </c>
    </row>
    <row r="103" spans="2:20" x14ac:dyDescent="0.15">
      <c r="B103" s="66">
        <v>8.1</v>
      </c>
      <c r="C103" s="66">
        <v>4</v>
      </c>
      <c r="D103" s="66">
        <v>32.4</v>
      </c>
      <c r="G103" s="66">
        <v>8.1</v>
      </c>
      <c r="H103" s="66">
        <v>4</v>
      </c>
      <c r="I103" s="66">
        <v>32.4</v>
      </c>
      <c r="L103" s="66">
        <v>8.1</v>
      </c>
      <c r="M103" s="66">
        <v>4</v>
      </c>
      <c r="N103" s="66">
        <v>32.4</v>
      </c>
    </row>
    <row r="104" spans="2:20" x14ac:dyDescent="0.15">
      <c r="B104" s="66">
        <v>7.2</v>
      </c>
      <c r="C104" s="66">
        <v>2</v>
      </c>
      <c r="D104" s="66">
        <v>14.4</v>
      </c>
      <c r="G104" s="66">
        <v>7.2</v>
      </c>
      <c r="H104" s="66">
        <v>2</v>
      </c>
      <c r="I104" s="66">
        <v>14.4</v>
      </c>
      <c r="L104" s="66">
        <v>7.2</v>
      </c>
      <c r="M104" s="66">
        <v>2</v>
      </c>
      <c r="N104" s="66">
        <v>14.4</v>
      </c>
    </row>
    <row r="105" spans="2:20" x14ac:dyDescent="0.15">
      <c r="B105" s="66">
        <v>6.3</v>
      </c>
      <c r="C105" s="66">
        <v>4</v>
      </c>
      <c r="D105" s="66">
        <v>25.2</v>
      </c>
      <c r="G105" s="66">
        <v>6.3</v>
      </c>
      <c r="H105" s="66">
        <v>4</v>
      </c>
      <c r="I105" s="66">
        <v>25.2</v>
      </c>
      <c r="L105" s="66">
        <v>6.3</v>
      </c>
      <c r="M105" s="66">
        <v>4</v>
      </c>
      <c r="N105" s="66">
        <v>25.2</v>
      </c>
    </row>
    <row r="106" spans="2:20" x14ac:dyDescent="0.15">
      <c r="B106" s="66">
        <v>5.4</v>
      </c>
      <c r="C106" s="66">
        <v>2</v>
      </c>
      <c r="D106" s="66">
        <v>10.8</v>
      </c>
      <c r="G106" s="66">
        <v>5.4</v>
      </c>
      <c r="H106" s="66">
        <v>2</v>
      </c>
      <c r="I106" s="66">
        <v>10.8</v>
      </c>
      <c r="L106" s="66">
        <v>5.4</v>
      </c>
      <c r="M106" s="66">
        <v>2</v>
      </c>
      <c r="N106" s="66">
        <v>10.8</v>
      </c>
    </row>
    <row r="107" spans="2:20" x14ac:dyDescent="0.15">
      <c r="B107" s="66">
        <v>4.5</v>
      </c>
      <c r="C107" s="66">
        <v>4</v>
      </c>
      <c r="D107" s="66">
        <v>18</v>
      </c>
      <c r="G107" s="66">
        <v>4.5</v>
      </c>
      <c r="H107" s="66">
        <v>4</v>
      </c>
      <c r="I107" s="66">
        <v>18</v>
      </c>
      <c r="L107" s="66">
        <v>4.5</v>
      </c>
      <c r="M107" s="66">
        <v>4</v>
      </c>
      <c r="N107" s="66">
        <v>18</v>
      </c>
    </row>
    <row r="108" spans="2:20" x14ac:dyDescent="0.15">
      <c r="B108" s="66">
        <v>3.6</v>
      </c>
      <c r="C108" s="66">
        <v>2</v>
      </c>
      <c r="D108" s="66">
        <v>7.2</v>
      </c>
      <c r="G108" s="66">
        <v>3.6</v>
      </c>
      <c r="H108" s="66">
        <v>2</v>
      </c>
      <c r="I108" s="66">
        <v>7.2</v>
      </c>
      <c r="L108" s="66">
        <v>3.6</v>
      </c>
      <c r="M108" s="66">
        <v>2</v>
      </c>
      <c r="N108" s="66">
        <v>7.2</v>
      </c>
    </row>
    <row r="109" spans="2:20" x14ac:dyDescent="0.15">
      <c r="B109" s="66">
        <v>2.7</v>
      </c>
      <c r="C109" s="66">
        <v>4</v>
      </c>
      <c r="D109" s="66">
        <v>10.8</v>
      </c>
      <c r="G109" s="66">
        <v>2.7</v>
      </c>
      <c r="H109" s="66">
        <v>4</v>
      </c>
      <c r="I109" s="66">
        <v>10.8</v>
      </c>
      <c r="L109" s="66">
        <v>2.7</v>
      </c>
      <c r="M109" s="66">
        <v>4</v>
      </c>
      <c r="N109" s="66">
        <v>10.8</v>
      </c>
    </row>
    <row r="110" spans="2:20" x14ac:dyDescent="0.15">
      <c r="B110" s="66">
        <v>1.8</v>
      </c>
      <c r="C110" s="66">
        <v>2</v>
      </c>
      <c r="D110" s="66">
        <v>3.6</v>
      </c>
      <c r="G110" s="66">
        <v>1.8</v>
      </c>
      <c r="H110" s="66">
        <v>2</v>
      </c>
      <c r="I110" s="66">
        <v>3.6</v>
      </c>
      <c r="L110" s="66">
        <v>1.8</v>
      </c>
      <c r="M110" s="66">
        <v>2</v>
      </c>
      <c r="N110" s="66">
        <v>3.6</v>
      </c>
    </row>
    <row r="111" spans="2:20" x14ac:dyDescent="0.15">
      <c r="B111" s="66">
        <v>0.9</v>
      </c>
      <c r="C111" s="66">
        <v>4</v>
      </c>
      <c r="D111" s="66">
        <v>3.6</v>
      </c>
      <c r="G111" s="66">
        <v>0.9</v>
      </c>
      <c r="H111" s="66">
        <v>4</v>
      </c>
      <c r="I111" s="66">
        <v>3.6</v>
      </c>
      <c r="L111" s="66">
        <v>0.9</v>
      </c>
      <c r="M111" s="66">
        <v>4</v>
      </c>
      <c r="N111" s="66">
        <v>3.6</v>
      </c>
    </row>
    <row r="112" spans="2:20" x14ac:dyDescent="0.15">
      <c r="B112" s="66">
        <v>0</v>
      </c>
      <c r="C112" s="66">
        <v>1</v>
      </c>
      <c r="D112" s="66">
        <v>0</v>
      </c>
      <c r="G112" s="66">
        <v>0</v>
      </c>
      <c r="H112" s="66">
        <v>1</v>
      </c>
      <c r="I112" s="66">
        <v>0</v>
      </c>
      <c r="L112" s="66">
        <v>0</v>
      </c>
      <c r="M112" s="66">
        <v>1</v>
      </c>
      <c r="N112" s="66">
        <v>0</v>
      </c>
    </row>
    <row r="113" spans="2:15" x14ac:dyDescent="0.15">
      <c r="B113" t="s">
        <v>70</v>
      </c>
      <c r="D113" s="70">
        <v>135</v>
      </c>
      <c r="E113" s="67" t="s">
        <v>71</v>
      </c>
      <c r="G113" t="s">
        <v>70</v>
      </c>
      <c r="I113" s="70">
        <v>135</v>
      </c>
      <c r="J113" s="67" t="s">
        <v>71</v>
      </c>
      <c r="L113" t="s">
        <v>70</v>
      </c>
      <c r="N113" s="70">
        <v>135</v>
      </c>
      <c r="O113" s="67" t="s">
        <v>71</v>
      </c>
    </row>
    <row r="114" spans="2:15" x14ac:dyDescent="0.15">
      <c r="D114" s="70">
        <v>270</v>
      </c>
      <c r="E114" t="s">
        <v>22</v>
      </c>
      <c r="I114" s="70">
        <v>270</v>
      </c>
      <c r="J114" t="s">
        <v>22</v>
      </c>
      <c r="N114" s="70">
        <v>270</v>
      </c>
      <c r="O114" t="s">
        <v>22</v>
      </c>
    </row>
    <row r="116" spans="2:15" x14ac:dyDescent="0.15">
      <c r="B116" s="67" t="s">
        <v>84</v>
      </c>
      <c r="C116" s="67">
        <v>81</v>
      </c>
      <c r="G116" s="67" t="s">
        <v>84</v>
      </c>
      <c r="H116" s="67"/>
      <c r="I116" s="67">
        <v>81</v>
      </c>
      <c r="L116" s="67" t="s">
        <v>84</v>
      </c>
      <c r="M116" s="67"/>
      <c r="N116" s="67">
        <v>81</v>
      </c>
    </row>
    <row r="121" spans="2:15" x14ac:dyDescent="0.15">
      <c r="B121" s="73" t="s">
        <v>86</v>
      </c>
      <c r="C121" s="73"/>
      <c r="D121" s="73">
        <v>0</v>
      </c>
      <c r="E121" s="73">
        <v>1</v>
      </c>
      <c r="F121" s="73">
        <v>2</v>
      </c>
      <c r="G121" s="73">
        <v>3</v>
      </c>
      <c r="H121" s="73">
        <v>4</v>
      </c>
      <c r="I121" s="73">
        <v>5</v>
      </c>
      <c r="J121" s="73">
        <v>6</v>
      </c>
      <c r="K121" s="73">
        <v>7</v>
      </c>
      <c r="L121" s="73">
        <v>8</v>
      </c>
      <c r="M121" s="73">
        <v>9</v>
      </c>
      <c r="N121" s="73">
        <v>10</v>
      </c>
    </row>
    <row r="122" spans="2:15" x14ac:dyDescent="0.15">
      <c r="B122" s="72" t="s">
        <v>85</v>
      </c>
      <c r="C122" s="72"/>
      <c r="D122" s="72">
        <v>0</v>
      </c>
      <c r="E122" s="72">
        <v>33.72</v>
      </c>
      <c r="F122" s="72">
        <v>39.42</v>
      </c>
      <c r="G122" s="72">
        <v>49.08</v>
      </c>
      <c r="H122" s="72">
        <v>81</v>
      </c>
      <c r="I122" s="72">
        <v>81</v>
      </c>
      <c r="J122" s="72">
        <v>81</v>
      </c>
      <c r="K122" s="72">
        <v>81</v>
      </c>
      <c r="L122" s="72">
        <v>81</v>
      </c>
      <c r="M122" s="72">
        <v>81</v>
      </c>
      <c r="N122" s="72">
        <v>81</v>
      </c>
    </row>
  </sheetData>
  <mergeCells count="41"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B14:L14"/>
    <mergeCell ref="G39:I39"/>
    <mergeCell ref="G41:I41"/>
    <mergeCell ref="G43:I43"/>
    <mergeCell ref="G45:I45"/>
    <mergeCell ref="G40:I40"/>
    <mergeCell ref="G42:I42"/>
    <mergeCell ref="G44:I44"/>
    <mergeCell ref="B47:C47"/>
    <mergeCell ref="B49:C49"/>
    <mergeCell ref="B48:C48"/>
    <mergeCell ref="B46:C46"/>
    <mergeCell ref="B44:C44"/>
    <mergeCell ref="B40:C40"/>
    <mergeCell ref="D40:F40"/>
    <mergeCell ref="D42:F42"/>
    <mergeCell ref="D44:F44"/>
    <mergeCell ref="D46:F46"/>
    <mergeCell ref="B41:C41"/>
    <mergeCell ref="B45:C45"/>
    <mergeCell ref="B43:C43"/>
    <mergeCell ref="B42:C42"/>
    <mergeCell ref="D41:F41"/>
    <mergeCell ref="D43:F43"/>
    <mergeCell ref="D45:F45"/>
    <mergeCell ref="D48:F48"/>
    <mergeCell ref="D49:F49"/>
    <mergeCell ref="G48:I48"/>
    <mergeCell ref="G49:I49"/>
    <mergeCell ref="G46:I46"/>
    <mergeCell ref="G47:I47"/>
    <mergeCell ref="D47:F47"/>
  </mergeCells>
  <phoneticPr fontId="0" type="noConversion"/>
  <pageMargins left="0.75" right="0.75" top="1" bottom="1" header="0.5" footer="0.5"/>
  <pageSetup scale="86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zoomScale="86" workbookViewId="0">
      <selection activeCell="F3" sqref="F3"/>
    </sheetView>
  </sheetViews>
  <sheetFormatPr baseColWidth="10" defaultColWidth="9.1640625" defaultRowHeight="13" x14ac:dyDescent="0.15"/>
  <cols>
    <col min="1" max="1" width="15.33203125" customWidth="1"/>
    <col min="2" max="2" width="12.1640625" customWidth="1"/>
    <col min="13" max="13" width="10.1640625" customWidth="1"/>
    <col min="14" max="17" width="8.5" bestFit="1" customWidth="1"/>
  </cols>
  <sheetData>
    <row r="1" spans="1:13" x14ac:dyDescent="0.15">
      <c r="A1" s="1" t="s">
        <v>13</v>
      </c>
      <c r="D1" s="14"/>
      <c r="E1" s="12"/>
      <c r="F1" s="12"/>
      <c r="G1" s="12"/>
      <c r="H1" s="12"/>
    </row>
    <row r="2" spans="1:13" x14ac:dyDescent="0.15">
      <c r="A2" s="1"/>
      <c r="D2" s="14"/>
      <c r="E2" s="40"/>
      <c r="F2" s="40"/>
      <c r="G2" s="40"/>
      <c r="H2" s="40"/>
    </row>
    <row r="3" spans="1:13" x14ac:dyDescent="0.15">
      <c r="A3" s="1" t="s">
        <v>18</v>
      </c>
      <c r="D3" s="14"/>
      <c r="E3" s="12"/>
      <c r="F3" s="12"/>
      <c r="G3" s="12"/>
      <c r="H3" s="13" t="s">
        <v>7</v>
      </c>
      <c r="I3" s="114" t="s">
        <v>35</v>
      </c>
      <c r="J3" s="115"/>
      <c r="K3" s="115"/>
      <c r="L3" s="116"/>
    </row>
    <row r="4" spans="1:13" x14ac:dyDescent="0.15">
      <c r="A4" s="1"/>
      <c r="D4" s="14"/>
      <c r="E4" s="12"/>
      <c r="F4" s="12"/>
      <c r="G4" s="12"/>
      <c r="H4" s="13" t="s">
        <v>15</v>
      </c>
      <c r="I4" s="111">
        <v>44335</v>
      </c>
      <c r="J4" s="112"/>
      <c r="K4" s="112"/>
      <c r="L4" s="113"/>
    </row>
    <row r="6" spans="1:13" x14ac:dyDescent="0.15">
      <c r="A6" s="90" t="s">
        <v>19</v>
      </c>
      <c r="B6" s="90"/>
    </row>
    <row r="7" spans="1:13" x14ac:dyDescent="0.15">
      <c r="B7" s="2" t="s">
        <v>0</v>
      </c>
      <c r="C7">
        <v>78</v>
      </c>
      <c r="D7" s="43" t="s">
        <v>22</v>
      </c>
      <c r="E7" s="44" t="s">
        <v>9</v>
      </c>
      <c r="F7" s="39"/>
      <c r="G7" s="39"/>
      <c r="I7" s="26">
        <v>7.8</v>
      </c>
      <c r="J7" s="43" t="s">
        <v>22</v>
      </c>
    </row>
    <row r="8" spans="1:13" x14ac:dyDescent="0.15">
      <c r="B8" s="2" t="s">
        <v>1</v>
      </c>
      <c r="C8">
        <v>9</v>
      </c>
      <c r="D8" s="43" t="s">
        <v>22</v>
      </c>
      <c r="E8" s="44" t="s">
        <v>8</v>
      </c>
      <c r="F8" s="39"/>
      <c r="G8" s="39"/>
      <c r="I8" s="26">
        <v>0.9</v>
      </c>
      <c r="J8" s="43" t="s">
        <v>22</v>
      </c>
    </row>
    <row r="10" spans="1:13" ht="14" thickBot="1" x14ac:dyDescent="0.2"/>
    <row r="11" spans="1:13" ht="14" thickTop="1" x14ac:dyDescent="0.15">
      <c r="A11" s="15"/>
      <c r="B11" s="91" t="s">
        <v>27</v>
      </c>
      <c r="C11" s="92"/>
      <c r="D11" s="92"/>
      <c r="E11" s="92"/>
      <c r="F11" s="92"/>
      <c r="G11" s="92"/>
      <c r="H11" s="92"/>
      <c r="I11" s="92"/>
      <c r="J11" s="92"/>
      <c r="K11" s="92"/>
      <c r="L11" s="93"/>
    </row>
    <row r="12" spans="1:13" x14ac:dyDescent="0.15">
      <c r="A12" s="16"/>
      <c r="B12" s="3"/>
      <c r="C12" s="3"/>
      <c r="D12" s="3"/>
      <c r="E12" s="3"/>
      <c r="F12" s="3"/>
      <c r="G12" s="3"/>
      <c r="H12" s="3"/>
      <c r="I12" s="3"/>
      <c r="J12" s="3"/>
      <c r="K12" s="3"/>
      <c r="L12" s="17"/>
    </row>
    <row r="13" spans="1:13" x14ac:dyDescent="0.15">
      <c r="A13" s="16"/>
      <c r="B13" s="85" t="s">
        <v>34</v>
      </c>
      <c r="C13" s="86"/>
      <c r="D13" s="86"/>
      <c r="E13" s="86"/>
      <c r="F13" s="86"/>
      <c r="G13" s="86"/>
      <c r="H13" s="86"/>
      <c r="I13" s="86"/>
      <c r="J13" s="86"/>
      <c r="K13" s="86"/>
      <c r="L13" s="87"/>
    </row>
    <row r="14" spans="1:13" x14ac:dyDescent="0.15">
      <c r="A14" s="16"/>
      <c r="B14" s="4"/>
      <c r="C14" s="4"/>
      <c r="D14" s="4"/>
      <c r="E14" s="4"/>
      <c r="F14" s="4"/>
      <c r="G14" s="4"/>
      <c r="H14" s="4"/>
      <c r="I14" s="4"/>
      <c r="J14" s="4"/>
      <c r="K14" s="4"/>
      <c r="L14" s="18"/>
    </row>
    <row r="15" spans="1:13" x14ac:dyDescent="0.15">
      <c r="A15" s="16"/>
      <c r="B15" s="88" t="s">
        <v>10</v>
      </c>
      <c r="C15" s="88"/>
      <c r="D15" s="88"/>
      <c r="E15" s="88"/>
      <c r="F15" s="88"/>
      <c r="G15" s="88"/>
      <c r="H15" s="88"/>
      <c r="I15" s="88"/>
      <c r="J15" s="88"/>
      <c r="K15" s="88"/>
      <c r="L15" s="89"/>
    </row>
    <row r="16" spans="1:13" x14ac:dyDescent="0.15">
      <c r="A16" s="19" t="s">
        <v>11</v>
      </c>
      <c r="B16" s="9" t="s">
        <v>3</v>
      </c>
      <c r="C16" s="5"/>
      <c r="D16" s="5"/>
      <c r="E16" s="5"/>
      <c r="F16" s="5"/>
      <c r="G16" s="5"/>
      <c r="H16" s="5"/>
      <c r="I16" s="5"/>
      <c r="J16" s="5"/>
      <c r="K16" s="5"/>
      <c r="L16" s="20" t="s">
        <v>4</v>
      </c>
      <c r="M16" s="46" t="s">
        <v>12</v>
      </c>
    </row>
    <row r="17" spans="1:17" x14ac:dyDescent="0.15">
      <c r="A17" s="45" t="s">
        <v>30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2">
        <v>10</v>
      </c>
      <c r="M17" s="47" t="s">
        <v>6</v>
      </c>
    </row>
    <row r="18" spans="1:17" x14ac:dyDescent="0.15">
      <c r="A18" s="23">
        <v>9</v>
      </c>
      <c r="B18" s="49">
        <v>0</v>
      </c>
      <c r="C18" s="49">
        <v>5.8</v>
      </c>
      <c r="D18" s="49">
        <v>6.3</v>
      </c>
      <c r="E18" s="49">
        <v>7</v>
      </c>
      <c r="F18" s="49">
        <v>9</v>
      </c>
      <c r="G18" s="49">
        <v>9</v>
      </c>
      <c r="H18" s="49">
        <v>9</v>
      </c>
      <c r="I18" s="49">
        <v>9</v>
      </c>
      <c r="J18" s="49">
        <v>9</v>
      </c>
      <c r="K18" s="49">
        <v>9</v>
      </c>
      <c r="L18" s="49">
        <v>9</v>
      </c>
      <c r="M18" s="31">
        <v>1</v>
      </c>
      <c r="N18" s="46" t="s">
        <v>12</v>
      </c>
    </row>
    <row r="19" spans="1:17" x14ac:dyDescent="0.15">
      <c r="A19" s="19">
        <v>8.1</v>
      </c>
      <c r="B19" s="50">
        <v>0</v>
      </c>
      <c r="C19" s="49">
        <v>4.9000000000000004</v>
      </c>
      <c r="D19" s="49">
        <v>5.4</v>
      </c>
      <c r="E19" s="49">
        <v>6.1</v>
      </c>
      <c r="F19" s="49">
        <v>8.1</v>
      </c>
      <c r="G19" s="49">
        <v>8.1</v>
      </c>
      <c r="H19" s="49">
        <v>8.1</v>
      </c>
      <c r="I19" s="49">
        <v>8.1</v>
      </c>
      <c r="J19" s="49">
        <v>8.1</v>
      </c>
      <c r="K19" s="49">
        <v>8.1</v>
      </c>
      <c r="L19" s="49">
        <v>8.1</v>
      </c>
      <c r="M19" s="32">
        <v>4</v>
      </c>
      <c r="N19" s="47" t="s">
        <v>6</v>
      </c>
    </row>
    <row r="20" spans="1:17" x14ac:dyDescent="0.15">
      <c r="A20" s="19">
        <v>7.2</v>
      </c>
      <c r="B20" s="50">
        <v>0</v>
      </c>
      <c r="C20" s="49">
        <v>4</v>
      </c>
      <c r="D20" s="49">
        <v>4.5</v>
      </c>
      <c r="E20" s="49">
        <v>5.2</v>
      </c>
      <c r="F20" s="49">
        <v>7.2</v>
      </c>
      <c r="G20" s="49">
        <v>7.2</v>
      </c>
      <c r="H20" s="49">
        <v>7.2</v>
      </c>
      <c r="I20" s="49">
        <v>7.2</v>
      </c>
      <c r="J20" s="49">
        <v>7.2</v>
      </c>
      <c r="K20" s="49">
        <v>7.2</v>
      </c>
      <c r="L20" s="49">
        <v>7.2</v>
      </c>
      <c r="M20" s="32">
        <v>2</v>
      </c>
      <c r="N20" s="34">
        <v>1</v>
      </c>
      <c r="O20" s="46" t="s">
        <v>12</v>
      </c>
    </row>
    <row r="21" spans="1:17" x14ac:dyDescent="0.15">
      <c r="A21" s="19">
        <v>6.3</v>
      </c>
      <c r="B21" s="50">
        <v>0</v>
      </c>
      <c r="C21" s="49">
        <v>3.1</v>
      </c>
      <c r="D21" s="49">
        <v>3.6</v>
      </c>
      <c r="E21" s="49">
        <v>4.3</v>
      </c>
      <c r="F21" s="49">
        <v>6.3</v>
      </c>
      <c r="G21" s="49">
        <v>6.3</v>
      </c>
      <c r="H21" s="49">
        <v>6.3</v>
      </c>
      <c r="I21" s="49">
        <v>6.3</v>
      </c>
      <c r="J21" s="49">
        <v>6.3</v>
      </c>
      <c r="K21" s="49">
        <v>6.3</v>
      </c>
      <c r="L21" s="49">
        <v>6.3</v>
      </c>
      <c r="M21" s="32">
        <v>4</v>
      </c>
      <c r="N21" s="35">
        <v>4</v>
      </c>
      <c r="O21" s="47" t="s">
        <v>6</v>
      </c>
    </row>
    <row r="22" spans="1:17" x14ac:dyDescent="0.15">
      <c r="A22" s="19">
        <v>5.4</v>
      </c>
      <c r="B22" s="50">
        <v>0</v>
      </c>
      <c r="C22" s="49">
        <v>2.2000000000000002</v>
      </c>
      <c r="D22" s="49">
        <v>2.7</v>
      </c>
      <c r="E22" s="49">
        <v>3.4</v>
      </c>
      <c r="F22" s="49">
        <v>5.4</v>
      </c>
      <c r="G22" s="49">
        <v>5.4</v>
      </c>
      <c r="H22" s="49">
        <v>5.4</v>
      </c>
      <c r="I22" s="49">
        <v>5.4</v>
      </c>
      <c r="J22" s="49">
        <v>5.4</v>
      </c>
      <c r="K22" s="49">
        <v>5.4</v>
      </c>
      <c r="L22" s="49">
        <v>5.4</v>
      </c>
      <c r="M22" s="32">
        <v>2</v>
      </c>
      <c r="N22" s="35">
        <v>2</v>
      </c>
      <c r="O22" s="34">
        <v>1</v>
      </c>
      <c r="P22" s="46" t="s">
        <v>12</v>
      </c>
    </row>
    <row r="23" spans="1:17" x14ac:dyDescent="0.15">
      <c r="A23" s="19">
        <v>4.5</v>
      </c>
      <c r="B23" s="50">
        <v>0</v>
      </c>
      <c r="C23" s="49">
        <v>1.3</v>
      </c>
      <c r="D23" s="49">
        <v>1.8</v>
      </c>
      <c r="E23" s="49">
        <v>2.5</v>
      </c>
      <c r="F23" s="49">
        <v>4.5</v>
      </c>
      <c r="G23" s="49">
        <v>4.5</v>
      </c>
      <c r="H23" s="49">
        <v>4.5</v>
      </c>
      <c r="I23" s="49">
        <v>4.5</v>
      </c>
      <c r="J23" s="49">
        <v>4.5</v>
      </c>
      <c r="K23" s="49">
        <v>4.5</v>
      </c>
      <c r="L23" s="49">
        <v>4.5</v>
      </c>
      <c r="M23" s="32">
        <v>4</v>
      </c>
      <c r="N23" s="35">
        <v>4</v>
      </c>
      <c r="O23" s="35">
        <v>4</v>
      </c>
      <c r="P23" s="47" t="s">
        <v>6</v>
      </c>
    </row>
    <row r="24" spans="1:17" x14ac:dyDescent="0.15">
      <c r="A24" s="19">
        <v>3.6</v>
      </c>
      <c r="B24" s="50">
        <v>0</v>
      </c>
      <c r="C24" s="49">
        <v>0.4</v>
      </c>
      <c r="D24" s="49">
        <v>0.9</v>
      </c>
      <c r="E24" s="49">
        <v>1.6</v>
      </c>
      <c r="F24" s="49">
        <v>3.6</v>
      </c>
      <c r="G24" s="49">
        <v>3.6</v>
      </c>
      <c r="H24" s="49">
        <v>3.6</v>
      </c>
      <c r="I24" s="49">
        <v>3.6</v>
      </c>
      <c r="J24" s="49">
        <v>3.6</v>
      </c>
      <c r="K24" s="49">
        <v>3.6</v>
      </c>
      <c r="L24" s="49">
        <v>3.6</v>
      </c>
      <c r="M24" s="32">
        <v>2</v>
      </c>
      <c r="N24" s="35">
        <v>2</v>
      </c>
      <c r="O24" s="35">
        <v>2</v>
      </c>
      <c r="P24" s="34">
        <v>1</v>
      </c>
      <c r="Q24" s="46" t="s">
        <v>12</v>
      </c>
    </row>
    <row r="25" spans="1:17" x14ac:dyDescent="0.15">
      <c r="A25" s="19">
        <v>2.7</v>
      </c>
      <c r="B25" s="50">
        <v>0</v>
      </c>
      <c r="C25" s="50">
        <v>0</v>
      </c>
      <c r="D25" s="50">
        <v>0</v>
      </c>
      <c r="E25" s="49">
        <v>0.7</v>
      </c>
      <c r="F25" s="49">
        <v>2.7</v>
      </c>
      <c r="G25" s="49">
        <v>2.7</v>
      </c>
      <c r="H25" s="49">
        <v>2.7</v>
      </c>
      <c r="I25" s="49">
        <v>2.7</v>
      </c>
      <c r="J25" s="49">
        <v>2.7</v>
      </c>
      <c r="K25" s="49">
        <v>2.7</v>
      </c>
      <c r="L25" s="49">
        <v>2.7</v>
      </c>
      <c r="M25" s="32">
        <v>4</v>
      </c>
      <c r="N25" s="35">
        <v>4</v>
      </c>
      <c r="O25" s="35">
        <v>4</v>
      </c>
      <c r="P25" s="35">
        <v>4</v>
      </c>
      <c r="Q25" s="47" t="s">
        <v>6</v>
      </c>
    </row>
    <row r="26" spans="1:17" x14ac:dyDescent="0.15">
      <c r="A26" s="19">
        <v>1.8</v>
      </c>
      <c r="B26" s="50">
        <v>0</v>
      </c>
      <c r="C26" s="50">
        <v>0</v>
      </c>
      <c r="D26" s="50">
        <v>0</v>
      </c>
      <c r="E26" s="50">
        <v>0</v>
      </c>
      <c r="F26" s="49">
        <v>1.8</v>
      </c>
      <c r="G26" s="49">
        <v>1.8</v>
      </c>
      <c r="H26" s="49">
        <v>1.8</v>
      </c>
      <c r="I26" s="49">
        <v>1.8</v>
      </c>
      <c r="J26" s="49">
        <v>1.8</v>
      </c>
      <c r="K26" s="49">
        <v>1.8</v>
      </c>
      <c r="L26" s="49">
        <v>1.8</v>
      </c>
      <c r="M26" s="32">
        <v>2</v>
      </c>
      <c r="N26" s="35">
        <v>2</v>
      </c>
      <c r="O26" s="35">
        <v>2</v>
      </c>
      <c r="P26" s="35">
        <v>2</v>
      </c>
      <c r="Q26" s="34">
        <v>1</v>
      </c>
    </row>
    <row r="27" spans="1:17" x14ac:dyDescent="0.15">
      <c r="A27" s="19">
        <v>0.9</v>
      </c>
      <c r="B27" s="50">
        <v>0</v>
      </c>
      <c r="C27" s="50">
        <v>0</v>
      </c>
      <c r="D27" s="50">
        <v>0</v>
      </c>
      <c r="E27" s="50">
        <v>0</v>
      </c>
      <c r="F27" s="49">
        <v>0.9</v>
      </c>
      <c r="G27" s="49">
        <v>0.9</v>
      </c>
      <c r="H27" s="49">
        <v>0.9</v>
      </c>
      <c r="I27" s="49">
        <v>0.9</v>
      </c>
      <c r="J27" s="49">
        <v>0.9</v>
      </c>
      <c r="K27" s="49">
        <v>0.9</v>
      </c>
      <c r="L27" s="49">
        <v>0.9</v>
      </c>
      <c r="M27" s="32">
        <v>4</v>
      </c>
      <c r="N27" s="35">
        <v>4</v>
      </c>
      <c r="O27" s="35">
        <v>4</v>
      </c>
      <c r="P27" s="35">
        <v>4</v>
      </c>
      <c r="Q27" s="35">
        <v>4</v>
      </c>
    </row>
    <row r="28" spans="1:17" ht="14" thickBot="1" x14ac:dyDescent="0.2">
      <c r="A28" s="24">
        <v>0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33">
        <v>1</v>
      </c>
      <c r="N28" s="27">
        <v>1</v>
      </c>
      <c r="O28" s="27">
        <v>1</v>
      </c>
      <c r="P28" s="27">
        <v>1</v>
      </c>
      <c r="Q28" s="27">
        <v>1</v>
      </c>
    </row>
    <row r="29" spans="1:17" ht="14" thickTop="1" x14ac:dyDescent="0.15">
      <c r="A29" s="63" t="s">
        <v>57</v>
      </c>
      <c r="B29" s="6">
        <f>$O$36*B17</f>
        <v>0</v>
      </c>
      <c r="C29" s="6">
        <f t="shared" ref="C29:L29" si="0">$O$36*C17</f>
        <v>7.8</v>
      </c>
      <c r="D29" s="6">
        <f t="shared" si="0"/>
        <v>15.6</v>
      </c>
      <c r="E29" s="6">
        <f t="shared" si="0"/>
        <v>23.4</v>
      </c>
      <c r="F29" s="6">
        <f t="shared" si="0"/>
        <v>31.2</v>
      </c>
      <c r="G29" s="6">
        <f t="shared" si="0"/>
        <v>39</v>
      </c>
      <c r="H29" s="6">
        <f t="shared" si="0"/>
        <v>46.8</v>
      </c>
      <c r="I29" s="6">
        <f t="shared" si="0"/>
        <v>54.6</v>
      </c>
      <c r="J29" s="6">
        <f t="shared" si="0"/>
        <v>62.4</v>
      </c>
      <c r="K29" s="6">
        <f t="shared" si="0"/>
        <v>70.2</v>
      </c>
      <c r="L29" s="6">
        <f t="shared" si="0"/>
        <v>78</v>
      </c>
    </row>
    <row r="30" spans="1:17" x14ac:dyDescent="0.15">
      <c r="A30" s="62" t="s">
        <v>56</v>
      </c>
      <c r="B30" s="27">
        <v>1</v>
      </c>
      <c r="C30" s="27">
        <v>4</v>
      </c>
      <c r="D30" s="27">
        <v>2</v>
      </c>
      <c r="E30" s="27">
        <v>4</v>
      </c>
      <c r="F30" s="27">
        <v>2</v>
      </c>
      <c r="G30" s="27">
        <v>4</v>
      </c>
      <c r="H30" s="27">
        <v>2</v>
      </c>
      <c r="I30" s="27">
        <v>4</v>
      </c>
      <c r="J30" s="27">
        <v>2</v>
      </c>
      <c r="K30" s="27">
        <v>4</v>
      </c>
      <c r="L30" s="27">
        <v>1</v>
      </c>
    </row>
    <row r="33" spans="1:17" ht="15" x14ac:dyDescent="0.15">
      <c r="A33" s="117" t="s">
        <v>31</v>
      </c>
      <c r="B33" s="88"/>
      <c r="C33" s="118"/>
      <c r="M33" s="55" t="s">
        <v>49</v>
      </c>
    </row>
    <row r="34" spans="1:17" x14ac:dyDescent="0.15">
      <c r="A34" s="48" t="s">
        <v>36</v>
      </c>
      <c r="B34" s="36">
        <f t="shared" ref="B34:L34" si="1">1/3*$O$34*B18*2</f>
        <v>0</v>
      </c>
      <c r="C34" s="36">
        <f>1/3*$O$34*C18*2</f>
        <v>3.48</v>
      </c>
      <c r="D34" s="36">
        <f t="shared" si="1"/>
        <v>3.78</v>
      </c>
      <c r="E34" s="36">
        <f t="shared" si="1"/>
        <v>4.2</v>
      </c>
      <c r="F34" s="36">
        <f t="shared" si="1"/>
        <v>5.3999999999999995</v>
      </c>
      <c r="G34" s="36">
        <f t="shared" si="1"/>
        <v>5.3999999999999995</v>
      </c>
      <c r="H34" s="36">
        <f t="shared" si="1"/>
        <v>5.3999999999999995</v>
      </c>
      <c r="I34" s="36">
        <f t="shared" si="1"/>
        <v>5.3999999999999995</v>
      </c>
      <c r="J34" s="36">
        <f t="shared" si="1"/>
        <v>5.3999999999999995</v>
      </c>
      <c r="K34" s="36">
        <f t="shared" si="1"/>
        <v>5.3999999999999995</v>
      </c>
      <c r="L34" s="53">
        <f t="shared" si="1"/>
        <v>5.3999999999999995</v>
      </c>
      <c r="M34" s="56">
        <f t="shared" ref="M34:M44" si="2">SUM(B34:L34)</f>
        <v>49.259999999999991</v>
      </c>
      <c r="N34" s="54" t="s">
        <v>46</v>
      </c>
      <c r="O34" s="51">
        <f>C8/10</f>
        <v>0.9</v>
      </c>
      <c r="P34" s="65" t="s">
        <v>22</v>
      </c>
      <c r="Q34" s="55">
        <v>0</v>
      </c>
    </row>
    <row r="35" spans="1:17" x14ac:dyDescent="0.15">
      <c r="A35" s="7" t="s">
        <v>50</v>
      </c>
      <c r="B35" s="36">
        <f t="shared" ref="B35:L35" si="3">1/3*$O$34*B19*2</f>
        <v>0</v>
      </c>
      <c r="C35" s="36">
        <f t="shared" si="3"/>
        <v>2.94</v>
      </c>
      <c r="D35" s="36">
        <f t="shared" si="3"/>
        <v>3.24</v>
      </c>
      <c r="E35" s="36">
        <f t="shared" si="3"/>
        <v>3.6599999999999997</v>
      </c>
      <c r="F35" s="36">
        <f t="shared" si="3"/>
        <v>4.8599999999999994</v>
      </c>
      <c r="G35" s="36">
        <f t="shared" si="3"/>
        <v>4.8599999999999994</v>
      </c>
      <c r="H35" s="36">
        <f t="shared" si="3"/>
        <v>4.8599999999999994</v>
      </c>
      <c r="I35" s="36">
        <f t="shared" si="3"/>
        <v>4.8599999999999994</v>
      </c>
      <c r="J35" s="36">
        <f t="shared" si="3"/>
        <v>4.8599999999999994</v>
      </c>
      <c r="K35" s="36">
        <f t="shared" si="3"/>
        <v>4.8599999999999994</v>
      </c>
      <c r="L35" s="53">
        <f t="shared" si="3"/>
        <v>4.8599999999999994</v>
      </c>
      <c r="M35" s="56">
        <f t="shared" si="2"/>
        <v>43.86</v>
      </c>
      <c r="N35" s="54"/>
      <c r="O35" s="51"/>
      <c r="P35" s="65"/>
      <c r="Q35" s="55">
        <v>3.78</v>
      </c>
    </row>
    <row r="36" spans="1:17" x14ac:dyDescent="0.15">
      <c r="A36" s="7" t="s">
        <v>37</v>
      </c>
      <c r="B36" s="36">
        <f t="shared" ref="B36:L36" si="4">1/3*$O$34*B20*2</f>
        <v>0</v>
      </c>
      <c r="C36" s="36">
        <f t="shared" si="4"/>
        <v>2.4</v>
      </c>
      <c r="D36" s="36">
        <f t="shared" si="4"/>
        <v>2.6999999999999997</v>
      </c>
      <c r="E36" s="36">
        <f t="shared" si="4"/>
        <v>3.12</v>
      </c>
      <c r="F36" s="36">
        <f t="shared" si="4"/>
        <v>4.32</v>
      </c>
      <c r="G36" s="36">
        <f t="shared" si="4"/>
        <v>4.32</v>
      </c>
      <c r="H36" s="36">
        <f t="shared" si="4"/>
        <v>4.32</v>
      </c>
      <c r="I36" s="36">
        <f t="shared" si="4"/>
        <v>4.32</v>
      </c>
      <c r="J36" s="36">
        <f t="shared" si="4"/>
        <v>4.32</v>
      </c>
      <c r="K36" s="36">
        <f t="shared" si="4"/>
        <v>4.32</v>
      </c>
      <c r="L36" s="53">
        <f t="shared" si="4"/>
        <v>4.32</v>
      </c>
      <c r="M36" s="56">
        <f t="shared" si="2"/>
        <v>38.46</v>
      </c>
      <c r="N36" s="54" t="s">
        <v>47</v>
      </c>
      <c r="O36" s="51">
        <f>C7/10</f>
        <v>7.8</v>
      </c>
      <c r="P36" s="65" t="s">
        <v>22</v>
      </c>
      <c r="Q36" s="55">
        <v>7.56</v>
      </c>
    </row>
    <row r="37" spans="1:17" x14ac:dyDescent="0.15">
      <c r="A37" s="7" t="s">
        <v>51</v>
      </c>
      <c r="B37" s="36">
        <f t="shared" ref="B37:L37" si="5">1/3*$O$34*B21*2</f>
        <v>0</v>
      </c>
      <c r="C37" s="36">
        <f t="shared" si="5"/>
        <v>1.8599999999999999</v>
      </c>
      <c r="D37" s="36">
        <f t="shared" si="5"/>
        <v>2.16</v>
      </c>
      <c r="E37" s="36">
        <f t="shared" si="5"/>
        <v>2.5799999999999996</v>
      </c>
      <c r="F37" s="36">
        <f t="shared" si="5"/>
        <v>3.78</v>
      </c>
      <c r="G37" s="36">
        <f t="shared" si="5"/>
        <v>3.78</v>
      </c>
      <c r="H37" s="36">
        <f t="shared" si="5"/>
        <v>3.78</v>
      </c>
      <c r="I37" s="36">
        <f t="shared" si="5"/>
        <v>3.78</v>
      </c>
      <c r="J37" s="36">
        <f t="shared" si="5"/>
        <v>3.78</v>
      </c>
      <c r="K37" s="36">
        <f t="shared" si="5"/>
        <v>3.78</v>
      </c>
      <c r="L37" s="53">
        <f t="shared" si="5"/>
        <v>3.78</v>
      </c>
      <c r="M37" s="56">
        <f t="shared" si="2"/>
        <v>33.06</v>
      </c>
      <c r="N37" s="60"/>
      <c r="O37" s="61"/>
      <c r="P37" s="61"/>
      <c r="Q37" s="55">
        <v>11.76</v>
      </c>
    </row>
    <row r="38" spans="1:17" x14ac:dyDescent="0.15">
      <c r="A38" s="7" t="s">
        <v>38</v>
      </c>
      <c r="B38" s="36">
        <f t="shared" ref="B38:L38" si="6">1/3*$O$34*B22*2</f>
        <v>0</v>
      </c>
      <c r="C38" s="36">
        <f t="shared" si="6"/>
        <v>1.32</v>
      </c>
      <c r="D38" s="36">
        <f t="shared" si="6"/>
        <v>1.62</v>
      </c>
      <c r="E38" s="36">
        <f t="shared" si="6"/>
        <v>2.04</v>
      </c>
      <c r="F38" s="36">
        <f t="shared" si="6"/>
        <v>3.24</v>
      </c>
      <c r="G38" s="36">
        <f t="shared" si="6"/>
        <v>3.24</v>
      </c>
      <c r="H38" s="36">
        <f t="shared" si="6"/>
        <v>3.24</v>
      </c>
      <c r="I38" s="36">
        <f t="shared" si="6"/>
        <v>3.24</v>
      </c>
      <c r="J38" s="36">
        <f t="shared" si="6"/>
        <v>3.24</v>
      </c>
      <c r="K38" s="36">
        <f t="shared" si="6"/>
        <v>3.24</v>
      </c>
      <c r="L38" s="53">
        <f t="shared" si="6"/>
        <v>3.24</v>
      </c>
      <c r="M38" s="56">
        <f t="shared" si="2"/>
        <v>27.660000000000004</v>
      </c>
      <c r="Q38" s="55">
        <v>16.86</v>
      </c>
    </row>
    <row r="39" spans="1:17" x14ac:dyDescent="0.15">
      <c r="A39" s="7" t="s">
        <v>52</v>
      </c>
      <c r="B39" s="36">
        <f t="shared" ref="B39:L39" si="7">1/3*$O$34*B23*2</f>
        <v>0</v>
      </c>
      <c r="C39" s="36">
        <f t="shared" si="7"/>
        <v>0.78</v>
      </c>
      <c r="D39" s="36">
        <f t="shared" si="7"/>
        <v>1.08</v>
      </c>
      <c r="E39" s="36">
        <f t="shared" si="7"/>
        <v>1.5</v>
      </c>
      <c r="F39" s="36">
        <f t="shared" si="7"/>
        <v>2.6999999999999997</v>
      </c>
      <c r="G39" s="36">
        <f t="shared" si="7"/>
        <v>2.6999999999999997</v>
      </c>
      <c r="H39" s="36">
        <f t="shared" si="7"/>
        <v>2.6999999999999997</v>
      </c>
      <c r="I39" s="36">
        <f t="shared" si="7"/>
        <v>2.6999999999999997</v>
      </c>
      <c r="J39" s="36">
        <f t="shared" si="7"/>
        <v>2.6999999999999997</v>
      </c>
      <c r="K39" s="36">
        <f t="shared" si="7"/>
        <v>2.6999999999999997</v>
      </c>
      <c r="L39" s="53">
        <f t="shared" si="7"/>
        <v>2.6999999999999997</v>
      </c>
      <c r="M39" s="56">
        <f t="shared" si="2"/>
        <v>22.259999999999998</v>
      </c>
      <c r="Q39" s="55">
        <v>22.26</v>
      </c>
    </row>
    <row r="40" spans="1:17" x14ac:dyDescent="0.15">
      <c r="A40" s="7" t="s">
        <v>39</v>
      </c>
      <c r="B40" s="36">
        <f t="shared" ref="B40:L40" si="8">1/3*$O$34*B24*2</f>
        <v>0</v>
      </c>
      <c r="C40" s="36">
        <f t="shared" si="8"/>
        <v>0.24</v>
      </c>
      <c r="D40" s="36">
        <f t="shared" si="8"/>
        <v>0.54</v>
      </c>
      <c r="E40" s="36">
        <f t="shared" si="8"/>
        <v>0.96</v>
      </c>
      <c r="F40" s="36">
        <f t="shared" si="8"/>
        <v>2.16</v>
      </c>
      <c r="G40" s="36">
        <f t="shared" si="8"/>
        <v>2.16</v>
      </c>
      <c r="H40" s="36">
        <f t="shared" si="8"/>
        <v>2.16</v>
      </c>
      <c r="I40" s="36">
        <f t="shared" si="8"/>
        <v>2.16</v>
      </c>
      <c r="J40" s="36">
        <f t="shared" si="8"/>
        <v>2.16</v>
      </c>
      <c r="K40" s="36">
        <f t="shared" si="8"/>
        <v>2.16</v>
      </c>
      <c r="L40" s="53">
        <f t="shared" si="8"/>
        <v>2.16</v>
      </c>
      <c r="M40" s="56">
        <f t="shared" si="2"/>
        <v>16.86</v>
      </c>
      <c r="Q40" s="55">
        <v>27.66</v>
      </c>
    </row>
    <row r="41" spans="1:17" x14ac:dyDescent="0.15">
      <c r="A41" s="7" t="s">
        <v>53</v>
      </c>
      <c r="B41" s="36">
        <f t="shared" ref="B41:L41" si="9">1/3*$O$34*B25*2</f>
        <v>0</v>
      </c>
      <c r="C41" s="36">
        <f t="shared" si="9"/>
        <v>0</v>
      </c>
      <c r="D41" s="36">
        <f t="shared" si="9"/>
        <v>0</v>
      </c>
      <c r="E41" s="36">
        <f t="shared" si="9"/>
        <v>0.42</v>
      </c>
      <c r="F41" s="36">
        <f t="shared" si="9"/>
        <v>1.62</v>
      </c>
      <c r="G41" s="36">
        <f t="shared" si="9"/>
        <v>1.62</v>
      </c>
      <c r="H41" s="36">
        <f t="shared" si="9"/>
        <v>1.62</v>
      </c>
      <c r="I41" s="36">
        <f t="shared" si="9"/>
        <v>1.62</v>
      </c>
      <c r="J41" s="36">
        <f t="shared" si="9"/>
        <v>1.62</v>
      </c>
      <c r="K41" s="36">
        <f t="shared" si="9"/>
        <v>1.62</v>
      </c>
      <c r="L41" s="53">
        <f t="shared" si="9"/>
        <v>1.62</v>
      </c>
      <c r="M41" s="56">
        <f t="shared" si="2"/>
        <v>11.760000000000002</v>
      </c>
      <c r="Q41" s="55">
        <v>33.06</v>
      </c>
    </row>
    <row r="42" spans="1:17" x14ac:dyDescent="0.15">
      <c r="A42" s="37" t="s">
        <v>40</v>
      </c>
      <c r="B42" s="36">
        <f t="shared" ref="B42:L42" si="10">1/3*$O$34*B26*2</f>
        <v>0</v>
      </c>
      <c r="C42" s="36">
        <f t="shared" si="10"/>
        <v>0</v>
      </c>
      <c r="D42" s="36">
        <f t="shared" si="10"/>
        <v>0</v>
      </c>
      <c r="E42" s="36">
        <f t="shared" si="10"/>
        <v>0</v>
      </c>
      <c r="F42" s="36">
        <f t="shared" si="10"/>
        <v>1.08</v>
      </c>
      <c r="G42" s="36">
        <f t="shared" si="10"/>
        <v>1.08</v>
      </c>
      <c r="H42" s="36">
        <f t="shared" si="10"/>
        <v>1.08</v>
      </c>
      <c r="I42" s="36">
        <f t="shared" si="10"/>
        <v>1.08</v>
      </c>
      <c r="J42" s="36">
        <f t="shared" si="10"/>
        <v>1.08</v>
      </c>
      <c r="K42" s="36">
        <f t="shared" si="10"/>
        <v>1.08</v>
      </c>
      <c r="L42" s="36">
        <f t="shared" si="10"/>
        <v>1.08</v>
      </c>
      <c r="M42" s="56">
        <f t="shared" si="2"/>
        <v>7.5600000000000005</v>
      </c>
      <c r="N42" s="3"/>
      <c r="O42" s="3"/>
      <c r="P42" s="3"/>
      <c r="Q42" s="55">
        <v>38.46</v>
      </c>
    </row>
    <row r="43" spans="1:17" x14ac:dyDescent="0.15">
      <c r="A43" s="57" t="s">
        <v>54</v>
      </c>
      <c r="B43" s="36">
        <f t="shared" ref="B43:L43" si="11">1/3*$O$34*B27*2</f>
        <v>0</v>
      </c>
      <c r="C43" s="36">
        <f t="shared" si="11"/>
        <v>0</v>
      </c>
      <c r="D43" s="36">
        <f t="shared" si="11"/>
        <v>0</v>
      </c>
      <c r="E43" s="36">
        <f t="shared" si="11"/>
        <v>0</v>
      </c>
      <c r="F43" s="36">
        <f t="shared" si="11"/>
        <v>0.54</v>
      </c>
      <c r="G43" s="36">
        <f t="shared" si="11"/>
        <v>0.54</v>
      </c>
      <c r="H43" s="36">
        <f t="shared" si="11"/>
        <v>0.54</v>
      </c>
      <c r="I43" s="36">
        <f t="shared" si="11"/>
        <v>0.54</v>
      </c>
      <c r="J43" s="36">
        <f t="shared" si="11"/>
        <v>0.54</v>
      </c>
      <c r="K43" s="36">
        <f t="shared" si="11"/>
        <v>0.54</v>
      </c>
      <c r="L43" s="36">
        <f t="shared" si="11"/>
        <v>0.54</v>
      </c>
      <c r="M43" s="56">
        <f t="shared" si="2"/>
        <v>3.7800000000000002</v>
      </c>
      <c r="N43" s="3"/>
      <c r="O43" s="3"/>
      <c r="P43" s="3"/>
      <c r="Q43" s="55">
        <v>43.86</v>
      </c>
    </row>
    <row r="44" spans="1:17" x14ac:dyDescent="0.15">
      <c r="A44" s="58" t="s">
        <v>55</v>
      </c>
      <c r="B44" s="59">
        <f t="shared" ref="B44:L44" si="12">1/3*$O$34*B28*2</f>
        <v>0</v>
      </c>
      <c r="C44" s="59">
        <f t="shared" si="12"/>
        <v>0</v>
      </c>
      <c r="D44" s="59">
        <f t="shared" si="12"/>
        <v>0</v>
      </c>
      <c r="E44" s="59">
        <f t="shared" si="12"/>
        <v>0</v>
      </c>
      <c r="F44" s="59">
        <f t="shared" si="12"/>
        <v>0</v>
      </c>
      <c r="G44" s="59">
        <f t="shared" si="12"/>
        <v>0</v>
      </c>
      <c r="H44" s="59">
        <f t="shared" si="12"/>
        <v>0</v>
      </c>
      <c r="I44" s="59">
        <f t="shared" si="12"/>
        <v>0</v>
      </c>
      <c r="J44" s="59">
        <f t="shared" si="12"/>
        <v>0</v>
      </c>
      <c r="K44" s="59">
        <f t="shared" si="12"/>
        <v>0</v>
      </c>
      <c r="L44" s="59">
        <f t="shared" si="12"/>
        <v>0</v>
      </c>
      <c r="M44" s="56">
        <f t="shared" si="2"/>
        <v>0</v>
      </c>
      <c r="N44" s="3"/>
      <c r="O44" s="3"/>
      <c r="P44" s="3"/>
      <c r="Q44" s="55">
        <v>49.26</v>
      </c>
    </row>
    <row r="46" spans="1:17" ht="15" x14ac:dyDescent="0.15">
      <c r="A46" s="11" t="s">
        <v>11</v>
      </c>
      <c r="B46" s="119" t="s">
        <v>32</v>
      </c>
      <c r="C46" s="119"/>
      <c r="D46" s="119"/>
      <c r="E46" s="119" t="s">
        <v>33</v>
      </c>
      <c r="F46" s="119"/>
      <c r="G46" s="119"/>
    </row>
    <row r="47" spans="1:17" x14ac:dyDescent="0.15">
      <c r="A47" s="37" t="s">
        <v>41</v>
      </c>
      <c r="B47" s="75">
        <f>1/3*$O$36*(SUMPRODUCT(B30:L30,B34:L34))</f>
        <v>366.28799999999995</v>
      </c>
      <c r="C47" s="76"/>
      <c r="D47" s="76"/>
      <c r="E47" s="75">
        <f>B47/1000</f>
        <v>0.36628799999999995</v>
      </c>
      <c r="F47" s="76"/>
      <c r="G47" s="77"/>
    </row>
    <row r="48" spans="1:17" x14ac:dyDescent="0.15">
      <c r="A48" s="37" t="s">
        <v>42</v>
      </c>
      <c r="B48" s="120">
        <f>1/3*O36*(SUMPRODUCT(B36:L36,$B$30:$L$30))</f>
        <v>284.85599999999999</v>
      </c>
      <c r="C48" s="121"/>
      <c r="D48" s="121"/>
      <c r="E48" s="75">
        <f t="shared" ref="E48:E51" si="13">B48/1000</f>
        <v>0.284856</v>
      </c>
      <c r="F48" s="76"/>
      <c r="G48" s="77"/>
      <c r="I48" s="52" t="s">
        <v>48</v>
      </c>
      <c r="J48" s="52"/>
      <c r="K48" s="52"/>
      <c r="L48" s="52"/>
      <c r="M48" s="52"/>
      <c r="N48" s="52"/>
      <c r="O48" s="52"/>
    </row>
    <row r="49" spans="1:7" x14ac:dyDescent="0.15">
      <c r="A49" s="37" t="s">
        <v>43</v>
      </c>
      <c r="B49" s="120">
        <f>1/3*O36*(SUMPRODUCT(B38:L38,$B$30:$L$30))</f>
        <v>203.42399999999995</v>
      </c>
      <c r="C49" s="121"/>
      <c r="D49" s="121"/>
      <c r="E49" s="75">
        <f t="shared" si="13"/>
        <v>0.20342399999999994</v>
      </c>
      <c r="F49" s="76"/>
      <c r="G49" s="77"/>
    </row>
    <row r="50" spans="1:7" x14ac:dyDescent="0.15">
      <c r="A50" s="37" t="s">
        <v>44</v>
      </c>
      <c r="B50" s="120">
        <f>1/3*O36*(SUMPRODUCT(B40:L40,$B$30:$L$30))</f>
        <v>121.99199999999999</v>
      </c>
      <c r="C50" s="121"/>
      <c r="D50" s="121"/>
      <c r="E50" s="75">
        <f t="shared" si="13"/>
        <v>0.12199199999999999</v>
      </c>
      <c r="F50" s="76"/>
      <c r="G50" s="77"/>
    </row>
    <row r="51" spans="1:7" x14ac:dyDescent="0.15">
      <c r="A51" s="38" t="s">
        <v>45</v>
      </c>
      <c r="B51" s="120">
        <f>1/3*O36*(SUMPRODUCT(B42:L42,$B$30:$L$30))</f>
        <v>53.352000000000004</v>
      </c>
      <c r="C51" s="121"/>
      <c r="D51" s="121"/>
      <c r="E51" s="75">
        <f t="shared" si="13"/>
        <v>5.3352000000000004E-2</v>
      </c>
      <c r="F51" s="76"/>
      <c r="G51" s="77"/>
    </row>
  </sheetData>
  <mergeCells count="19">
    <mergeCell ref="B51:D51"/>
    <mergeCell ref="E47:G47"/>
    <mergeCell ref="E48:G48"/>
    <mergeCell ref="E49:G49"/>
    <mergeCell ref="E50:G50"/>
    <mergeCell ref="E51:G51"/>
    <mergeCell ref="B47:D47"/>
    <mergeCell ref="B48:D48"/>
    <mergeCell ref="B49:D49"/>
    <mergeCell ref="B50:D50"/>
    <mergeCell ref="I4:L4"/>
    <mergeCell ref="I3:L3"/>
    <mergeCell ref="A6:B6"/>
    <mergeCell ref="A33:C33"/>
    <mergeCell ref="B46:D46"/>
    <mergeCell ref="E46:G46"/>
    <mergeCell ref="B15:L15"/>
    <mergeCell ref="B13:L13"/>
    <mergeCell ref="B11:L11"/>
  </mergeCells>
  <phoneticPr fontId="0" type="noConversion"/>
  <pageMargins left="0.75" right="0.75" top="1" bottom="1" header="0.5" footer="0.5"/>
  <pageSetup scale="75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Área Plano de Flotación</vt:lpstr>
      <vt:lpstr>Volumen Sumergido</vt:lpstr>
    </vt:vector>
  </TitlesOfParts>
  <Company>Micron Electronics,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Usuario de Microsoft Office</cp:lastModifiedBy>
  <cp:lastPrinted>2021-05-12T21:49:10Z</cp:lastPrinted>
  <dcterms:created xsi:type="dcterms:W3CDTF">2000-08-16T15:03:19Z</dcterms:created>
  <dcterms:modified xsi:type="dcterms:W3CDTF">2021-05-19T04:23:00Z</dcterms:modified>
</cp:coreProperties>
</file>