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E684A07B-D043-4A3B-84C5-442449C4844C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CRITERIO DE AJUSTE" sheetId="1" r:id="rId1"/>
    <sheet name="GRUPO 7" sheetId="8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5" i="8" l="1"/>
  <c r="W11" i="8"/>
  <c r="W12" i="8"/>
  <c r="W10" i="8"/>
  <c r="W8" i="8"/>
  <c r="V11" i="8"/>
  <c r="V12" i="8"/>
  <c r="V13" i="8"/>
  <c r="W13" i="8" s="1"/>
  <c r="V14" i="8"/>
  <c r="V15" i="8"/>
  <c r="W9" i="8"/>
  <c r="W14" i="8"/>
  <c r="V9" i="8"/>
  <c r="V10" i="8"/>
  <c r="V8" i="8"/>
  <c r="U9" i="8"/>
  <c r="U10" i="8"/>
  <c r="U11" i="8"/>
  <c r="U12" i="8"/>
  <c r="U13" i="8"/>
  <c r="U14" i="8"/>
  <c r="U15" i="8"/>
  <c r="U8" i="8"/>
  <c r="L21" i="8"/>
  <c r="H19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22" i="8"/>
  <c r="L23" i="8"/>
  <c r="L24" i="8"/>
  <c r="L25" i="8"/>
  <c r="H21" i="8"/>
  <c r="O8" i="8"/>
  <c r="O17" i="8" s="1"/>
  <c r="O10" i="8"/>
  <c r="O11" i="8"/>
  <c r="O12" i="8"/>
  <c r="O13" i="8"/>
  <c r="O14" i="8"/>
  <c r="O15" i="8"/>
  <c r="N17" i="8"/>
  <c r="M8" i="8"/>
  <c r="M10" i="8"/>
  <c r="M11" i="8"/>
  <c r="M12" i="8"/>
  <c r="M13" i="8"/>
  <c r="M14" i="8"/>
  <c r="M15" i="8"/>
  <c r="M17" i="8"/>
  <c r="L17" i="8"/>
  <c r="O21" i="8" s="1"/>
  <c r="K17" i="8"/>
  <c r="O9" i="8"/>
  <c r="N15" i="8"/>
  <c r="N14" i="8"/>
  <c r="N13" i="8"/>
  <c r="N12" i="8"/>
  <c r="N11" i="8"/>
  <c r="N10" i="8"/>
  <c r="N9" i="8"/>
  <c r="N8" i="8"/>
  <c r="M9" i="8"/>
  <c r="E9" i="1"/>
  <c r="F9" i="1"/>
  <c r="E10" i="1"/>
  <c r="F10" i="1"/>
  <c r="E11" i="1"/>
  <c r="F11" i="1"/>
  <c r="E12" i="1"/>
  <c r="F12" i="1"/>
  <c r="E13" i="1"/>
  <c r="F13" i="1"/>
  <c r="E14" i="1"/>
  <c r="F14" i="1"/>
  <c r="E8" i="1"/>
  <c r="F8" i="1"/>
  <c r="O20" i="8" l="1"/>
</calcChain>
</file>

<file path=xl/sharedStrings.xml><?xml version="1.0" encoding="utf-8"?>
<sst xmlns="http://schemas.openxmlformats.org/spreadsheetml/2006/main" count="76" uniqueCount="57">
  <si>
    <t>Y=3,58*X+157,1</t>
  </si>
  <si>
    <t>ENERO</t>
  </si>
  <si>
    <t>FEBRERO</t>
  </si>
  <si>
    <t>MARZO</t>
  </si>
  <si>
    <t>ABRIL</t>
  </si>
  <si>
    <t>MAYO</t>
  </si>
  <si>
    <t>JUNIO</t>
  </si>
  <si>
    <t>JULIO</t>
  </si>
  <si>
    <t>a</t>
  </si>
  <si>
    <t>b</t>
  </si>
  <si>
    <t xml:space="preserve">venta real </t>
  </si>
  <si>
    <t>venta proyectada</t>
  </si>
  <si>
    <t>ajuste</t>
  </si>
  <si>
    <t xml:space="preserve">desviacion </t>
  </si>
  <si>
    <t>Tenemos 7 datos lo que implica que la mitad + 1 son 4,5 datos</t>
  </si>
  <si>
    <t>La mitad de los datos + 1 debe ser menor o igual al 10%</t>
  </si>
  <si>
    <t>Por lo tanto se requiere que a lo menos 5 datos sean menores o iguales al 10%</t>
  </si>
  <si>
    <t>Se tiene sólo 2 datos dentro del rango por lo tanto la predicción es poco probable</t>
  </si>
  <si>
    <t>Mes</t>
  </si>
  <si>
    <t>AGOSTO</t>
  </si>
  <si>
    <t>SEPTIEMBRE</t>
  </si>
  <si>
    <t>Producción (MILES DE KILOS)</t>
  </si>
  <si>
    <t>S/I</t>
  </si>
  <si>
    <t>A.- Calcular  los ingresos del mes de Marzo del año 2019.</t>
  </si>
  <si>
    <t>B.- Calcular los ingresos del mes de Diciembre del año 2020.</t>
  </si>
  <si>
    <t>Para un proceso productivo relacionado con la elaboración de salsa de tomates, cuyo mercado es la Primera Región. El kilo de salsa de tomate se vende a $ 700.</t>
  </si>
  <si>
    <t>i</t>
  </si>
  <si>
    <t>xi</t>
  </si>
  <si>
    <t>yi</t>
  </si>
  <si>
    <t>xi*yi</t>
  </si>
  <si>
    <t>xiˆ2</t>
  </si>
  <si>
    <t>yiˆ2</t>
  </si>
  <si>
    <t>sx</t>
  </si>
  <si>
    <t>sy</t>
  </si>
  <si>
    <t>sxy</t>
  </si>
  <si>
    <t>sxx</t>
  </si>
  <si>
    <t>syy</t>
  </si>
  <si>
    <t>N</t>
  </si>
  <si>
    <t>Feb</t>
  </si>
  <si>
    <t>Mar</t>
  </si>
  <si>
    <t>Abr</t>
  </si>
  <si>
    <t>May</t>
  </si>
  <si>
    <t>Jun</t>
  </si>
  <si>
    <t>Jul</t>
  </si>
  <si>
    <t>Ago</t>
  </si>
  <si>
    <t>Sep</t>
  </si>
  <si>
    <t>Miles de kilos de salsa de tomate</t>
  </si>
  <si>
    <t>M=</t>
  </si>
  <si>
    <t>B=</t>
  </si>
  <si>
    <t>Precio por kilo $700</t>
  </si>
  <si>
    <t>Producción  proyectada</t>
  </si>
  <si>
    <t>Ajuste</t>
  </si>
  <si>
    <t>Producción real</t>
  </si>
  <si>
    <t>Y=MX+B</t>
  </si>
  <si>
    <t>Tenemos 8 datos lo que implica que la mitad + 1 son 5 datos</t>
  </si>
  <si>
    <t>Se tiene 1 dato fuera del rango (10% en marzo), por lo que la predicción es probable</t>
  </si>
  <si>
    <t>Desviación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</si>
</sst>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 &quot;$&quot;* #,##0_ ;_ &quot;$&quot;* \-#,##0_ ;_ &quot;$&quot;* &quot;-&quot;_ ;_ @_ "/>
    <numFmt numFmtId="169" formatCode="#,##0.0000000"/>
    <numFmt numFmtId="171" formatCode="0.0%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17" fontId="1" fillId="2" borderId="1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horizontal="right" vertical="top"/>
    </xf>
    <xf numFmtId="17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right" vertical="top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/>
    <xf numFmtId="2" fontId="0" fillId="0" borderId="1" xfId="0" applyNumberFormat="1" applyBorder="1"/>
    <xf numFmtId="9" fontId="0" fillId="0" borderId="1" xfId="0" applyNumberFormat="1" applyBorder="1"/>
    <xf numFmtId="17" fontId="1" fillId="0" borderId="0" xfId="0" applyNumberFormat="1" applyFont="1" applyFill="1" applyBorder="1" applyAlignment="1">
      <alignment vertical="top"/>
    </xf>
    <xf numFmtId="17" fontId="2" fillId="0" borderId="0" xfId="0" applyNumberFormat="1" applyFont="1"/>
    <xf numFmtId="0" fontId="3" fillId="0" borderId="0" xfId="0" applyFont="1"/>
    <xf numFmtId="0" fontId="0" fillId="0" borderId="1" xfId="0" applyBorder="1"/>
    <xf numFmtId="0" fontId="0" fillId="3" borderId="1" xfId="0" applyFill="1" applyBorder="1"/>
    <xf numFmtId="17" fontId="0" fillId="0" borderId="1" xfId="0" applyNumberFormat="1" applyBorder="1"/>
    <xf numFmtId="42" fontId="0" fillId="0" borderId="0" xfId="1" applyFont="1"/>
    <xf numFmtId="17" fontId="0" fillId="3" borderId="1" xfId="0" applyNumberFormat="1" applyFill="1" applyBorder="1"/>
    <xf numFmtId="169" fontId="0" fillId="0" borderId="0" xfId="0" applyNumberFormat="1"/>
    <xf numFmtId="171" fontId="0" fillId="0" borderId="0" xfId="2" applyNumberFormat="1" applyFont="1"/>
    <xf numFmtId="2" fontId="0" fillId="0" borderId="0" xfId="0" applyNumberFormat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Elaboración de salsa de tomate por 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2"/>
            <c:backward val="2"/>
            <c:dispRSqr val="1"/>
            <c:dispEq val="1"/>
            <c:trendlineLbl>
              <c:layout>
                <c:manualLayout>
                  <c:x val="0.15611763994468891"/>
                  <c:y val="-0.1674667457968238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strRef>
              <c:f>'GRUPO 7'!$B$8:$B$15</c:f>
              <c:strCache>
                <c:ptCount val="8"/>
                <c:pt idx="0">
                  <c:v>FEBRERO</c:v>
                </c:pt>
                <c:pt idx="1">
                  <c:v>MARZO</c:v>
                </c:pt>
                <c:pt idx="2">
                  <c:v>ABRIL</c:v>
                </c:pt>
                <c:pt idx="3">
                  <c:v>MAYO</c:v>
                </c:pt>
                <c:pt idx="4">
                  <c:v>JUNIO</c:v>
                </c:pt>
                <c:pt idx="5">
                  <c:v>JULIO</c:v>
                </c:pt>
                <c:pt idx="6">
                  <c:v>AGOSTO</c:v>
                </c:pt>
                <c:pt idx="7">
                  <c:v>SEPTIEMBRE</c:v>
                </c:pt>
              </c:strCache>
            </c:strRef>
          </c:xVal>
          <c:yVal>
            <c:numRef>
              <c:f>'GRUPO 7'!$L$8:$L$15</c:f>
              <c:numCache>
                <c:formatCode>General</c:formatCode>
                <c:ptCount val="8"/>
                <c:pt idx="0">
                  <c:v>5</c:v>
                </c:pt>
                <c:pt idx="1">
                  <c:v>0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6</c:v>
                </c:pt>
                <c:pt idx="6">
                  <c:v>7</c:v>
                </c:pt>
                <c:pt idx="7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F7-4DDF-B447-DFEDBE0CAD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6968159"/>
        <c:axId val="1996968575"/>
      </c:scatterChart>
      <c:valAx>
        <c:axId val="1996968159"/>
        <c:scaling>
          <c:orientation val="minMax"/>
          <c:max val="9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Mes</a:t>
                </a:r>
                <a:r>
                  <a:rPr lang="es-CL" baseline="0"/>
                  <a:t> del año 2018</a:t>
                </a:r>
                <a:endParaRPr lang="es-CL"/>
              </a:p>
            </c:rich>
          </c:tx>
          <c:layout>
            <c:manualLayout>
              <c:xMode val="edge"/>
              <c:yMode val="edge"/>
              <c:x val="0.41387347393516083"/>
              <c:y val="0.954815110392811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96968575"/>
        <c:crosses val="autoZero"/>
        <c:crossBetween val="midCat"/>
      </c:valAx>
      <c:valAx>
        <c:axId val="1996968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Miles</a:t>
                </a:r>
                <a:r>
                  <a:rPr lang="es-CL" baseline="0"/>
                  <a:t> de kilos de salsa de tomate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969681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15302</xdr:colOff>
      <xdr:row>21</xdr:row>
      <xdr:rowOff>194829</xdr:rowOff>
    </xdr:from>
    <xdr:to>
      <xdr:col>21</xdr:col>
      <xdr:colOff>2823</xdr:colOff>
      <xdr:row>55</xdr:row>
      <xdr:rowOff>32023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5740526-8CB3-4D45-84C2-770093937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5615" y="4286249"/>
          <a:ext cx="6847027" cy="646139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3521</xdr:rowOff>
    </xdr:from>
    <xdr:to>
      <xdr:col>8</xdr:col>
      <xdr:colOff>0</xdr:colOff>
      <xdr:row>46</xdr:row>
      <xdr:rowOff>10823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EB340BC3-741E-4E62-BE8A-46DF41A749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405945</xdr:colOff>
      <xdr:row>43</xdr:row>
      <xdr:rowOff>70510</xdr:rowOff>
    </xdr:from>
    <xdr:to>
      <xdr:col>7</xdr:col>
      <xdr:colOff>887556</xdr:colOff>
      <xdr:row>45</xdr:row>
      <xdr:rowOff>2679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6C097318-4D5F-469B-8ED8-BE204A52923F}"/>
            </a:ext>
          </a:extLst>
        </xdr:cNvPr>
        <xdr:cNvSpPr txBox="1"/>
      </xdr:nvSpPr>
      <xdr:spPr>
        <a:xfrm>
          <a:off x="405945" y="8448180"/>
          <a:ext cx="5990958" cy="3218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Ene            Feb</a:t>
          </a:r>
          <a:r>
            <a:rPr lang="es-CL" sz="1100" baseline="0"/>
            <a:t>             Mar             Abr             May             Jun              Jul               Ago             Sep           Oct</a:t>
          </a:r>
          <a:endParaRPr lang="es-CL" sz="1100"/>
        </a:p>
      </xdr:txBody>
    </xdr:sp>
    <xdr:clientData/>
  </xdr:twoCellAnchor>
  <xdr:twoCellAnchor>
    <xdr:from>
      <xdr:col>17</xdr:col>
      <xdr:colOff>681905</xdr:colOff>
      <xdr:row>21</xdr:row>
      <xdr:rowOff>10823</xdr:rowOff>
    </xdr:from>
    <xdr:to>
      <xdr:col>21</xdr:col>
      <xdr:colOff>681904</xdr:colOff>
      <xdr:row>32</xdr:row>
      <xdr:rowOff>75767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9EE085CB-D12D-4797-8B85-2B74B89659EF}"/>
            </a:ext>
          </a:extLst>
        </xdr:cNvPr>
        <xdr:cNvSpPr txBox="1"/>
      </xdr:nvSpPr>
      <xdr:spPr>
        <a:xfrm>
          <a:off x="13713837" y="4102243"/>
          <a:ext cx="3961533" cy="22080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CL" sz="12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Conclusión: Podemos concluir que a través de este método se pueden hacer predicciones de comportamiento al futuro mediante una curva y el ajuste de cuadrados mínimos.</a:t>
          </a:r>
        </a:p>
        <a:p>
          <a:pPr algn="l"/>
          <a:r>
            <a:rPr lang="es-CL" sz="12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Además</a:t>
          </a:r>
          <a:r>
            <a:rPr lang="es-CL" sz="12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pudimos comprobar que tan probable era la predicción a través del criterio de ajuste de la proyección y su desviación</a:t>
          </a:r>
        </a:p>
        <a:p>
          <a:pPr algn="l"/>
          <a:r>
            <a:rPr lang="es-CL" sz="12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También a realizar un diagrama de flujo, para reforzar el aprendizaje anteriormente visto en clases.</a:t>
          </a:r>
        </a:p>
        <a:p>
          <a:pPr algn="l"/>
          <a:r>
            <a:rPr lang="es-CL" sz="12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Aprendimos como fusionar y trabajar en conjunto de distintas plataformas y hacerlas coincidir en un resultado.</a:t>
          </a:r>
        </a:p>
        <a:p>
          <a:endParaRPr lang="es-CL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22"/>
  <sheetViews>
    <sheetView workbookViewId="0">
      <selection activeCell="B20" sqref="B20"/>
    </sheetView>
  </sheetViews>
  <sheetFormatPr baseColWidth="10" defaultColWidth="10.7109375" defaultRowHeight="15" x14ac:dyDescent="0.25"/>
  <sheetData>
    <row r="3" spans="2:7" ht="15.75" x14ac:dyDescent="0.25">
      <c r="C3" s="1" t="s">
        <v>0</v>
      </c>
    </row>
    <row r="5" spans="2:7" x14ac:dyDescent="0.25">
      <c r="B5" s="6" t="s">
        <v>8</v>
      </c>
      <c r="C5" s="6">
        <v>3.58</v>
      </c>
      <c r="D5" s="6" t="s">
        <v>9</v>
      </c>
      <c r="E5" s="6">
        <v>157.1</v>
      </c>
    </row>
    <row r="7" spans="2:7" x14ac:dyDescent="0.25">
      <c r="D7" t="s">
        <v>10</v>
      </c>
      <c r="E7" t="s">
        <v>11</v>
      </c>
      <c r="F7" t="s">
        <v>12</v>
      </c>
      <c r="G7" t="s">
        <v>13</v>
      </c>
    </row>
    <row r="8" spans="2:7" x14ac:dyDescent="0.25">
      <c r="B8" s="2" t="s">
        <v>1</v>
      </c>
      <c r="C8" s="7">
        <v>1</v>
      </c>
      <c r="D8" s="3">
        <v>120</v>
      </c>
      <c r="E8" s="8">
        <f>$C$5*C8+$E$5</f>
        <v>160.68</v>
      </c>
      <c r="F8" s="9">
        <f>D8/E8</f>
        <v>0.74682598954443613</v>
      </c>
      <c r="G8" s="10">
        <v>0.25</v>
      </c>
    </row>
    <row r="9" spans="2:7" x14ac:dyDescent="0.25">
      <c r="B9" s="4" t="s">
        <v>2</v>
      </c>
      <c r="C9" s="7">
        <v>2</v>
      </c>
      <c r="D9" s="5">
        <v>170</v>
      </c>
      <c r="E9" s="8">
        <f t="shared" ref="E9:E14" si="0">$C$5*C9+$E$5</f>
        <v>164.26</v>
      </c>
      <c r="F9" s="9">
        <f t="shared" ref="F9:F14" si="1">D9/E9</f>
        <v>1.0349446000243516</v>
      </c>
      <c r="G9" s="10">
        <v>0.03</v>
      </c>
    </row>
    <row r="10" spans="2:7" x14ac:dyDescent="0.25">
      <c r="B10" s="4" t="s">
        <v>3</v>
      </c>
      <c r="C10" s="7">
        <v>3</v>
      </c>
      <c r="D10" s="5">
        <v>200</v>
      </c>
      <c r="E10" s="8">
        <f t="shared" si="0"/>
        <v>167.84</v>
      </c>
      <c r="F10" s="9">
        <f t="shared" si="1"/>
        <v>1.1916110581506196</v>
      </c>
      <c r="G10" s="10">
        <v>0.19</v>
      </c>
    </row>
    <row r="11" spans="2:7" x14ac:dyDescent="0.25">
      <c r="B11" s="4" t="s">
        <v>4</v>
      </c>
      <c r="C11" s="7">
        <v>4</v>
      </c>
      <c r="D11" s="5">
        <v>230</v>
      </c>
      <c r="E11" s="8">
        <f t="shared" si="0"/>
        <v>171.42</v>
      </c>
      <c r="F11" s="9">
        <f t="shared" si="1"/>
        <v>1.3417337533543345</v>
      </c>
      <c r="G11" s="10">
        <v>0.34</v>
      </c>
    </row>
    <row r="12" spans="2:7" x14ac:dyDescent="0.25">
      <c r="B12" s="4" t="s">
        <v>5</v>
      </c>
      <c r="C12" s="7">
        <v>5</v>
      </c>
      <c r="D12" s="5">
        <v>150</v>
      </c>
      <c r="E12" s="8">
        <f t="shared" si="0"/>
        <v>175</v>
      </c>
      <c r="F12" s="9">
        <f t="shared" si="1"/>
        <v>0.8571428571428571</v>
      </c>
      <c r="G12" s="10">
        <v>0.14000000000000001</v>
      </c>
    </row>
    <row r="13" spans="2:7" x14ac:dyDescent="0.25">
      <c r="B13" s="4" t="s">
        <v>6</v>
      </c>
      <c r="C13" s="7">
        <v>6</v>
      </c>
      <c r="D13" s="5">
        <v>140</v>
      </c>
      <c r="E13" s="8">
        <f t="shared" si="0"/>
        <v>178.57999999999998</v>
      </c>
      <c r="F13" s="9">
        <f t="shared" si="1"/>
        <v>0.78396236980624934</v>
      </c>
      <c r="G13" s="10">
        <v>0.22</v>
      </c>
    </row>
    <row r="14" spans="2:7" x14ac:dyDescent="0.25">
      <c r="B14" s="4" t="s">
        <v>7</v>
      </c>
      <c r="C14" s="7">
        <v>7</v>
      </c>
      <c r="D14" s="5">
        <v>190</v>
      </c>
      <c r="E14" s="8">
        <f t="shared" si="0"/>
        <v>182.16</v>
      </c>
      <c r="F14" s="9">
        <f t="shared" si="1"/>
        <v>1.0430390865173473</v>
      </c>
      <c r="G14" s="10">
        <v>0.04</v>
      </c>
    </row>
    <row r="17" spans="2:2" x14ac:dyDescent="0.25">
      <c r="B17" s="11" t="s">
        <v>15</v>
      </c>
    </row>
    <row r="19" spans="2:2" x14ac:dyDescent="0.25">
      <c r="B19" t="s">
        <v>14</v>
      </c>
    </row>
    <row r="20" spans="2:2" x14ac:dyDescent="0.25">
      <c r="B20" t="s">
        <v>16</v>
      </c>
    </row>
    <row r="22" spans="2:2" x14ac:dyDescent="0.25">
      <c r="B22" t="s">
        <v>17</v>
      </c>
    </row>
  </sheetData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W42"/>
  <sheetViews>
    <sheetView tabSelected="1" topLeftCell="G15" zoomScale="36" workbookViewId="0">
      <selection activeCell="U27" sqref="U27"/>
    </sheetView>
  </sheetViews>
  <sheetFormatPr baseColWidth="10" defaultColWidth="10.7109375" defaultRowHeight="15" x14ac:dyDescent="0.25"/>
  <cols>
    <col min="7" max="7" width="19.42578125" bestFit="1" customWidth="1"/>
    <col min="8" max="8" width="13.7109375" bestFit="1" customWidth="1"/>
    <col min="13" max="13" width="11.5703125" bestFit="1" customWidth="1"/>
    <col min="15" max="15" width="11.5703125" bestFit="1" customWidth="1"/>
    <col min="20" max="20" width="15.42578125" bestFit="1" customWidth="1"/>
    <col min="21" max="21" width="22.5703125" bestFit="1" customWidth="1"/>
  </cols>
  <sheetData>
    <row r="3" spans="2:23" ht="15.75" x14ac:dyDescent="0.25">
      <c r="B3" s="1" t="s">
        <v>25</v>
      </c>
      <c r="C3" s="1"/>
      <c r="D3" s="1"/>
      <c r="E3" s="1"/>
      <c r="F3" s="1"/>
      <c r="R3" t="s">
        <v>53</v>
      </c>
    </row>
    <row r="4" spans="2:23" ht="15.75" x14ac:dyDescent="0.25">
      <c r="B4" s="1"/>
      <c r="C4" s="1"/>
      <c r="D4" s="1"/>
      <c r="E4" s="1"/>
      <c r="F4" s="1"/>
      <c r="S4" t="s">
        <v>47</v>
      </c>
      <c r="T4">
        <v>0.76190480000000005</v>
      </c>
    </row>
    <row r="5" spans="2:23" ht="15.75" x14ac:dyDescent="0.25">
      <c r="B5" s="1"/>
      <c r="C5" s="1"/>
      <c r="D5" s="1"/>
      <c r="E5" s="1"/>
      <c r="F5" s="1"/>
      <c r="S5" t="s">
        <v>48</v>
      </c>
      <c r="T5" s="19">
        <v>2.5714286</v>
      </c>
    </row>
    <row r="6" spans="2:23" ht="15.75" x14ac:dyDescent="0.25">
      <c r="B6" s="1" t="s">
        <v>18</v>
      </c>
      <c r="C6" s="1"/>
      <c r="D6" s="1"/>
      <c r="E6" s="1" t="s">
        <v>21</v>
      </c>
      <c r="F6" s="1"/>
    </row>
    <row r="7" spans="2:23" ht="15.75" x14ac:dyDescent="0.25">
      <c r="B7" s="1"/>
      <c r="C7" s="1"/>
      <c r="D7" s="1"/>
      <c r="E7" s="1"/>
      <c r="F7" s="1"/>
      <c r="I7" s="14"/>
      <c r="J7" s="15" t="s">
        <v>26</v>
      </c>
      <c r="K7" s="15" t="s">
        <v>27</v>
      </c>
      <c r="L7" s="15" t="s">
        <v>28</v>
      </c>
      <c r="M7" s="15" t="s">
        <v>29</v>
      </c>
      <c r="N7" s="15" t="s">
        <v>30</v>
      </c>
      <c r="O7" s="15" t="s">
        <v>31</v>
      </c>
      <c r="T7" t="s">
        <v>52</v>
      </c>
      <c r="U7" t="s">
        <v>50</v>
      </c>
      <c r="V7" t="s">
        <v>51</v>
      </c>
      <c r="W7" t="s">
        <v>56</v>
      </c>
    </row>
    <row r="8" spans="2:23" ht="15.75" x14ac:dyDescent="0.25">
      <c r="B8" s="1" t="s">
        <v>2</v>
      </c>
      <c r="C8" s="1">
        <v>2018</v>
      </c>
      <c r="D8" s="1" t="s">
        <v>38</v>
      </c>
      <c r="E8" s="1">
        <v>5</v>
      </c>
      <c r="F8" s="1"/>
      <c r="I8" s="14"/>
      <c r="J8" s="14">
        <v>1</v>
      </c>
      <c r="K8" s="14">
        <v>1</v>
      </c>
      <c r="L8" s="14">
        <v>5</v>
      </c>
      <c r="M8" s="14">
        <f t="shared" ref="M8:M15" si="0">K8*L8</f>
        <v>5</v>
      </c>
      <c r="N8" s="14">
        <f t="shared" ref="N8:O15" si="1">K8*K8</f>
        <v>1</v>
      </c>
      <c r="O8" s="14">
        <f t="shared" si="1"/>
        <v>25</v>
      </c>
      <c r="R8" s="1" t="s">
        <v>38</v>
      </c>
      <c r="S8" s="1">
        <v>1</v>
      </c>
      <c r="T8">
        <v>5</v>
      </c>
      <c r="U8">
        <f>S8*$T$4+$T$5</f>
        <v>3.3333333999999999</v>
      </c>
      <c r="V8">
        <f>T8/U8</f>
        <v>1.4999999700000006</v>
      </c>
      <c r="W8" s="20">
        <f>(V8-1)/10</f>
        <v>4.999999700000006E-2</v>
      </c>
    </row>
    <row r="9" spans="2:23" ht="15.75" x14ac:dyDescent="0.25">
      <c r="B9" s="1" t="s">
        <v>3</v>
      </c>
      <c r="C9" s="1">
        <v>2018</v>
      </c>
      <c r="D9" s="1" t="s">
        <v>39</v>
      </c>
      <c r="E9" s="1" t="s">
        <v>22</v>
      </c>
      <c r="F9" s="1"/>
      <c r="I9" s="14"/>
      <c r="J9" s="14">
        <v>2</v>
      </c>
      <c r="K9" s="14">
        <v>2</v>
      </c>
      <c r="L9" s="14">
        <v>0</v>
      </c>
      <c r="M9" s="14">
        <f t="shared" si="0"/>
        <v>0</v>
      </c>
      <c r="N9" s="14">
        <f t="shared" si="1"/>
        <v>4</v>
      </c>
      <c r="O9" s="14">
        <f t="shared" si="1"/>
        <v>0</v>
      </c>
      <c r="R9" s="1" t="s">
        <v>39</v>
      </c>
      <c r="S9" s="1">
        <v>2</v>
      </c>
      <c r="T9">
        <v>0</v>
      </c>
      <c r="U9">
        <f t="shared" ref="U9:U15" si="2">S9*$T$4+$T$5</f>
        <v>4.0952381999999998</v>
      </c>
      <c r="V9">
        <f t="shared" ref="V9:V16" si="3">T9/U9</f>
        <v>0</v>
      </c>
      <c r="W9" s="20">
        <f t="shared" ref="W9:W15" si="4">(1-V9)/10</f>
        <v>0.1</v>
      </c>
    </row>
    <row r="10" spans="2:23" ht="15.75" x14ac:dyDescent="0.25">
      <c r="B10" s="1" t="s">
        <v>4</v>
      </c>
      <c r="C10" s="1">
        <v>2018</v>
      </c>
      <c r="D10" s="1" t="s">
        <v>40</v>
      </c>
      <c r="E10" s="1">
        <v>6</v>
      </c>
      <c r="F10" s="1"/>
      <c r="I10" s="14"/>
      <c r="J10" s="14">
        <v>3</v>
      </c>
      <c r="K10" s="14">
        <v>3</v>
      </c>
      <c r="L10" s="14">
        <v>6</v>
      </c>
      <c r="M10" s="14">
        <f t="shared" si="0"/>
        <v>18</v>
      </c>
      <c r="N10" s="14">
        <f t="shared" si="1"/>
        <v>9</v>
      </c>
      <c r="O10" s="14">
        <f t="shared" si="1"/>
        <v>36</v>
      </c>
      <c r="R10" s="1" t="s">
        <v>40</v>
      </c>
      <c r="S10" s="1">
        <v>3</v>
      </c>
      <c r="T10">
        <v>6</v>
      </c>
      <c r="U10">
        <f t="shared" si="2"/>
        <v>4.8571430000000007</v>
      </c>
      <c r="V10" s="21">
        <f t="shared" si="3"/>
        <v>1.2352940813148798</v>
      </c>
      <c r="W10" s="20">
        <f>(V10-1)/10</f>
        <v>2.3529408131487982E-2</v>
      </c>
    </row>
    <row r="11" spans="2:23" ht="15.75" x14ac:dyDescent="0.25">
      <c r="B11" s="1" t="s">
        <v>5</v>
      </c>
      <c r="C11" s="1">
        <v>2018</v>
      </c>
      <c r="D11" s="1" t="s">
        <v>41</v>
      </c>
      <c r="E11" s="1">
        <v>7</v>
      </c>
      <c r="F11" s="1"/>
      <c r="I11" s="14"/>
      <c r="J11" s="14">
        <v>4</v>
      </c>
      <c r="K11" s="14">
        <v>4</v>
      </c>
      <c r="L11" s="14">
        <v>7</v>
      </c>
      <c r="M11" s="14">
        <f t="shared" si="0"/>
        <v>28</v>
      </c>
      <c r="N11" s="14">
        <f t="shared" si="1"/>
        <v>16</v>
      </c>
      <c r="O11" s="14">
        <f t="shared" si="1"/>
        <v>49</v>
      </c>
      <c r="R11" s="1" t="s">
        <v>41</v>
      </c>
      <c r="S11" s="1">
        <v>4</v>
      </c>
      <c r="T11">
        <v>7</v>
      </c>
      <c r="U11">
        <f t="shared" si="2"/>
        <v>5.6190478000000006</v>
      </c>
      <c r="V11" s="21">
        <f t="shared" si="3"/>
        <v>1.2457626717466257</v>
      </c>
      <c r="W11" s="20">
        <f t="shared" ref="W11:W12" si="5">(V11-1)/10</f>
        <v>2.4576267174662568E-2</v>
      </c>
    </row>
    <row r="12" spans="2:23" ht="15.75" x14ac:dyDescent="0.25">
      <c r="B12" s="1" t="s">
        <v>6</v>
      </c>
      <c r="C12" s="1">
        <v>2018</v>
      </c>
      <c r="D12" s="1" t="s">
        <v>42</v>
      </c>
      <c r="E12" s="1">
        <v>8</v>
      </c>
      <c r="F12" s="1"/>
      <c r="I12" s="14"/>
      <c r="J12" s="14">
        <v>5</v>
      </c>
      <c r="K12" s="14">
        <v>5</v>
      </c>
      <c r="L12" s="14">
        <v>8</v>
      </c>
      <c r="M12" s="14">
        <f t="shared" si="0"/>
        <v>40</v>
      </c>
      <c r="N12" s="14">
        <f t="shared" si="1"/>
        <v>25</v>
      </c>
      <c r="O12" s="14">
        <f t="shared" si="1"/>
        <v>64</v>
      </c>
      <c r="R12" s="1" t="s">
        <v>42</v>
      </c>
      <c r="S12" s="1">
        <v>5</v>
      </c>
      <c r="T12">
        <v>8</v>
      </c>
      <c r="U12">
        <f t="shared" si="2"/>
        <v>6.3809526000000005</v>
      </c>
      <c r="V12" s="21">
        <f t="shared" si="3"/>
        <v>1.2537313002450448</v>
      </c>
      <c r="W12" s="20">
        <f t="shared" si="5"/>
        <v>2.5373130024504476E-2</v>
      </c>
    </row>
    <row r="13" spans="2:23" ht="15.75" x14ac:dyDescent="0.25">
      <c r="B13" s="1" t="s">
        <v>7</v>
      </c>
      <c r="C13" s="1">
        <v>2018</v>
      </c>
      <c r="D13" s="1" t="s">
        <v>43</v>
      </c>
      <c r="E13" s="1">
        <v>6</v>
      </c>
      <c r="F13" s="1"/>
      <c r="I13" s="14"/>
      <c r="J13" s="14">
        <v>6</v>
      </c>
      <c r="K13" s="14">
        <v>6</v>
      </c>
      <c r="L13" s="14">
        <v>6</v>
      </c>
      <c r="M13" s="14">
        <f t="shared" si="0"/>
        <v>36</v>
      </c>
      <c r="N13" s="14">
        <f t="shared" si="1"/>
        <v>36</v>
      </c>
      <c r="O13" s="14">
        <f t="shared" si="1"/>
        <v>36</v>
      </c>
      <c r="R13" s="1" t="s">
        <v>43</v>
      </c>
      <c r="S13" s="1">
        <v>6</v>
      </c>
      <c r="T13">
        <v>6</v>
      </c>
      <c r="U13">
        <f t="shared" si="2"/>
        <v>7.1428574000000005</v>
      </c>
      <c r="V13" s="21">
        <f t="shared" si="3"/>
        <v>0.83999996976000102</v>
      </c>
      <c r="W13" s="20">
        <f t="shared" si="4"/>
        <v>1.6000003023999898E-2</v>
      </c>
    </row>
    <row r="14" spans="2:23" ht="15.75" x14ac:dyDescent="0.25">
      <c r="B14" s="1" t="s">
        <v>19</v>
      </c>
      <c r="C14" s="1">
        <v>2018</v>
      </c>
      <c r="D14" s="1" t="s">
        <v>44</v>
      </c>
      <c r="E14" s="1">
        <v>7</v>
      </c>
      <c r="F14" s="1"/>
      <c r="I14" s="14"/>
      <c r="J14" s="14">
        <v>7</v>
      </c>
      <c r="K14" s="14">
        <v>7</v>
      </c>
      <c r="L14" s="14">
        <v>7</v>
      </c>
      <c r="M14" s="14">
        <f t="shared" si="0"/>
        <v>49</v>
      </c>
      <c r="N14" s="14">
        <f t="shared" si="1"/>
        <v>49</v>
      </c>
      <c r="O14" s="14">
        <f t="shared" si="1"/>
        <v>49</v>
      </c>
      <c r="R14" s="1" t="s">
        <v>44</v>
      </c>
      <c r="S14" s="1">
        <v>7</v>
      </c>
      <c r="T14">
        <v>7</v>
      </c>
      <c r="U14">
        <f t="shared" si="2"/>
        <v>7.9047622000000004</v>
      </c>
      <c r="V14" s="21">
        <f t="shared" si="3"/>
        <v>0.88554213560023343</v>
      </c>
      <c r="W14" s="20">
        <f t="shared" si="4"/>
        <v>1.1445786439976657E-2</v>
      </c>
    </row>
    <row r="15" spans="2:23" ht="15.75" x14ac:dyDescent="0.25">
      <c r="B15" s="1" t="s">
        <v>20</v>
      </c>
      <c r="C15" s="1">
        <v>2018</v>
      </c>
      <c r="D15" s="1" t="s">
        <v>45</v>
      </c>
      <c r="E15" s="1">
        <v>9</v>
      </c>
      <c r="F15" s="1"/>
      <c r="I15" s="15" t="s">
        <v>37</v>
      </c>
      <c r="J15" s="14">
        <v>8</v>
      </c>
      <c r="K15" s="14">
        <v>8</v>
      </c>
      <c r="L15" s="14">
        <v>9</v>
      </c>
      <c r="M15" s="14">
        <f t="shared" si="0"/>
        <v>72</v>
      </c>
      <c r="N15" s="14">
        <f t="shared" si="1"/>
        <v>64</v>
      </c>
      <c r="O15" s="14">
        <f t="shared" si="1"/>
        <v>81</v>
      </c>
      <c r="R15" s="1" t="s">
        <v>45</v>
      </c>
      <c r="S15" s="1">
        <v>8</v>
      </c>
      <c r="T15">
        <v>9</v>
      </c>
      <c r="U15">
        <f t="shared" si="2"/>
        <v>8.6666670000000003</v>
      </c>
      <c r="V15" s="21">
        <f t="shared" si="3"/>
        <v>1.0384614985207115</v>
      </c>
      <c r="W15" s="20">
        <f>(V15-1)/10</f>
        <v>3.8461498520711455E-3</v>
      </c>
    </row>
    <row r="16" spans="2:23" ht="15.75" x14ac:dyDescent="0.25">
      <c r="B16" s="1"/>
      <c r="C16" s="1"/>
      <c r="D16" s="1"/>
      <c r="E16" s="1"/>
      <c r="F16" s="1"/>
      <c r="I16" s="14"/>
      <c r="J16" s="14">
        <v>9</v>
      </c>
      <c r="K16" s="15" t="s">
        <v>32</v>
      </c>
      <c r="L16" s="15" t="s">
        <v>33</v>
      </c>
      <c r="M16" s="15" t="s">
        <v>34</v>
      </c>
      <c r="N16" s="15" t="s">
        <v>35</v>
      </c>
      <c r="O16" s="15" t="s">
        <v>36</v>
      </c>
      <c r="U16" t="s">
        <v>54</v>
      </c>
    </row>
    <row r="17" spans="1:21" ht="15.75" x14ac:dyDescent="0.25">
      <c r="B17" s="1"/>
      <c r="C17" s="1"/>
      <c r="D17" s="1"/>
      <c r="E17" s="1"/>
      <c r="F17" s="1"/>
      <c r="I17" s="14"/>
      <c r="J17" s="14">
        <v>10</v>
      </c>
      <c r="K17" s="15">
        <f>SUM(K8:K15)</f>
        <v>36</v>
      </c>
      <c r="L17" s="15">
        <f>SUM(L8:L15)</f>
        <v>48</v>
      </c>
      <c r="M17" s="15">
        <f>SUM(M8:M15)</f>
        <v>248</v>
      </c>
      <c r="N17" s="15">
        <f>SUM(N8:N15)</f>
        <v>204</v>
      </c>
      <c r="O17" s="15">
        <f>SUM(O8:O15)</f>
        <v>340</v>
      </c>
      <c r="U17" t="s">
        <v>16</v>
      </c>
    </row>
    <row r="18" spans="1:21" ht="15.75" x14ac:dyDescent="0.25">
      <c r="B18" s="13" t="s">
        <v>23</v>
      </c>
      <c r="C18" s="1"/>
      <c r="D18" s="1"/>
      <c r="E18" s="1"/>
      <c r="F18" s="1"/>
      <c r="J18" s="14">
        <v>11</v>
      </c>
      <c r="K18" s="16">
        <v>43435</v>
      </c>
      <c r="U18" t="s">
        <v>55</v>
      </c>
    </row>
    <row r="19" spans="1:21" ht="15.75" x14ac:dyDescent="0.25">
      <c r="A19" s="12">
        <v>43525</v>
      </c>
      <c r="B19" s="1">
        <v>13.238099999999999</v>
      </c>
      <c r="C19" s="1" t="s">
        <v>46</v>
      </c>
      <c r="F19" s="1"/>
      <c r="G19" t="s">
        <v>49</v>
      </c>
      <c r="H19" s="17">
        <f>B19*700*1000</f>
        <v>9266670</v>
      </c>
      <c r="J19" s="14">
        <v>12</v>
      </c>
      <c r="K19" s="16">
        <v>43466</v>
      </c>
    </row>
    <row r="20" spans="1:21" ht="15.75" x14ac:dyDescent="0.25">
      <c r="B20" s="13" t="s">
        <v>24</v>
      </c>
      <c r="C20" s="1"/>
      <c r="D20" s="1"/>
      <c r="E20" s="1"/>
      <c r="F20" s="1"/>
      <c r="J20" s="14">
        <v>13</v>
      </c>
      <c r="K20" s="16">
        <v>43497</v>
      </c>
      <c r="N20" t="s">
        <v>47</v>
      </c>
      <c r="O20">
        <f>((K15*M17)-(L17*K17))/((K15*N17)-(K17*K17))</f>
        <v>0.76190476190476186</v>
      </c>
    </row>
    <row r="21" spans="1:21" ht="15.75" x14ac:dyDescent="0.25">
      <c r="A21" s="12">
        <v>44166</v>
      </c>
      <c r="B21" s="1">
        <v>29.238099999999999</v>
      </c>
      <c r="C21" s="1" t="s">
        <v>46</v>
      </c>
      <c r="G21" t="s">
        <v>49</v>
      </c>
      <c r="H21" s="17">
        <f>B21*700*1000</f>
        <v>20466670</v>
      </c>
      <c r="J21" s="15">
        <v>14</v>
      </c>
      <c r="K21" s="18">
        <v>43525</v>
      </c>
      <c r="L21" s="15">
        <f>$O$20*J21+$O$21</f>
        <v>13.238095238095237</v>
      </c>
      <c r="N21" t="s">
        <v>48</v>
      </c>
      <c r="O21">
        <f>((N17*L17)-(K17*M17))/((K15*N17)-(K17*K17))</f>
        <v>2.5714285714285716</v>
      </c>
    </row>
    <row r="22" spans="1:21" x14ac:dyDescent="0.25">
      <c r="H22" s="17"/>
      <c r="J22" s="14">
        <v>15</v>
      </c>
      <c r="K22" s="16">
        <v>43556</v>
      </c>
      <c r="L22" s="14">
        <f t="shared" ref="L22:L42" si="6">$O$20*J22+$O$21</f>
        <v>13.999999999999998</v>
      </c>
    </row>
    <row r="23" spans="1:21" x14ac:dyDescent="0.25">
      <c r="J23" s="14">
        <v>16</v>
      </c>
      <c r="K23" s="16">
        <v>43586</v>
      </c>
      <c r="L23" s="14">
        <f t="shared" si="6"/>
        <v>14.761904761904761</v>
      </c>
    </row>
    <row r="24" spans="1:21" x14ac:dyDescent="0.25">
      <c r="J24" s="14">
        <v>17</v>
      </c>
      <c r="K24" s="16">
        <v>43617</v>
      </c>
      <c r="L24" s="14">
        <f t="shared" si="6"/>
        <v>15.523809523809524</v>
      </c>
    </row>
    <row r="25" spans="1:21" x14ac:dyDescent="0.25">
      <c r="J25" s="14">
        <v>18</v>
      </c>
      <c r="K25" s="16">
        <v>43647</v>
      </c>
      <c r="L25" s="14">
        <f t="shared" si="6"/>
        <v>16.285714285714285</v>
      </c>
    </row>
    <row r="26" spans="1:21" x14ac:dyDescent="0.25">
      <c r="J26" s="14">
        <v>19</v>
      </c>
      <c r="K26" s="16">
        <v>43678</v>
      </c>
      <c r="L26" s="14">
        <f t="shared" si="6"/>
        <v>17.047619047619047</v>
      </c>
    </row>
    <row r="27" spans="1:21" x14ac:dyDescent="0.25">
      <c r="J27" s="14">
        <v>20</v>
      </c>
      <c r="K27" s="16">
        <v>43709</v>
      </c>
      <c r="L27" s="14">
        <f t="shared" si="6"/>
        <v>17.80952380952381</v>
      </c>
    </row>
    <row r="28" spans="1:21" x14ac:dyDescent="0.25">
      <c r="J28" s="14">
        <v>21</v>
      </c>
      <c r="K28" s="16">
        <v>43739</v>
      </c>
      <c r="L28" s="14">
        <f t="shared" si="6"/>
        <v>18.571428571428573</v>
      </c>
    </row>
    <row r="29" spans="1:21" x14ac:dyDescent="0.25">
      <c r="J29" s="14">
        <v>22</v>
      </c>
      <c r="K29" s="16">
        <v>43770</v>
      </c>
      <c r="L29" s="14">
        <f t="shared" si="6"/>
        <v>19.333333333333332</v>
      </c>
    </row>
    <row r="30" spans="1:21" x14ac:dyDescent="0.25">
      <c r="J30" s="14">
        <v>23</v>
      </c>
      <c r="K30" s="16">
        <v>43800</v>
      </c>
      <c r="L30" s="14">
        <f t="shared" si="6"/>
        <v>20.095238095238095</v>
      </c>
    </row>
    <row r="31" spans="1:21" x14ac:dyDescent="0.25">
      <c r="J31" s="14">
        <v>24</v>
      </c>
      <c r="K31" s="16">
        <v>43831</v>
      </c>
      <c r="L31" s="14">
        <f t="shared" si="6"/>
        <v>20.857142857142858</v>
      </c>
    </row>
    <row r="32" spans="1:21" x14ac:dyDescent="0.25">
      <c r="J32" s="14">
        <v>25</v>
      </c>
      <c r="K32" s="16">
        <v>43862</v>
      </c>
      <c r="L32" s="14">
        <f t="shared" si="6"/>
        <v>21.61904761904762</v>
      </c>
    </row>
    <row r="33" spans="10:12" x14ac:dyDescent="0.25">
      <c r="J33" s="14">
        <v>26</v>
      </c>
      <c r="K33" s="16">
        <v>43891</v>
      </c>
      <c r="L33" s="14">
        <f t="shared" si="6"/>
        <v>22.380952380952383</v>
      </c>
    </row>
    <row r="34" spans="10:12" x14ac:dyDescent="0.25">
      <c r="J34" s="14">
        <v>27</v>
      </c>
      <c r="K34" s="16">
        <v>43922</v>
      </c>
      <c r="L34" s="14">
        <f t="shared" si="6"/>
        <v>23.142857142857142</v>
      </c>
    </row>
    <row r="35" spans="10:12" x14ac:dyDescent="0.25">
      <c r="J35" s="14">
        <v>28</v>
      </c>
      <c r="K35" s="16">
        <v>43952</v>
      </c>
      <c r="L35" s="14">
        <f t="shared" si="6"/>
        <v>23.904761904761905</v>
      </c>
    </row>
    <row r="36" spans="10:12" x14ac:dyDescent="0.25">
      <c r="J36" s="14">
        <v>29</v>
      </c>
      <c r="K36" s="16">
        <v>43983</v>
      </c>
      <c r="L36" s="14">
        <f t="shared" si="6"/>
        <v>24.666666666666668</v>
      </c>
    </row>
    <row r="37" spans="10:12" x14ac:dyDescent="0.25">
      <c r="J37" s="14">
        <v>30</v>
      </c>
      <c r="K37" s="16">
        <v>44013</v>
      </c>
      <c r="L37" s="14">
        <f t="shared" si="6"/>
        <v>25.428571428571427</v>
      </c>
    </row>
    <row r="38" spans="10:12" x14ac:dyDescent="0.25">
      <c r="J38" s="14">
        <v>31</v>
      </c>
      <c r="K38" s="16">
        <v>44044</v>
      </c>
      <c r="L38" s="14">
        <f t="shared" si="6"/>
        <v>26.19047619047619</v>
      </c>
    </row>
    <row r="39" spans="10:12" x14ac:dyDescent="0.25">
      <c r="J39" s="14">
        <v>32</v>
      </c>
      <c r="K39" s="16">
        <v>44075</v>
      </c>
      <c r="L39" s="14">
        <f t="shared" si="6"/>
        <v>26.952380952380953</v>
      </c>
    </row>
    <row r="40" spans="10:12" x14ac:dyDescent="0.25">
      <c r="J40" s="14">
        <v>33</v>
      </c>
      <c r="K40" s="16">
        <v>44105</v>
      </c>
      <c r="L40" s="14">
        <f t="shared" si="6"/>
        <v>27.714285714285715</v>
      </c>
    </row>
    <row r="41" spans="10:12" x14ac:dyDescent="0.25">
      <c r="J41" s="14">
        <v>34</v>
      </c>
      <c r="K41" s="16">
        <v>44136</v>
      </c>
      <c r="L41" s="14">
        <f t="shared" si="6"/>
        <v>28.476190476190478</v>
      </c>
    </row>
    <row r="42" spans="10:12" x14ac:dyDescent="0.25">
      <c r="J42" s="15">
        <v>35</v>
      </c>
      <c r="K42" s="18">
        <v>44166</v>
      </c>
      <c r="L42" s="15">
        <f t="shared" si="6"/>
        <v>29.238095238095237</v>
      </c>
    </row>
  </sheetData>
  <pageMargins left="0.7" right="0.7" top="0.75" bottom="0.75" header="0.3" footer="0.3"/>
  <pageSetup paperSize="9" orientation="portrait" horizontalDpi="360" verticalDpi="360" r:id="rId1"/>
  <ignoredErrors>
    <ignoredError sqref="W9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CRITERIO DE AJUSTE</vt:lpstr>
      <vt:lpstr>GRUPO 7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varela</dc:creator>
  <cp:lastModifiedBy>Lenovo</cp:lastModifiedBy>
  <dcterms:created xsi:type="dcterms:W3CDTF">2021-10-11T16:10:30Z</dcterms:created>
  <dcterms:modified xsi:type="dcterms:W3CDTF">2021-11-03T15:07:47Z</dcterms:modified>
</cp:coreProperties>
</file>