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16365" windowHeight="7680" activeTab="2"/>
  </bookViews>
  <sheets>
    <sheet name="Hoja1" sheetId="1" r:id="rId1"/>
    <sheet name="Hoja2" sheetId="2" r:id="rId2"/>
    <sheet name="Hoja3" sheetId="3" r:id="rId3"/>
    <sheet name="Hoja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3" l="1"/>
  <c r="I10" i="3"/>
  <c r="I12" i="3" s="1"/>
  <c r="I5" i="3"/>
  <c r="I3" i="3"/>
  <c r="J1" i="3"/>
  <c r="I1" i="3"/>
  <c r="A6" i="2"/>
  <c r="B6" i="2"/>
  <c r="A15" i="2"/>
  <c r="B15" i="2"/>
  <c r="J4" i="2"/>
  <c r="K4" i="2"/>
  <c r="G8" i="2"/>
  <c r="H8" i="2"/>
  <c r="D7" i="2"/>
  <c r="E7" i="2"/>
  <c r="G12" i="3" l="1"/>
  <c r="G11" i="3"/>
  <c r="G10" i="3"/>
  <c r="H5" i="3"/>
  <c r="G5" i="3"/>
  <c r="H4" i="3"/>
  <c r="H3" i="3"/>
  <c r="G3" i="3"/>
  <c r="H2" i="3"/>
  <c r="E24" i="1"/>
  <c r="D23" i="1"/>
  <c r="D20" i="1"/>
  <c r="C12" i="4"/>
  <c r="B12" i="4"/>
  <c r="E12" i="3"/>
  <c r="E11" i="3"/>
  <c r="E10" i="3"/>
  <c r="C7" i="4"/>
  <c r="B7" i="4"/>
  <c r="C12" i="3"/>
  <c r="C10" i="3"/>
</calcChain>
</file>

<file path=xl/sharedStrings.xml><?xml version="1.0" encoding="utf-8"?>
<sst xmlns="http://schemas.openxmlformats.org/spreadsheetml/2006/main" count="74" uniqueCount="49">
  <si>
    <t>FECHA</t>
  </si>
  <si>
    <t>DETALLE</t>
  </si>
  <si>
    <t>DEBE</t>
  </si>
  <si>
    <t>HABER</t>
  </si>
  <si>
    <t>CAPITAL</t>
  </si>
  <si>
    <t>ACC X SUS</t>
  </si>
  <si>
    <t>ACCIONISTAS</t>
  </si>
  <si>
    <t>UURR</t>
  </si>
  <si>
    <t>SPRECIO</t>
  </si>
  <si>
    <t>CAPITAL AUTORIZADO</t>
  </si>
  <si>
    <t>CAPITAL POR SUSCRIBIR</t>
  </si>
  <si>
    <t>CAPITAL SUSCRITO</t>
  </si>
  <si>
    <t>CAPITAL SUS POR PAGAR</t>
  </si>
  <si>
    <t>CAPITAL PAGADO</t>
  </si>
  <si>
    <t>SOBREPRCIO</t>
  </si>
  <si>
    <t>UTILIDAD EJER</t>
  </si>
  <si>
    <t>TOTAL PATR</t>
  </si>
  <si>
    <t>ACC SYP</t>
  </si>
  <si>
    <t>V/L</t>
  </si>
  <si>
    <t>CAJA</t>
  </si>
  <si>
    <t>ABRIL</t>
  </si>
  <si>
    <t>DIV POR PAGAR</t>
  </si>
  <si>
    <t>ACTIVOS CORRIENTES</t>
  </si>
  <si>
    <t>ACTIVOS NO CORRIENTES</t>
  </si>
  <si>
    <t>PASIVOS CORRIENTES</t>
  </si>
  <si>
    <t>PASIVOS NO CORRIENTES</t>
  </si>
  <si>
    <t>PATRIMONIO</t>
  </si>
  <si>
    <t>UTIL DEL EJERCICIO</t>
  </si>
  <si>
    <t>Monto a Capitalizar</t>
  </si>
  <si>
    <t>determ valor libro</t>
  </si>
  <si>
    <t>det numero de accs</t>
  </si>
  <si>
    <t>Deter n de titulos</t>
  </si>
  <si>
    <t>Deter valor libro</t>
  </si>
  <si>
    <t>det capital</t>
  </si>
  <si>
    <t>ACCIONTS</t>
  </si>
  <si>
    <t>PERD Y GANANCIA</t>
  </si>
  <si>
    <t>DIV PROVISORIO</t>
  </si>
  <si>
    <t>abril</t>
  </si>
  <si>
    <t>ABRL</t>
  </si>
  <si>
    <t>BANCO</t>
  </si>
  <si>
    <t>ACC  X SUSC</t>
  </si>
  <si>
    <t>UTIL EJR</t>
  </si>
  <si>
    <t>ACCINTS</t>
  </si>
  <si>
    <t>m$</t>
  </si>
  <si>
    <t>$</t>
  </si>
  <si>
    <t>AGOST</t>
  </si>
  <si>
    <t>ACCNTS</t>
  </si>
  <si>
    <t>SP</t>
  </si>
  <si>
    <t>SOBREPRECIO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</si>
</sst>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3" fontId="0" fillId="0" borderId="0" xfId="0" applyNumberFormat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3" xfId="0" applyNumberFormat="1" applyBorder="1"/>
    <xf numFmtId="3" fontId="0" fillId="0" borderId="4" xfId="0" applyNumberFormat="1" applyBorder="1"/>
    <xf numFmtId="3" fontId="1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3" fontId="0" fillId="0" borderId="0" xfId="0" applyNumberFormat="1" applyBorder="1"/>
    <xf numFmtId="3" fontId="2" fillId="0" borderId="0" xfId="0" applyNumberFormat="1" applyFont="1"/>
    <xf numFmtId="164" fontId="0" fillId="0" borderId="0" xfId="0" applyNumberFormat="1"/>
    <xf numFmtId="3" fontId="3" fillId="0" borderId="3" xfId="0" applyNumberFormat="1" applyFont="1" applyBorder="1"/>
    <xf numFmtId="3" fontId="3" fillId="0" borderId="0" xfId="0" applyNumberFormat="1" applyFont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right"/>
    </xf>
    <xf numFmtId="3" fontId="0" fillId="3" borderId="0" xfId="0" applyNumberFormat="1" applyFill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3" fontId="0" fillId="0" borderId="0" xfId="0" applyNumberFormat="1" applyFill="1"/>
    <xf numFmtId="3" fontId="3" fillId="3" borderId="0" xfId="0" applyNumberFormat="1" applyFont="1" applyFill="1"/>
    <xf numFmtId="0" fontId="0" fillId="0" borderId="1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966106</xdr:colOff>
      <xdr:row>0</xdr:row>
      <xdr:rowOff>408215</xdr:rowOff>
    </xdr:from>
    <xdr:to>
      <xdr:col>1</xdr:col>
      <xdr:colOff>984249</xdr:colOff>
      <xdr:row>2</xdr:row>
      <xdr:rowOff>326574</xdr:rowOff>
    </xdr:to>
    <xdr:cxnSp macro="">
      <xdr:nvCxnSpPr>
        <xdr:cNvPr id="3" name="Conector curvado 2"/>
        <xdr:cNvCxnSpPr/>
      </xdr:nvCxnSpPr>
      <xdr:spPr>
        <a:xfrm rot="5400000" flipH="1" flipV="1">
          <a:off x="1551213" y="1034144"/>
          <a:ext cx="1270002" cy="18143"/>
        </a:xfrm>
        <a:prstGeom prst="curvedConnector3">
          <a:avLst>
            <a:gd name="adj1" fmla="val 51786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opLeftCell="A35" zoomScale="160" zoomScaleNormal="160" workbookViewId="0">
      <selection activeCell="C45" sqref="C45"/>
    </sheetView>
  </sheetViews>
  <sheetFormatPr baseColWidth="10" defaultRowHeight="15" x14ac:dyDescent="0.25"/>
  <cols>
    <col min="2" max="2" width="28.5703125" style="4" customWidth="1"/>
    <col min="3" max="3" width="28.5703125" style="5" customWidth="1"/>
    <col min="4" max="5" width="15.42578125" style="1" customWidth="1"/>
  </cols>
  <sheetData>
    <row r="1" spans="1:5" x14ac:dyDescent="0.25">
      <c r="A1" s="2" t="s">
        <v>0</v>
      </c>
      <c r="B1" s="28" t="s">
        <v>1</v>
      </c>
      <c r="C1" s="28"/>
      <c r="D1" s="3" t="s">
        <v>2</v>
      </c>
      <c r="E1" s="3" t="s">
        <v>3</v>
      </c>
    </row>
    <row r="2" spans="1:5" x14ac:dyDescent="0.25">
      <c r="A2" s="19" t="s">
        <v>37</v>
      </c>
      <c r="B2" s="20" t="s">
        <v>27</v>
      </c>
      <c r="C2" s="21"/>
      <c r="D2" s="22">
        <v>60000</v>
      </c>
      <c r="E2" s="22"/>
    </row>
    <row r="3" spans="1:5" x14ac:dyDescent="0.25">
      <c r="A3" s="19"/>
      <c r="B3" s="20"/>
      <c r="C3" s="21" t="s">
        <v>21</v>
      </c>
      <c r="D3" s="22"/>
      <c r="E3" s="22">
        <v>49800</v>
      </c>
    </row>
    <row r="4" spans="1:5" x14ac:dyDescent="0.25">
      <c r="A4" s="19"/>
      <c r="B4" s="20"/>
      <c r="C4" s="21" t="s">
        <v>7</v>
      </c>
      <c r="D4" s="27"/>
      <c r="E4" s="27">
        <v>10200</v>
      </c>
    </row>
    <row r="5" spans="1:5" x14ac:dyDescent="0.25">
      <c r="A5" s="23" t="s">
        <v>20</v>
      </c>
      <c r="B5" s="24" t="s">
        <v>21</v>
      </c>
      <c r="C5" s="25"/>
      <c r="D5" s="26">
        <v>49800</v>
      </c>
      <c r="E5" s="26"/>
    </row>
    <row r="6" spans="1:5" x14ac:dyDescent="0.25">
      <c r="A6" s="23"/>
      <c r="B6" s="24"/>
      <c r="C6" s="25" t="s">
        <v>39</v>
      </c>
      <c r="D6" s="26"/>
      <c r="E6" s="26">
        <v>49800</v>
      </c>
    </row>
    <row r="8" spans="1:5" x14ac:dyDescent="0.25">
      <c r="A8" t="s">
        <v>38</v>
      </c>
      <c r="B8" s="4" t="s">
        <v>5</v>
      </c>
      <c r="D8" s="1">
        <v>80000</v>
      </c>
    </row>
    <row r="9" spans="1:5" x14ac:dyDescent="0.25">
      <c r="C9" s="5" t="s">
        <v>4</v>
      </c>
      <c r="E9" s="1">
        <v>80000</v>
      </c>
    </row>
    <row r="11" spans="1:5" x14ac:dyDescent="0.25">
      <c r="A11" t="s">
        <v>20</v>
      </c>
      <c r="B11" s="4" t="s">
        <v>34</v>
      </c>
      <c r="D11" s="1">
        <v>80000</v>
      </c>
    </row>
    <row r="12" spans="1:5" x14ac:dyDescent="0.25">
      <c r="C12" s="5" t="s">
        <v>40</v>
      </c>
      <c r="E12" s="1">
        <v>80000</v>
      </c>
    </row>
    <row r="14" spans="1:5" x14ac:dyDescent="0.25">
      <c r="A14" t="s">
        <v>20</v>
      </c>
      <c r="B14" s="20" t="s">
        <v>41</v>
      </c>
      <c r="C14" s="21"/>
      <c r="D14" s="22">
        <v>80000</v>
      </c>
    </row>
    <row r="15" spans="1:5" x14ac:dyDescent="0.25">
      <c r="C15" s="5" t="s">
        <v>42</v>
      </c>
      <c r="E15" s="1">
        <v>80000</v>
      </c>
    </row>
    <row r="17" spans="1:5" x14ac:dyDescent="0.25">
      <c r="A17" t="s">
        <v>45</v>
      </c>
      <c r="B17" s="4" t="s">
        <v>5</v>
      </c>
      <c r="D17" s="1">
        <v>341000</v>
      </c>
    </row>
    <row r="18" spans="1:5" x14ac:dyDescent="0.25">
      <c r="C18" s="5" t="s">
        <v>4</v>
      </c>
      <c r="E18" s="1">
        <v>341000</v>
      </c>
    </row>
    <row r="20" spans="1:5" x14ac:dyDescent="0.25">
      <c r="A20" t="s">
        <v>45</v>
      </c>
      <c r="B20" s="4" t="s">
        <v>34</v>
      </c>
      <c r="D20" s="1">
        <f>+D17*0.6</f>
        <v>204600</v>
      </c>
    </row>
    <row r="21" spans="1:5" x14ac:dyDescent="0.25">
      <c r="C21" s="5" t="s">
        <v>40</v>
      </c>
      <c r="E21" s="1">
        <v>204600</v>
      </c>
    </row>
    <row r="23" spans="1:5" x14ac:dyDescent="0.25">
      <c r="A23" t="s">
        <v>45</v>
      </c>
      <c r="B23" s="4" t="s">
        <v>19</v>
      </c>
      <c r="D23" s="1">
        <f>+D20/2+20000</f>
        <v>122300</v>
      </c>
    </row>
    <row r="24" spans="1:5" x14ac:dyDescent="0.25">
      <c r="C24" s="5" t="s">
        <v>46</v>
      </c>
      <c r="E24" s="1">
        <f>+D20/2</f>
        <v>102300</v>
      </c>
    </row>
    <row r="25" spans="1:5" x14ac:dyDescent="0.25">
      <c r="C25" s="5" t="s">
        <v>47</v>
      </c>
      <c r="E25" s="1">
        <v>20000</v>
      </c>
    </row>
    <row r="27" spans="1:5" x14ac:dyDescent="0.25">
      <c r="B27" s="4" t="s">
        <v>5</v>
      </c>
      <c r="D27" s="17">
        <v>90200</v>
      </c>
      <c r="E27" s="14"/>
    </row>
    <row r="28" spans="1:5" x14ac:dyDescent="0.25">
      <c r="C28" s="5" t="s">
        <v>4</v>
      </c>
      <c r="E28" s="1">
        <v>90200</v>
      </c>
    </row>
    <row r="30" spans="1:5" x14ac:dyDescent="0.25">
      <c r="B30" s="4" t="s">
        <v>34</v>
      </c>
      <c r="D30" s="1">
        <v>90200</v>
      </c>
    </row>
    <row r="31" spans="1:5" x14ac:dyDescent="0.25">
      <c r="C31" s="5" t="s">
        <v>40</v>
      </c>
      <c r="E31" s="1">
        <v>90200</v>
      </c>
    </row>
    <row r="33" spans="2:5" x14ac:dyDescent="0.25">
      <c r="B33" s="4" t="s">
        <v>7</v>
      </c>
      <c r="D33" s="1">
        <v>60200</v>
      </c>
    </row>
    <row r="34" spans="2:5" x14ac:dyDescent="0.25">
      <c r="B34" s="4" t="s">
        <v>48</v>
      </c>
      <c r="D34" s="1">
        <v>30000</v>
      </c>
    </row>
    <row r="35" spans="2:5" x14ac:dyDescent="0.25">
      <c r="C35" s="5" t="s">
        <v>46</v>
      </c>
      <c r="E35" s="1">
        <v>90200</v>
      </c>
    </row>
    <row r="37" spans="2:5" x14ac:dyDescent="0.25">
      <c r="B37" s="4" t="s">
        <v>19</v>
      </c>
      <c r="D37" s="1">
        <v>102300</v>
      </c>
    </row>
    <row r="38" spans="2:5" x14ac:dyDescent="0.25">
      <c r="C38" s="5" t="s">
        <v>6</v>
      </c>
      <c r="E38" s="1">
        <v>102300</v>
      </c>
    </row>
    <row r="40" spans="2:5" x14ac:dyDescent="0.25">
      <c r="B40" s="4" t="s">
        <v>34</v>
      </c>
      <c r="D40" s="1">
        <v>136400</v>
      </c>
    </row>
    <row r="41" spans="2:5" x14ac:dyDescent="0.25">
      <c r="C41" s="5" t="s">
        <v>40</v>
      </c>
      <c r="E41" s="1">
        <v>136400</v>
      </c>
    </row>
    <row r="43" spans="2:5" x14ac:dyDescent="0.25">
      <c r="B43" s="4" t="s">
        <v>19</v>
      </c>
      <c r="D43" s="1">
        <v>136400</v>
      </c>
    </row>
    <row r="44" spans="2:5" x14ac:dyDescent="0.25">
      <c r="C44" s="5" t="s">
        <v>6</v>
      </c>
      <c r="E44" s="1">
        <v>136400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="130" zoomScaleNormal="130" workbookViewId="0">
      <selection activeCell="K12" sqref="K12"/>
    </sheetView>
  </sheetViews>
  <sheetFormatPr baseColWidth="10" defaultRowHeight="15" x14ac:dyDescent="0.25"/>
  <cols>
    <col min="1" max="1" width="13.5703125" style="1" customWidth="1"/>
    <col min="2" max="2" width="12" style="1" bestFit="1" customWidth="1"/>
    <col min="3" max="3" width="4" style="1" customWidth="1"/>
    <col min="4" max="5" width="13.28515625" style="1" customWidth="1"/>
    <col min="6" max="6" width="4.5703125" style="1" customWidth="1"/>
    <col min="7" max="8" width="13.85546875" style="1" customWidth="1"/>
    <col min="9" max="9" width="4.140625" style="1" customWidth="1"/>
    <col min="10" max="11" width="13.42578125" style="1" customWidth="1"/>
    <col min="12" max="16384" width="11.42578125" style="1"/>
  </cols>
  <sheetData>
    <row r="1" spans="1:11" x14ac:dyDescent="0.25">
      <c r="A1" s="29" t="s">
        <v>4</v>
      </c>
      <c r="B1" s="29"/>
      <c r="D1" s="29" t="s">
        <v>5</v>
      </c>
      <c r="E1" s="29"/>
      <c r="G1" s="29" t="s">
        <v>6</v>
      </c>
      <c r="H1" s="29"/>
      <c r="J1" s="29" t="s">
        <v>7</v>
      </c>
      <c r="K1" s="29"/>
    </row>
    <row r="2" spans="1:11" x14ac:dyDescent="0.25">
      <c r="A2" s="6"/>
      <c r="B2" s="1">
        <v>600000</v>
      </c>
      <c r="D2" s="6">
        <v>600000</v>
      </c>
      <c r="E2" s="1">
        <v>600000</v>
      </c>
      <c r="G2" s="6">
        <v>600000</v>
      </c>
      <c r="H2" s="1">
        <v>600000</v>
      </c>
      <c r="J2" s="6">
        <v>60200</v>
      </c>
      <c r="K2" s="1">
        <v>50000</v>
      </c>
    </row>
    <row r="3" spans="1:11" x14ac:dyDescent="0.25">
      <c r="A3" s="7"/>
      <c r="B3" s="1">
        <v>80000</v>
      </c>
      <c r="D3" s="7">
        <v>80000</v>
      </c>
      <c r="E3" s="1">
        <v>80000</v>
      </c>
      <c r="G3" s="7">
        <v>80000</v>
      </c>
      <c r="H3" s="1">
        <v>80000</v>
      </c>
      <c r="J3" s="7"/>
      <c r="K3" s="1">
        <v>10200</v>
      </c>
    </row>
    <row r="4" spans="1:11" x14ac:dyDescent="0.25">
      <c r="A4" s="7"/>
      <c r="B4" s="1">
        <v>341000</v>
      </c>
      <c r="D4" s="7">
        <v>341000</v>
      </c>
      <c r="E4" s="1">
        <v>204600</v>
      </c>
      <c r="G4" s="7">
        <v>204600</v>
      </c>
      <c r="H4" s="1">
        <v>102300</v>
      </c>
      <c r="J4" s="7">
        <f t="shared" ref="J4:K4" si="0">SUM(J2:J3)</f>
        <v>60200</v>
      </c>
      <c r="K4" s="1">
        <f t="shared" si="0"/>
        <v>60200</v>
      </c>
    </row>
    <row r="5" spans="1:11" x14ac:dyDescent="0.25">
      <c r="A5" s="7"/>
      <c r="B5" s="1">
        <v>90200</v>
      </c>
      <c r="D5" s="7">
        <v>90200</v>
      </c>
      <c r="E5" s="1">
        <v>90200</v>
      </c>
      <c r="G5" s="7">
        <v>90200</v>
      </c>
      <c r="H5" s="1">
        <v>90200</v>
      </c>
      <c r="J5" s="7"/>
    </row>
    <row r="6" spans="1:11" x14ac:dyDescent="0.25">
      <c r="A6" s="7">
        <f t="shared" ref="A6:B6" si="1">SUM(A2:A5)</f>
        <v>0</v>
      </c>
      <c r="B6" s="1">
        <f t="shared" si="1"/>
        <v>1111200</v>
      </c>
      <c r="D6" s="7"/>
      <c r="E6" s="1">
        <v>136400</v>
      </c>
      <c r="G6" s="7">
        <v>136400</v>
      </c>
      <c r="H6" s="1">
        <v>102300</v>
      </c>
      <c r="J6" s="7"/>
    </row>
    <row r="7" spans="1:11" x14ac:dyDescent="0.25">
      <c r="A7" s="7"/>
      <c r="D7" s="7">
        <f t="shared" ref="D7:E7" si="2">SUM(D2:D6)</f>
        <v>1111200</v>
      </c>
      <c r="E7" s="1">
        <f t="shared" si="2"/>
        <v>1111200</v>
      </c>
      <c r="G7" s="7"/>
      <c r="H7" s="1">
        <v>136400</v>
      </c>
      <c r="J7" s="7"/>
    </row>
    <row r="8" spans="1:11" x14ac:dyDescent="0.25">
      <c r="A8" s="7"/>
      <c r="D8" s="7"/>
      <c r="G8" s="1">
        <f t="shared" ref="G8:H8" si="3">SUM(G2:G7)</f>
        <v>1111200</v>
      </c>
      <c r="H8" s="1">
        <f t="shared" si="3"/>
        <v>1111200</v>
      </c>
      <c r="J8" s="7"/>
    </row>
    <row r="12" spans="1:11" x14ac:dyDescent="0.25">
      <c r="A12" s="29" t="s">
        <v>8</v>
      </c>
      <c r="B12" s="29"/>
      <c r="D12" s="29" t="s">
        <v>35</v>
      </c>
      <c r="E12" s="29"/>
    </row>
    <row r="13" spans="1:11" x14ac:dyDescent="0.25">
      <c r="A13" s="6">
        <v>30000</v>
      </c>
      <c r="B13" s="1">
        <v>10000</v>
      </c>
      <c r="D13" s="16">
        <v>49800</v>
      </c>
      <c r="E13" s="17">
        <v>140000</v>
      </c>
    </row>
    <row r="14" spans="1:11" x14ac:dyDescent="0.25">
      <c r="A14" s="7"/>
      <c r="B14" s="1">
        <v>20000</v>
      </c>
      <c r="D14" s="7">
        <v>80000</v>
      </c>
    </row>
    <row r="15" spans="1:11" x14ac:dyDescent="0.25">
      <c r="A15" s="7">
        <f t="shared" ref="A15:B15" si="4">SUM(A13:A14)</f>
        <v>30000</v>
      </c>
      <c r="B15" s="1">
        <f t="shared" si="4"/>
        <v>30000</v>
      </c>
      <c r="D15" s="7">
        <v>10200</v>
      </c>
    </row>
    <row r="16" spans="1:11" x14ac:dyDescent="0.25">
      <c r="A16" s="7"/>
      <c r="D16" s="7">
        <v>21787</v>
      </c>
      <c r="E16" s="13"/>
    </row>
    <row r="17" spans="1:5" x14ac:dyDescent="0.25">
      <c r="A17" s="7"/>
      <c r="D17" s="13"/>
      <c r="E17" s="13"/>
    </row>
    <row r="18" spans="1:5" x14ac:dyDescent="0.25">
      <c r="A18" s="7"/>
      <c r="D18" s="13"/>
      <c r="E18" s="13"/>
    </row>
    <row r="19" spans="1:5" x14ac:dyDescent="0.25">
      <c r="A19" s="7"/>
      <c r="D19" s="13"/>
      <c r="E19" s="13"/>
    </row>
  </sheetData>
  <mergeCells count="6">
    <mergeCell ref="A1:B1"/>
    <mergeCell ref="D1:E1"/>
    <mergeCell ref="G1:H1"/>
    <mergeCell ref="J1:K1"/>
    <mergeCell ref="A12:B12"/>
    <mergeCell ref="D12:E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="140" zoomScaleNormal="140" workbookViewId="0">
      <selection activeCell="I7" sqref="I7"/>
    </sheetView>
  </sheetViews>
  <sheetFormatPr baseColWidth="10" defaultRowHeight="15" x14ac:dyDescent="0.25"/>
  <cols>
    <col min="1" max="1" width="25" style="1" customWidth="1"/>
    <col min="2" max="2" width="16.140625" style="1" customWidth="1"/>
    <col min="3" max="3" width="12.140625" style="1" bestFit="1" customWidth="1"/>
    <col min="4" max="4" width="7.85546875" style="1" bestFit="1" customWidth="1"/>
    <col min="5" max="5" width="13.7109375" style="1" bestFit="1" customWidth="1"/>
    <col min="6" max="6" width="9.85546875" style="1" bestFit="1" customWidth="1"/>
    <col min="7" max="7" width="13.7109375" style="1" bestFit="1" customWidth="1"/>
    <col min="8" max="8" width="7.85546875" style="1" bestFit="1" customWidth="1"/>
    <col min="9" max="9" width="13.7109375" style="1" bestFit="1" customWidth="1"/>
    <col min="10" max="10" width="7.85546875" style="1" bestFit="1" customWidth="1"/>
    <col min="11" max="11" width="13.7109375" style="1" bestFit="1" customWidth="1"/>
    <col min="12" max="12" width="8.42578125" style="1" customWidth="1"/>
    <col min="13" max="16384" width="11.42578125" style="1"/>
  </cols>
  <sheetData>
    <row r="1" spans="1:12" x14ac:dyDescent="0.25">
      <c r="A1" s="1" t="s">
        <v>9</v>
      </c>
      <c r="B1" s="1">
        <v>600000</v>
      </c>
      <c r="C1" s="8">
        <v>1000000</v>
      </c>
      <c r="D1" s="8"/>
      <c r="E1" s="1">
        <v>680000</v>
      </c>
      <c r="F1" s="8">
        <v>1100000</v>
      </c>
      <c r="G1" s="1">
        <v>1021000</v>
      </c>
      <c r="H1" s="8">
        <v>1600000</v>
      </c>
      <c r="I1" s="1">
        <f>+G1+G6+G7</f>
        <v>1111200</v>
      </c>
      <c r="J1" s="8">
        <f>+H1+129226</f>
        <v>1729226</v>
      </c>
      <c r="L1" s="8"/>
    </row>
    <row r="2" spans="1:12" x14ac:dyDescent="0.25">
      <c r="A2" s="1" t="s">
        <v>10</v>
      </c>
      <c r="B2" s="1">
        <v>0</v>
      </c>
      <c r="C2" s="8"/>
      <c r="E2" s="1">
        <v>0</v>
      </c>
      <c r="F2" s="8"/>
      <c r="G2" s="1">
        <v>-136400</v>
      </c>
      <c r="H2" s="8">
        <f>+G2/0.682</f>
        <v>-199999.99999999997</v>
      </c>
      <c r="I2" s="1">
        <v>0</v>
      </c>
      <c r="J2" s="8"/>
      <c r="L2" s="8"/>
    </row>
    <row r="3" spans="1:12" x14ac:dyDescent="0.25">
      <c r="A3" s="1" t="s">
        <v>11</v>
      </c>
      <c r="B3" s="1">
        <v>600000</v>
      </c>
      <c r="C3" s="8"/>
      <c r="E3" s="1">
        <v>680000</v>
      </c>
      <c r="F3" s="8"/>
      <c r="G3" s="1">
        <f>+G1+G2</f>
        <v>884600</v>
      </c>
      <c r="H3" s="8">
        <f>+H1+H2</f>
        <v>1400000</v>
      </c>
      <c r="I3" s="1">
        <f>+I1+I2</f>
        <v>1111200</v>
      </c>
      <c r="J3" s="8"/>
      <c r="L3" s="8"/>
    </row>
    <row r="4" spans="1:12" x14ac:dyDescent="0.25">
      <c r="A4" s="1" t="s">
        <v>12</v>
      </c>
      <c r="B4" s="1">
        <v>0</v>
      </c>
      <c r="C4" s="8"/>
      <c r="E4" s="1">
        <v>0</v>
      </c>
      <c r="F4" s="8"/>
      <c r="G4" s="1">
        <v>-102300</v>
      </c>
      <c r="H4" s="8">
        <f>+G4/0.682</f>
        <v>-150000</v>
      </c>
      <c r="I4" s="1">
        <v>0</v>
      </c>
      <c r="J4" s="8"/>
      <c r="L4" s="8"/>
    </row>
    <row r="5" spans="1:12" x14ac:dyDescent="0.25">
      <c r="B5" s="1" t="s">
        <v>13</v>
      </c>
      <c r="C5" s="1">
        <v>600000</v>
      </c>
      <c r="D5" s="8">
        <v>1000000</v>
      </c>
      <c r="E5" s="1">
        <v>680000</v>
      </c>
      <c r="F5" s="8">
        <v>1100000</v>
      </c>
      <c r="G5" s="1">
        <f>+G3+G4</f>
        <v>782300</v>
      </c>
      <c r="H5" s="8">
        <f>+H3+H4</f>
        <v>1250000</v>
      </c>
      <c r="I5" s="1">
        <f>+I3</f>
        <v>1111200</v>
      </c>
      <c r="J5" s="8">
        <v>1729226</v>
      </c>
      <c r="L5" s="8"/>
    </row>
    <row r="6" spans="1:12" x14ac:dyDescent="0.25">
      <c r="B6" s="1" t="s">
        <v>7</v>
      </c>
      <c r="C6" s="1">
        <v>50000</v>
      </c>
      <c r="E6" s="1">
        <v>60200</v>
      </c>
      <c r="G6" s="1">
        <v>60200</v>
      </c>
      <c r="I6" s="1">
        <v>0</v>
      </c>
    </row>
    <row r="7" spans="1:12" x14ac:dyDescent="0.25">
      <c r="B7" s="1" t="s">
        <v>14</v>
      </c>
      <c r="C7" s="1">
        <v>10000</v>
      </c>
      <c r="E7" s="1">
        <v>10000</v>
      </c>
      <c r="G7" s="1">
        <v>30000</v>
      </c>
      <c r="I7" s="1">
        <v>0</v>
      </c>
    </row>
    <row r="8" spans="1:12" x14ac:dyDescent="0.25">
      <c r="B8" s="1" t="s">
        <v>15</v>
      </c>
      <c r="C8" s="1">
        <v>140000</v>
      </c>
      <c r="E8" s="1">
        <v>0</v>
      </c>
      <c r="G8" s="1">
        <v>0</v>
      </c>
      <c r="I8" s="1">
        <v>-21787</v>
      </c>
    </row>
    <row r="9" spans="1:12" x14ac:dyDescent="0.25">
      <c r="B9" s="1" t="s">
        <v>36</v>
      </c>
      <c r="C9" s="1">
        <v>0</v>
      </c>
      <c r="E9" s="1">
        <v>0</v>
      </c>
      <c r="G9" s="1">
        <v>0</v>
      </c>
      <c r="I9" s="1">
        <v>0</v>
      </c>
    </row>
    <row r="10" spans="1:12" x14ac:dyDescent="0.25">
      <c r="B10" s="1" t="s">
        <v>16</v>
      </c>
      <c r="C10" s="1">
        <f>SUM(C5:C9)</f>
        <v>800000</v>
      </c>
      <c r="E10" s="1">
        <f>SUM(E5:E9)</f>
        <v>750200</v>
      </c>
      <c r="G10" s="1">
        <f>SUM(G5:G9)</f>
        <v>872500</v>
      </c>
      <c r="I10" s="1">
        <f>SUM(I5:I9)</f>
        <v>1089413</v>
      </c>
    </row>
    <row r="11" spans="1:12" x14ac:dyDescent="0.25">
      <c r="B11" s="1" t="s">
        <v>17</v>
      </c>
      <c r="C11" s="1">
        <v>1000000</v>
      </c>
      <c r="E11" s="1">
        <f>+F5</f>
        <v>1100000</v>
      </c>
      <c r="G11" s="1">
        <f>+H5</f>
        <v>1250000</v>
      </c>
      <c r="I11" s="1">
        <f>+J5</f>
        <v>1729226</v>
      </c>
    </row>
    <row r="12" spans="1:12" x14ac:dyDescent="0.25">
      <c r="B12" s="1" t="s">
        <v>18</v>
      </c>
      <c r="C12" s="15">
        <f>+C10/C11</f>
        <v>0.8</v>
      </c>
      <c r="E12" s="15">
        <f>+E10/E11</f>
        <v>0.68200000000000005</v>
      </c>
      <c r="G12" s="15">
        <f>+G10/G11</f>
        <v>0.69799999999999995</v>
      </c>
      <c r="I12" s="15">
        <f>+I10/I11</f>
        <v>0.63000035854191416</v>
      </c>
    </row>
    <row r="14" spans="1:12" x14ac:dyDescent="0.25">
      <c r="E14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opLeftCell="A4" zoomScale="210" zoomScaleNormal="210" workbookViewId="0">
      <selection activeCell="B5" sqref="B5:C7"/>
    </sheetView>
  </sheetViews>
  <sheetFormatPr baseColWidth="10" defaultRowHeight="15" x14ac:dyDescent="0.25"/>
  <cols>
    <col min="1" max="1" width="18.140625" bestFit="1" customWidth="1"/>
    <col min="2" max="2" width="15.85546875" customWidth="1"/>
  </cols>
  <sheetData>
    <row r="1" spans="1:3" ht="53.25" customHeight="1" x14ac:dyDescent="0.25">
      <c r="A1" s="12" t="s">
        <v>22</v>
      </c>
      <c r="B1" s="11" t="s">
        <v>24</v>
      </c>
    </row>
    <row r="2" spans="1:3" ht="53.25" customHeight="1" x14ac:dyDescent="0.25">
      <c r="A2" s="30" t="s">
        <v>23</v>
      </c>
      <c r="B2" s="9" t="s">
        <v>25</v>
      </c>
    </row>
    <row r="3" spans="1:3" ht="53.25" customHeight="1" x14ac:dyDescent="0.25">
      <c r="A3" s="31"/>
      <c r="B3" s="10" t="s">
        <v>26</v>
      </c>
    </row>
    <row r="4" spans="1:3" x14ac:dyDescent="0.25">
      <c r="B4" s="18" t="s">
        <v>44</v>
      </c>
      <c r="C4" s="18" t="s">
        <v>43</v>
      </c>
    </row>
    <row r="5" spans="1:3" x14ac:dyDescent="0.25">
      <c r="A5" t="s">
        <v>28</v>
      </c>
      <c r="B5" s="1">
        <v>90200000</v>
      </c>
      <c r="C5" s="1">
        <v>90200</v>
      </c>
    </row>
    <row r="6" spans="1:3" x14ac:dyDescent="0.25">
      <c r="A6" t="s">
        <v>29</v>
      </c>
      <c r="B6" s="1">
        <v>698</v>
      </c>
      <c r="C6" s="15">
        <v>0.69799999999999995</v>
      </c>
    </row>
    <row r="7" spans="1:3" x14ac:dyDescent="0.25">
      <c r="A7" t="s">
        <v>30</v>
      </c>
      <c r="B7" s="1">
        <f>+B5/B6</f>
        <v>129226.36103151862</v>
      </c>
      <c r="C7" s="1">
        <f>+C5/C6</f>
        <v>129226.36103151864</v>
      </c>
    </row>
    <row r="10" spans="1:3" x14ac:dyDescent="0.25">
      <c r="A10" t="s">
        <v>31</v>
      </c>
      <c r="B10" s="1">
        <v>500000</v>
      </c>
      <c r="C10" s="1">
        <v>500000</v>
      </c>
    </row>
    <row r="11" spans="1:3" x14ac:dyDescent="0.25">
      <c r="A11" t="s">
        <v>32</v>
      </c>
      <c r="B11" s="1">
        <v>682</v>
      </c>
      <c r="C11">
        <v>0.68200000000000005</v>
      </c>
    </row>
    <row r="12" spans="1:3" x14ac:dyDescent="0.25">
      <c r="A12" t="s">
        <v>33</v>
      </c>
      <c r="B12" s="1">
        <f>+B10*B11</f>
        <v>341000000</v>
      </c>
      <c r="C12" s="1">
        <f>+C10*C11</f>
        <v>341000</v>
      </c>
    </row>
  </sheetData>
  <mergeCells count="1">
    <mergeCell ref="A2:A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2020-07-31T12:39:37Z</dcterms:created>
  <dcterms:modified xsi:type="dcterms:W3CDTF">2020-08-07T12:32:19Z</dcterms:modified>
</cp:coreProperties>
</file>