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5576" windowHeight="12456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7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28" i="1"/>
  <c r="H29"/>
  <c r="H30"/>
  <c r="H34"/>
  <c r="H31"/>
  <c r="H32"/>
  <c r="H33"/>
  <c r="H27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<sst xmlns="http://schemas.openxmlformats.org/spreadsheetml/2006/main" count="129" uniqueCount="86">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</sst>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6" formatCode="_-* #,##0_-;\-* #,##0_-;_-* &quot;-&quot;??_-;_-@_-"/>
    <numFmt numFmtId="176" formatCode="&quot;$&quot;\ #,##0"/>
    <numFmt numFmtId="180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6" borderId="13" xfId="0" applyFill="1" applyBorder="1"/>
    <xf numFmtId="0" fontId="0" fillId="0" borderId="0" xfId="0" applyBorder="1"/>
    <xf numFmtId="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43" fontId="0" fillId="0" borderId="12" xfId="1" applyFont="1" applyBorder="1" applyAlignment="1">
      <alignment horizontal="center"/>
    </xf>
    <xf numFmtId="43" fontId="0" fillId="0" borderId="0" xfId="1" applyFont="1" applyAlignment="1">
      <alignment horizontal="center"/>
    </xf>
    <xf numFmtId="166" fontId="0" fillId="0" borderId="0" xfId="1" applyNumberFormat="1" applyFont="1"/>
    <xf numFmtId="176" fontId="0" fillId="0" borderId="0" xfId="2" applyNumberFormat="1" applyFont="1" applyAlignment="1">
      <alignment vertical="center"/>
    </xf>
    <xf numFmtId="176" fontId="0" fillId="0" borderId="0" xfId="1" applyNumberFormat="1" applyFont="1" applyAlignment="1">
      <alignment vertical="center"/>
    </xf>
    <xf numFmtId="176" fontId="0" fillId="0" borderId="0" xfId="1" applyNumberFormat="1" applyFont="1"/>
    <xf numFmtId="0" fontId="0" fillId="5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180" fontId="0" fillId="0" borderId="2" xfId="0" applyNumberFormat="1" applyBorder="1" applyAlignment="1">
      <alignment horizontal="center"/>
    </xf>
    <xf numFmtId="43" fontId="0" fillId="0" borderId="2" xfId="1" applyFont="1" applyBorder="1" applyAlignment="1">
      <alignment horizontal="center"/>
    </xf>
    <xf numFmtId="2" fontId="0" fillId="0" borderId="2" xfId="0" applyNumberFormat="1" applyBorder="1"/>
  </cellXfs>
  <cellStyles count="3">
    <cellStyle name="Millares" xfId="1" builtinId="3"/>
    <cellStyle name="Normal" xfId="0" builtinId="0"/>
    <cellStyle name="Porcentual" xfId="2" builtinId="5"/>
  </cellStyles>
  <dxfs count="2"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38746</xdr:colOff>
      <xdr:row>0</xdr:row>
      <xdr:rowOff>167898</xdr:rowOff>
    </xdr:from>
    <xdr:to>
      <xdr:col>9</xdr:col>
      <xdr:colOff>38746</xdr:colOff>
      <xdr:row>18</xdr:row>
      <xdr:rowOff>88469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153" y="167898"/>
          <a:ext cx="6819254" cy="34076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817880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3" zoomScale="59" zoomScaleNormal="59" workbookViewId="0">
      <selection activeCell="J30" sqref="J30"/>
    </sheetView>
  </sheetViews>
  <sheetFormatPr baseColWidth="10" defaultRowHeight="15.6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B24" s="24"/>
      <c r="C24" s="24"/>
      <c r="D24" s="24"/>
      <c r="E24" s="24"/>
      <c r="F24" s="24"/>
      <c r="G24" s="24"/>
      <c r="H24" s="24"/>
      <c r="I24" s="24"/>
    </row>
    <row r="25" spans="1:11" ht="25.05" customHeight="1">
      <c r="B25" s="24"/>
      <c r="C25" s="24"/>
      <c r="D25" s="25">
        <v>0.35</v>
      </c>
      <c r="E25" s="25">
        <v>0.25</v>
      </c>
      <c r="F25" s="25">
        <v>0.1</v>
      </c>
      <c r="G25" s="25">
        <v>0.3</v>
      </c>
      <c r="H25" s="26"/>
      <c r="I25" s="26"/>
    </row>
    <row r="26" spans="1:11" ht="25.05" customHeight="1">
      <c r="B26" s="23" t="s">
        <v>7</v>
      </c>
      <c r="C26" s="23" t="s">
        <v>8</v>
      </c>
      <c r="D26" s="27" t="s">
        <v>9</v>
      </c>
      <c r="E26" s="27" t="s">
        <v>10</v>
      </c>
      <c r="F26" s="27" t="s">
        <v>11</v>
      </c>
      <c r="G26" s="27" t="s">
        <v>12</v>
      </c>
      <c r="H26" s="28" t="s">
        <v>13</v>
      </c>
      <c r="J26" s="3"/>
    </row>
    <row r="27" spans="1:11" ht="25.05" customHeight="1" thickBot="1">
      <c r="B27" s="21" t="s">
        <v>20</v>
      </c>
      <c r="C27" s="22" t="s">
        <v>21</v>
      </c>
      <c r="D27" s="29">
        <v>8.6999999999999993</v>
      </c>
      <c r="E27" s="29">
        <v>7.8</v>
      </c>
      <c r="F27" s="29">
        <v>6.9</v>
      </c>
      <c r="G27" s="29">
        <v>8.9</v>
      </c>
      <c r="H27" s="31">
        <f>D27*$D$25+E27*$E$25+F27*$F$25+G27*$G$25</f>
        <v>8.3550000000000004</v>
      </c>
      <c r="J27" s="3"/>
    </row>
    <row r="28" spans="1:11" ht="25.05" customHeight="1" thickBot="1">
      <c r="B28" s="19" t="s">
        <v>28</v>
      </c>
      <c r="C28" s="20" t="s">
        <v>29</v>
      </c>
      <c r="D28" s="30">
        <v>8.9</v>
      </c>
      <c r="E28" s="30">
        <v>8</v>
      </c>
      <c r="F28" s="30">
        <v>8.9</v>
      </c>
      <c r="G28" s="30">
        <v>6.7</v>
      </c>
      <c r="H28" s="31">
        <f>D28*$D$25+E28*$E$25+F28*$F$25+G28*$G$25</f>
        <v>8.0150000000000006</v>
      </c>
      <c r="J28" s="3"/>
    </row>
    <row r="29" spans="1:11" ht="25.05" customHeight="1" thickBot="1">
      <c r="B29" s="19" t="s">
        <v>14</v>
      </c>
      <c r="C29" s="20" t="s">
        <v>15</v>
      </c>
      <c r="D29" s="30">
        <v>8</v>
      </c>
      <c r="E29" s="30">
        <v>9.5</v>
      </c>
      <c r="F29" s="30">
        <v>5.8</v>
      </c>
      <c r="G29" s="30">
        <v>7.5</v>
      </c>
      <c r="H29" s="31">
        <f>D29*$D$25+E29*$E$25+F29*$F$25+G29*$G$25</f>
        <v>8.004999999999999</v>
      </c>
      <c r="J29" s="3"/>
    </row>
    <row r="30" spans="1:11" ht="25.05" customHeight="1" thickBot="1">
      <c r="B30" s="19" t="s">
        <v>16</v>
      </c>
      <c r="C30" s="20" t="s">
        <v>17</v>
      </c>
      <c r="D30" s="30">
        <v>5.7</v>
      </c>
      <c r="E30" s="30">
        <v>8.8000000000000007</v>
      </c>
      <c r="F30" s="30">
        <v>6.8</v>
      </c>
      <c r="G30" s="30">
        <v>8.9</v>
      </c>
      <c r="H30" s="31">
        <f>D30*$D$25+E30*$E$25+F30*$F$25+G30*$G$25</f>
        <v>7.5449999999999999</v>
      </c>
      <c r="J30" s="3"/>
    </row>
    <row r="31" spans="1:11" ht="25.05" customHeight="1" thickBot="1">
      <c r="B31" s="19" t="s">
        <v>22</v>
      </c>
      <c r="C31" s="20" t="s">
        <v>23</v>
      </c>
      <c r="D31" s="30">
        <v>5.9</v>
      </c>
      <c r="E31" s="30">
        <v>6.9</v>
      </c>
      <c r="F31" s="30">
        <v>7.9</v>
      </c>
      <c r="G31" s="30">
        <v>7.9</v>
      </c>
      <c r="H31" s="31">
        <f>D31*$D$25+E31*$E$25+F31*$F$25+G31*$G$25</f>
        <v>6.95</v>
      </c>
      <c r="J31" s="3"/>
    </row>
    <row r="32" spans="1:11" ht="25.05" customHeight="1" thickBot="1">
      <c r="B32" s="19" t="s">
        <v>24</v>
      </c>
      <c r="C32" s="20" t="s">
        <v>25</v>
      </c>
      <c r="D32" s="30">
        <v>5.8</v>
      </c>
      <c r="E32" s="30">
        <v>7.9</v>
      </c>
      <c r="F32" s="30">
        <v>8.9</v>
      </c>
      <c r="G32" s="30">
        <v>6.8</v>
      </c>
      <c r="H32" s="31">
        <f>D32*$D$25+E32*$E$25+F32*$F$25+G32*$G$25</f>
        <v>6.9349999999999996</v>
      </c>
      <c r="J32" s="3"/>
    </row>
    <row r="33" spans="2:10" ht="25.05" customHeight="1" thickBot="1">
      <c r="B33" s="19" t="s">
        <v>26</v>
      </c>
      <c r="C33" s="20" t="s">
        <v>27</v>
      </c>
      <c r="D33" s="30">
        <v>7.9</v>
      </c>
      <c r="E33" s="30">
        <v>6.9</v>
      </c>
      <c r="F33" s="30">
        <v>9.6999999999999993</v>
      </c>
      <c r="G33" s="30">
        <v>4.5999999999999996</v>
      </c>
      <c r="H33" s="31">
        <f>D33*$D$25+E33*$E$25+F33*$F$25+G33*$G$25</f>
        <v>6.84</v>
      </c>
      <c r="J33" s="3"/>
    </row>
    <row r="34" spans="2:10" ht="25.05" customHeight="1" thickBot="1">
      <c r="B34" s="19" t="s">
        <v>18</v>
      </c>
      <c r="C34" s="20" t="s">
        <v>19</v>
      </c>
      <c r="D34" s="30">
        <v>6.8</v>
      </c>
      <c r="E34" s="30">
        <v>6.7</v>
      </c>
      <c r="F34" s="30">
        <v>7.8</v>
      </c>
      <c r="G34" s="30">
        <v>5.8</v>
      </c>
      <c r="H34" s="31">
        <f>D34*$D$25+E34*$E$25+F34*$F$25+G34*$G$25</f>
        <v>6.5750000000000002</v>
      </c>
      <c r="J34" s="3"/>
    </row>
    <row r="35" spans="2:10">
      <c r="D35" s="3"/>
      <c r="E35" s="3"/>
      <c r="F35" s="3"/>
      <c r="G35" s="3"/>
      <c r="H35" s="32"/>
      <c r="I35" s="3"/>
      <c r="J35" s="3"/>
    </row>
    <row r="36" spans="2:10">
      <c r="D36" s="3"/>
      <c r="E36" s="3"/>
      <c r="F36" s="3"/>
      <c r="G36" s="3"/>
      <c r="H36" s="32"/>
      <c r="I36" s="3"/>
      <c r="J36" s="3"/>
    </row>
  </sheetData>
  <sortState ref="B27:I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5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60" zoomScaleNormal="60" workbookViewId="0">
      <selection activeCell="H24" sqref="H24"/>
    </sheetView>
  </sheetViews>
  <sheetFormatPr baseColWidth="10" defaultRowHeight="15.6"/>
  <cols>
    <col min="5" max="5" width="12.796875" customWidth="1"/>
    <col min="7" max="7" width="16.5" customWidth="1"/>
    <col min="8" max="8" width="18.19921875" customWidth="1"/>
    <col min="9" max="9" width="23.19921875" customWidth="1"/>
    <col min="10" max="10" width="18.2968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2" thickBot="1">
      <c r="G27" s="2"/>
      <c r="H27" s="2"/>
    </row>
    <row r="28" spans="1:14" ht="32.4" customHeight="1" thickBot="1">
      <c r="C28" s="39" t="s">
        <v>33</v>
      </c>
      <c r="D28" s="40"/>
      <c r="E28" s="41" t="s">
        <v>34</v>
      </c>
      <c r="F28" s="37" t="s">
        <v>35</v>
      </c>
      <c r="G28" s="37" t="s">
        <v>36</v>
      </c>
      <c r="H28" s="37" t="s">
        <v>37</v>
      </c>
      <c r="I28" s="37" t="s">
        <v>38</v>
      </c>
      <c r="J28" s="37" t="s">
        <v>85</v>
      </c>
      <c r="K28" s="38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4">
        <v>680000</v>
      </c>
      <c r="H29" s="34">
        <f>G29+G29*10%*F29</f>
        <v>816000</v>
      </c>
      <c r="I29" s="34">
        <f>IF(E29="FONASA",H29*$G$24,H29*$G$25)</f>
        <v>57120.000000000007</v>
      </c>
      <c r="J29" s="34">
        <f>H29*$G$26</f>
        <v>97920</v>
      </c>
      <c r="K29" s="35">
        <f>H29-I29-J29</f>
        <v>660960</v>
      </c>
      <c r="L29" s="36"/>
      <c r="M29" s="33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4">
        <v>780000</v>
      </c>
      <c r="H30" s="34">
        <f t="shared" ref="H30:H36" si="0">G30+G30*10%*F30</f>
        <v>1014000</v>
      </c>
      <c r="I30" s="34">
        <f t="shared" ref="I30:I36" si="1">IF(E30="FONASA",H30*$G$24,H30*$G$25)</f>
        <v>81120</v>
      </c>
      <c r="J30" s="34">
        <f t="shared" ref="J30:J36" si="2">H30*$G$26</f>
        <v>121680</v>
      </c>
      <c r="K30" s="35">
        <f t="shared" ref="K30:K36" si="3">H30-I30-J30</f>
        <v>811200</v>
      </c>
      <c r="L30" s="36"/>
      <c r="M30" s="33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4">
        <v>1200000</v>
      </c>
      <c r="H31" s="34">
        <f t="shared" si="0"/>
        <v>1320000</v>
      </c>
      <c r="I31" s="34">
        <f t="shared" si="1"/>
        <v>105600</v>
      </c>
      <c r="J31" s="34">
        <f t="shared" si="2"/>
        <v>158400</v>
      </c>
      <c r="K31" s="35">
        <f t="shared" si="3"/>
        <v>1056000</v>
      </c>
      <c r="L31" s="36"/>
      <c r="M31" s="33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4">
        <v>890000</v>
      </c>
      <c r="H32" s="34">
        <f t="shared" si="0"/>
        <v>1157000</v>
      </c>
      <c r="I32" s="34">
        <f t="shared" si="1"/>
        <v>80990.000000000015</v>
      </c>
      <c r="J32" s="34">
        <f t="shared" si="2"/>
        <v>138840</v>
      </c>
      <c r="K32" s="35">
        <f t="shared" si="3"/>
        <v>937170</v>
      </c>
      <c r="L32" s="36"/>
      <c r="M32" s="33"/>
    </row>
    <row r="33" spans="3:13">
      <c r="C33" s="6" t="s">
        <v>22</v>
      </c>
      <c r="D33" s="6" t="s">
        <v>23</v>
      </c>
      <c r="E33" s="7" t="s">
        <v>30</v>
      </c>
      <c r="F33" s="7">
        <v>2</v>
      </c>
      <c r="G33" s="34">
        <v>680000</v>
      </c>
      <c r="H33" s="34">
        <f t="shared" si="0"/>
        <v>816000</v>
      </c>
      <c r="I33" s="34">
        <f t="shared" si="1"/>
        <v>57120.000000000007</v>
      </c>
      <c r="J33" s="34">
        <f t="shared" si="2"/>
        <v>97920</v>
      </c>
      <c r="K33" s="35">
        <f t="shared" si="3"/>
        <v>660960</v>
      </c>
      <c r="L33" s="36"/>
      <c r="M33" s="33"/>
    </row>
    <row r="34" spans="3:13">
      <c r="C34" s="6" t="s">
        <v>24</v>
      </c>
      <c r="D34" s="6" t="s">
        <v>25</v>
      </c>
      <c r="E34" s="7" t="s">
        <v>31</v>
      </c>
      <c r="F34" s="7">
        <v>4</v>
      </c>
      <c r="G34" s="34">
        <v>580000</v>
      </c>
      <c r="H34" s="34">
        <f t="shared" si="0"/>
        <v>812000</v>
      </c>
      <c r="I34" s="34">
        <f t="shared" si="1"/>
        <v>64960</v>
      </c>
      <c r="J34" s="34">
        <f t="shared" si="2"/>
        <v>97440</v>
      </c>
      <c r="K34" s="35">
        <f t="shared" si="3"/>
        <v>649600</v>
      </c>
      <c r="L34" s="36"/>
      <c r="M34" s="33"/>
    </row>
    <row r="35" spans="3:13">
      <c r="C35" s="6" t="s">
        <v>26</v>
      </c>
      <c r="D35" s="6" t="s">
        <v>27</v>
      </c>
      <c r="E35" s="7" t="s">
        <v>31</v>
      </c>
      <c r="F35" s="7">
        <v>3</v>
      </c>
      <c r="G35" s="34">
        <v>780000</v>
      </c>
      <c r="H35" s="34">
        <f t="shared" si="0"/>
        <v>1014000</v>
      </c>
      <c r="I35" s="34">
        <f t="shared" si="1"/>
        <v>81120</v>
      </c>
      <c r="J35" s="34">
        <f t="shared" si="2"/>
        <v>121680</v>
      </c>
      <c r="K35" s="35">
        <f t="shared" si="3"/>
        <v>811200</v>
      </c>
      <c r="L35" s="36"/>
      <c r="M35" s="33"/>
    </row>
    <row r="36" spans="3:13">
      <c r="C36" s="6" t="s">
        <v>28</v>
      </c>
      <c r="D36" s="6" t="s">
        <v>29</v>
      </c>
      <c r="E36" s="7" t="s">
        <v>31</v>
      </c>
      <c r="F36" s="7">
        <v>5</v>
      </c>
      <c r="G36" s="34">
        <v>890000</v>
      </c>
      <c r="H36" s="34">
        <f t="shared" si="0"/>
        <v>1335000</v>
      </c>
      <c r="I36" s="34">
        <f t="shared" si="1"/>
        <v>106800</v>
      </c>
      <c r="J36" s="34">
        <f t="shared" si="2"/>
        <v>160200</v>
      </c>
      <c r="K36" s="35">
        <f t="shared" si="3"/>
        <v>1068000</v>
      </c>
      <c r="L36" s="36"/>
      <c r="M36" s="3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70" zoomScaleNormal="70" workbookViewId="0">
      <selection activeCell="N19" sqref="N19:N20"/>
    </sheetView>
  </sheetViews>
  <sheetFormatPr baseColWidth="10" defaultRowHeight="15.6"/>
  <sheetData>
    <row r="4" spans="2:13">
      <c r="F4" t="s">
        <v>45</v>
      </c>
      <c r="K4" s="13">
        <v>0.4</v>
      </c>
    </row>
    <row r="5" spans="2:13" ht="16.2" thickBot="1"/>
    <row r="6" spans="2:13" ht="16.8" thickTop="1" thickBot="1">
      <c r="B6" s="16" t="s">
        <v>46</v>
      </c>
      <c r="C6" s="16"/>
      <c r="D6" s="16" t="s">
        <v>47</v>
      </c>
      <c r="E6" s="16" t="s">
        <v>48</v>
      </c>
      <c r="F6" s="16" t="s">
        <v>49</v>
      </c>
      <c r="G6" s="16" t="s">
        <v>50</v>
      </c>
      <c r="H6" s="16" t="s">
        <v>51</v>
      </c>
      <c r="I6" s="16" t="s">
        <v>52</v>
      </c>
      <c r="J6" s="16" t="s">
        <v>53</v>
      </c>
      <c r="K6" s="16" t="s">
        <v>54</v>
      </c>
      <c r="L6" s="16" t="s">
        <v>55</v>
      </c>
      <c r="M6" s="16" t="s">
        <v>56</v>
      </c>
    </row>
    <row r="7" spans="2:13" ht="16.8" thickTop="1" thickBot="1">
      <c r="B7" s="17" t="s">
        <v>14</v>
      </c>
      <c r="C7" s="17" t="s">
        <v>15</v>
      </c>
      <c r="D7" s="42">
        <v>10</v>
      </c>
      <c r="E7" s="42">
        <v>8</v>
      </c>
      <c r="F7" s="42">
        <v>10</v>
      </c>
      <c r="G7" s="42">
        <v>7</v>
      </c>
      <c r="H7" s="42">
        <v>5.4</v>
      </c>
      <c r="I7" s="43">
        <f>AVERAGE(H7,G7,F7,E7,D7)</f>
        <v>8.08</v>
      </c>
      <c r="J7" s="18" t="str">
        <f>IF(I7&gt;=8,"eximido","no eximido")</f>
        <v>eximido</v>
      </c>
      <c r="K7" s="18"/>
      <c r="L7" s="17">
        <v>8.08</v>
      </c>
      <c r="M7" s="17" t="str">
        <f>IF(L7&gt;=6,"aprobado","reprobado")</f>
        <v>aprobado</v>
      </c>
    </row>
    <row r="8" spans="2:13" ht="16.8" thickTop="1" thickBot="1">
      <c r="B8" s="17" t="s">
        <v>16</v>
      </c>
      <c r="C8" s="17" t="s">
        <v>17</v>
      </c>
      <c r="D8" s="42">
        <v>8</v>
      </c>
      <c r="E8" s="42">
        <v>7</v>
      </c>
      <c r="F8" s="42">
        <v>5.4</v>
      </c>
      <c r="G8" s="42">
        <v>1.5</v>
      </c>
      <c r="H8" s="42">
        <v>5.5</v>
      </c>
      <c r="I8" s="43">
        <f t="shared" ref="I8:I25" si="0">AVERAGE(H8,G8,F8,E8,D8)</f>
        <v>5.4799999999999995</v>
      </c>
      <c r="J8" s="18" t="str">
        <f t="shared" ref="J8:J25" si="1">IF(I8&gt;=8,"eximido","no eximido")</f>
        <v>no eximido</v>
      </c>
      <c r="K8" s="18">
        <v>8.4</v>
      </c>
      <c r="L8" s="44">
        <f>60%*I8+40%*K8</f>
        <v>6.6479999999999997</v>
      </c>
      <c r="M8" s="17" t="str">
        <f t="shared" ref="M8:M25" si="2">IF(L8&gt;=6,"aprobado","reprobado")</f>
        <v>aprobado</v>
      </c>
    </row>
    <row r="9" spans="2:13" ht="16.8" thickTop="1" thickBot="1">
      <c r="B9" s="17" t="s">
        <v>18</v>
      </c>
      <c r="C9" s="17" t="s">
        <v>19</v>
      </c>
      <c r="D9" s="42">
        <v>7.5</v>
      </c>
      <c r="E9" s="42">
        <v>6</v>
      </c>
      <c r="F9" s="42">
        <v>10</v>
      </c>
      <c r="G9" s="42">
        <v>5.4</v>
      </c>
      <c r="H9" s="42">
        <v>6</v>
      </c>
      <c r="I9" s="43">
        <f t="shared" si="0"/>
        <v>6.9799999999999995</v>
      </c>
      <c r="J9" s="18" t="str">
        <f t="shared" si="1"/>
        <v>no eximido</v>
      </c>
      <c r="K9" s="18">
        <v>9</v>
      </c>
      <c r="L9" s="44">
        <f t="shared" ref="L9:L24" si="3">AVERAGE(D9,E9,F9,G9,H9,K9)</f>
        <v>7.3166666666666664</v>
      </c>
      <c r="M9" s="17" t="str">
        <f t="shared" si="2"/>
        <v>aprobado</v>
      </c>
    </row>
    <row r="10" spans="2:13" ht="16.8" thickTop="1" thickBot="1">
      <c r="B10" s="17" t="s">
        <v>20</v>
      </c>
      <c r="C10" s="17" t="s">
        <v>21</v>
      </c>
      <c r="D10" s="42">
        <v>7</v>
      </c>
      <c r="E10" s="42">
        <v>7.2</v>
      </c>
      <c r="F10" s="42">
        <v>8</v>
      </c>
      <c r="G10" s="42">
        <v>8.9</v>
      </c>
      <c r="H10" s="42">
        <v>3.4</v>
      </c>
      <c r="I10" s="43">
        <f t="shared" si="0"/>
        <v>6.9</v>
      </c>
      <c r="J10" s="18" t="str">
        <f t="shared" si="1"/>
        <v>no eximido</v>
      </c>
      <c r="K10" s="18">
        <v>7.5</v>
      </c>
      <c r="L10" s="44">
        <f t="shared" si="3"/>
        <v>7</v>
      </c>
      <c r="M10" s="17" t="str">
        <f t="shared" si="2"/>
        <v>aprobado</v>
      </c>
    </row>
    <row r="11" spans="2:13" ht="16.8" thickTop="1" thickBot="1">
      <c r="B11" s="17" t="s">
        <v>22</v>
      </c>
      <c r="C11" s="17" t="s">
        <v>23</v>
      </c>
      <c r="D11" s="42">
        <v>6.8</v>
      </c>
      <c r="E11" s="42">
        <v>6</v>
      </c>
      <c r="F11" s="42">
        <v>5.4</v>
      </c>
      <c r="G11" s="42">
        <v>7</v>
      </c>
      <c r="H11" s="42">
        <v>10</v>
      </c>
      <c r="I11" s="43">
        <f t="shared" si="0"/>
        <v>7.0399999999999991</v>
      </c>
      <c r="J11" s="18" t="str">
        <f t="shared" si="1"/>
        <v>no eximido</v>
      </c>
      <c r="K11" s="18">
        <v>8.1999999999999993</v>
      </c>
      <c r="L11" s="44">
        <f t="shared" si="3"/>
        <v>7.2333333333333343</v>
      </c>
      <c r="M11" s="17" t="str">
        <f t="shared" si="2"/>
        <v>aprobado</v>
      </c>
    </row>
    <row r="12" spans="2:13" ht="16.8" thickTop="1" thickBot="1">
      <c r="B12" s="17" t="s">
        <v>24</v>
      </c>
      <c r="C12" s="17" t="s">
        <v>25</v>
      </c>
      <c r="D12" s="42">
        <v>6.6</v>
      </c>
      <c r="E12" s="42">
        <v>5.5</v>
      </c>
      <c r="F12" s="42">
        <v>8</v>
      </c>
      <c r="G12" s="42">
        <v>10</v>
      </c>
      <c r="H12" s="42">
        <v>8</v>
      </c>
      <c r="I12" s="43">
        <f t="shared" si="0"/>
        <v>7.62</v>
      </c>
      <c r="J12" s="18" t="str">
        <f t="shared" si="1"/>
        <v>no eximido</v>
      </c>
      <c r="K12" s="18">
        <v>9.5</v>
      </c>
      <c r="L12" s="44">
        <f t="shared" si="3"/>
        <v>7.9333333333333336</v>
      </c>
      <c r="M12" s="17" t="str">
        <f t="shared" si="2"/>
        <v>aprobado</v>
      </c>
    </row>
    <row r="13" spans="2:13" ht="16.8" thickTop="1" thickBot="1">
      <c r="B13" s="17" t="s">
        <v>26</v>
      </c>
      <c r="C13" s="17" t="s">
        <v>27</v>
      </c>
      <c r="D13" s="42">
        <v>7</v>
      </c>
      <c r="E13" s="42">
        <v>3.4</v>
      </c>
      <c r="F13" s="42">
        <v>7.6</v>
      </c>
      <c r="G13" s="42">
        <v>8</v>
      </c>
      <c r="H13" s="42">
        <v>7.6</v>
      </c>
      <c r="I13" s="43">
        <f t="shared" si="0"/>
        <v>6.7199999999999989</v>
      </c>
      <c r="J13" s="18" t="str">
        <f t="shared" si="1"/>
        <v>no eximido</v>
      </c>
      <c r="K13" s="18">
        <v>8.5</v>
      </c>
      <c r="L13" s="44">
        <f t="shared" si="3"/>
        <v>7.0166666666666666</v>
      </c>
      <c r="M13" s="17" t="str">
        <f t="shared" si="2"/>
        <v>aprobado</v>
      </c>
    </row>
    <row r="14" spans="2:13" ht="16.8" thickTop="1" thickBot="1">
      <c r="B14" s="17" t="s">
        <v>28</v>
      </c>
      <c r="C14" s="17" t="s">
        <v>29</v>
      </c>
      <c r="D14" s="42">
        <v>5</v>
      </c>
      <c r="E14" s="42">
        <v>5.6</v>
      </c>
      <c r="F14" s="42">
        <v>7.7</v>
      </c>
      <c r="G14" s="42">
        <v>7.5</v>
      </c>
      <c r="H14" s="42">
        <v>7.7</v>
      </c>
      <c r="I14" s="43">
        <f t="shared" si="0"/>
        <v>6.7</v>
      </c>
      <c r="J14" s="18" t="str">
        <f t="shared" si="1"/>
        <v>no eximido</v>
      </c>
      <c r="K14" s="18">
        <v>8.4</v>
      </c>
      <c r="L14" s="44">
        <f t="shared" si="3"/>
        <v>6.9833333333333334</v>
      </c>
      <c r="M14" s="17" t="str">
        <f t="shared" si="2"/>
        <v>aprobado</v>
      </c>
    </row>
    <row r="15" spans="2:13" ht="16.8" thickTop="1" thickBot="1">
      <c r="B15" s="17" t="s">
        <v>74</v>
      </c>
      <c r="C15" s="17" t="s">
        <v>57</v>
      </c>
      <c r="D15" s="42">
        <v>5.3</v>
      </c>
      <c r="E15" s="42">
        <v>10</v>
      </c>
      <c r="F15" s="42">
        <v>9.8000000000000007</v>
      </c>
      <c r="G15" s="42">
        <v>7</v>
      </c>
      <c r="H15" s="42">
        <v>9.8000000000000007</v>
      </c>
      <c r="I15" s="43">
        <f t="shared" si="0"/>
        <v>8.379999999999999</v>
      </c>
      <c r="J15" s="18" t="str">
        <f t="shared" si="1"/>
        <v>eximido</v>
      </c>
      <c r="K15" s="18"/>
      <c r="L15" s="44">
        <v>8.3800000000000008</v>
      </c>
      <c r="M15" s="17" t="str">
        <f t="shared" si="2"/>
        <v>aprobado</v>
      </c>
    </row>
    <row r="16" spans="2:13" ht="16.8" thickTop="1" thickBot="1">
      <c r="B16" s="17" t="s">
        <v>75</v>
      </c>
      <c r="C16" s="17" t="s">
        <v>58</v>
      </c>
      <c r="D16" s="42">
        <v>8</v>
      </c>
      <c r="E16" s="42">
        <v>5.6</v>
      </c>
      <c r="F16" s="42">
        <v>9.6999999999999993</v>
      </c>
      <c r="G16" s="42">
        <v>6.8</v>
      </c>
      <c r="H16" s="42">
        <v>9.6999999999999993</v>
      </c>
      <c r="I16" s="43">
        <f t="shared" si="0"/>
        <v>7.9599999999999991</v>
      </c>
      <c r="J16" s="18" t="str">
        <f t="shared" si="1"/>
        <v>no eximido</v>
      </c>
      <c r="K16" s="18">
        <v>7.9</v>
      </c>
      <c r="L16" s="44">
        <f t="shared" si="3"/>
        <v>7.9499999999999993</v>
      </c>
      <c r="M16" s="17" t="str">
        <f t="shared" si="2"/>
        <v>aprobado</v>
      </c>
    </row>
    <row r="17" spans="2:13" ht="16.8" thickTop="1" thickBot="1">
      <c r="B17" s="17" t="s">
        <v>76</v>
      </c>
      <c r="C17" s="17" t="s">
        <v>59</v>
      </c>
      <c r="D17" s="42">
        <v>9.5</v>
      </c>
      <c r="E17" s="42">
        <v>5.4</v>
      </c>
      <c r="F17" s="42">
        <v>4.5</v>
      </c>
      <c r="G17" s="42">
        <v>6.6</v>
      </c>
      <c r="H17" s="42">
        <v>4.5</v>
      </c>
      <c r="I17" s="43">
        <f t="shared" si="0"/>
        <v>6.1</v>
      </c>
      <c r="J17" s="18" t="str">
        <f t="shared" si="1"/>
        <v>no eximido</v>
      </c>
      <c r="K17" s="18">
        <v>8.9</v>
      </c>
      <c r="L17" s="44">
        <f t="shared" si="3"/>
        <v>6.5666666666666664</v>
      </c>
      <c r="M17" s="17" t="str">
        <f t="shared" si="2"/>
        <v>aprobado</v>
      </c>
    </row>
    <row r="18" spans="2:13" ht="16.8" thickTop="1" thickBot="1">
      <c r="B18" s="17" t="s">
        <v>77</v>
      </c>
      <c r="C18" s="17" t="s">
        <v>60</v>
      </c>
      <c r="D18" s="42">
        <v>1.7</v>
      </c>
      <c r="E18" s="42">
        <v>3.4</v>
      </c>
      <c r="F18" s="42">
        <v>5.6</v>
      </c>
      <c r="G18" s="42">
        <v>7</v>
      </c>
      <c r="H18" s="42">
        <v>5.6</v>
      </c>
      <c r="I18" s="43">
        <f t="shared" si="0"/>
        <v>4.6599999999999993</v>
      </c>
      <c r="J18" s="18" t="str">
        <f t="shared" si="1"/>
        <v>no eximido</v>
      </c>
      <c r="K18" s="18">
        <v>4.5</v>
      </c>
      <c r="L18" s="44">
        <f t="shared" si="3"/>
        <v>4.6333333333333329</v>
      </c>
      <c r="M18" s="17" t="str">
        <f t="shared" si="2"/>
        <v>reprobado</v>
      </c>
    </row>
    <row r="19" spans="2:13" ht="16.8" thickTop="1" thickBot="1">
      <c r="B19" s="17" t="s">
        <v>78</v>
      </c>
      <c r="C19" s="17" t="s">
        <v>21</v>
      </c>
      <c r="D19" s="42">
        <v>10</v>
      </c>
      <c r="E19" s="42">
        <v>5</v>
      </c>
      <c r="F19" s="42">
        <v>7.6</v>
      </c>
      <c r="G19" s="42">
        <v>10</v>
      </c>
      <c r="H19" s="42">
        <v>7.6</v>
      </c>
      <c r="I19" s="43">
        <f t="shared" si="0"/>
        <v>8.0400000000000009</v>
      </c>
      <c r="J19" s="18" t="str">
        <f t="shared" si="1"/>
        <v>eximido</v>
      </c>
      <c r="K19" s="18"/>
      <c r="L19" s="44">
        <v>8.0399999999999991</v>
      </c>
      <c r="M19" s="17" t="str">
        <f t="shared" si="2"/>
        <v>aprobado</v>
      </c>
    </row>
    <row r="20" spans="2:13" ht="16.8" thickTop="1" thickBot="1">
      <c r="B20" s="17" t="s">
        <v>79</v>
      </c>
      <c r="C20" s="17" t="s">
        <v>61</v>
      </c>
      <c r="D20" s="42">
        <v>8</v>
      </c>
      <c r="E20" s="42">
        <v>4.5</v>
      </c>
      <c r="F20" s="42">
        <v>2.2999999999999998</v>
      </c>
      <c r="G20" s="42">
        <v>5.3</v>
      </c>
      <c r="H20" s="42">
        <v>2.2999999999999998</v>
      </c>
      <c r="I20" s="43">
        <f t="shared" si="0"/>
        <v>4.4799999999999995</v>
      </c>
      <c r="J20" s="18" t="str">
        <f t="shared" si="1"/>
        <v>no eximido</v>
      </c>
      <c r="K20" s="18">
        <v>4.8</v>
      </c>
      <c r="L20" s="44">
        <f t="shared" si="3"/>
        <v>4.5333333333333341</v>
      </c>
      <c r="M20" s="17" t="str">
        <f t="shared" si="2"/>
        <v>reprobado</v>
      </c>
    </row>
    <row r="21" spans="2:13" ht="16.8" thickTop="1" thickBot="1">
      <c r="B21" s="17" t="s">
        <v>80</v>
      </c>
      <c r="C21" s="17" t="s">
        <v>62</v>
      </c>
      <c r="D21" s="42">
        <v>3</v>
      </c>
      <c r="E21" s="42">
        <v>1.2</v>
      </c>
      <c r="F21" s="42">
        <v>4.3</v>
      </c>
      <c r="G21" s="42">
        <v>8</v>
      </c>
      <c r="H21" s="42">
        <v>4.3</v>
      </c>
      <c r="I21" s="43">
        <f t="shared" si="0"/>
        <v>4.16</v>
      </c>
      <c r="J21" s="18" t="str">
        <f t="shared" si="1"/>
        <v>no eximido</v>
      </c>
      <c r="K21" s="18">
        <v>5.5</v>
      </c>
      <c r="L21" s="44">
        <f t="shared" si="3"/>
        <v>4.3833333333333337</v>
      </c>
      <c r="M21" s="17" t="str">
        <f t="shared" si="2"/>
        <v>reprobado</v>
      </c>
    </row>
    <row r="22" spans="2:13" ht="16.8" thickTop="1" thickBot="1">
      <c r="B22" s="17" t="s">
        <v>81</v>
      </c>
      <c r="C22" s="17" t="s">
        <v>63</v>
      </c>
      <c r="D22" s="42">
        <v>7.8</v>
      </c>
      <c r="E22" s="42">
        <v>5.8</v>
      </c>
      <c r="F22" s="42">
        <v>5.4</v>
      </c>
      <c r="G22" s="42">
        <v>9.5</v>
      </c>
      <c r="H22" s="42">
        <v>5.4</v>
      </c>
      <c r="I22" s="43">
        <f t="shared" si="0"/>
        <v>6.7799999999999994</v>
      </c>
      <c r="J22" s="18" t="str">
        <f t="shared" si="1"/>
        <v>no eximido</v>
      </c>
      <c r="K22" s="18">
        <v>9.4</v>
      </c>
      <c r="L22" s="44">
        <f t="shared" si="3"/>
        <v>7.2166666666666659</v>
      </c>
      <c r="M22" s="17" t="str">
        <f t="shared" si="2"/>
        <v>aprobado</v>
      </c>
    </row>
    <row r="23" spans="2:13" ht="16.8" thickTop="1" thickBot="1">
      <c r="B23" s="17" t="s">
        <v>82</v>
      </c>
      <c r="C23" s="17" t="s">
        <v>64</v>
      </c>
      <c r="D23" s="42">
        <v>10</v>
      </c>
      <c r="E23" s="42">
        <v>7.7</v>
      </c>
      <c r="F23" s="42">
        <v>7.6</v>
      </c>
      <c r="G23" s="42">
        <v>10</v>
      </c>
      <c r="H23" s="42">
        <v>7.6</v>
      </c>
      <c r="I23" s="43">
        <f t="shared" si="0"/>
        <v>8.5800000000000018</v>
      </c>
      <c r="J23" s="18" t="str">
        <f t="shared" si="1"/>
        <v>eximido</v>
      </c>
      <c r="K23" s="18"/>
      <c r="L23" s="44">
        <v>8.58</v>
      </c>
      <c r="M23" s="17" t="str">
        <f t="shared" si="2"/>
        <v>aprobado</v>
      </c>
    </row>
    <row r="24" spans="2:13" ht="16.8" thickTop="1" thickBot="1">
      <c r="B24" s="17" t="s">
        <v>83</v>
      </c>
      <c r="C24" s="17" t="s">
        <v>65</v>
      </c>
      <c r="D24" s="42">
        <v>0</v>
      </c>
      <c r="E24" s="42">
        <v>7</v>
      </c>
      <c r="F24" s="42">
        <v>1.2</v>
      </c>
      <c r="G24" s="42">
        <v>3</v>
      </c>
      <c r="H24" s="42">
        <v>1.2</v>
      </c>
      <c r="I24" s="43">
        <f t="shared" si="0"/>
        <v>2.48</v>
      </c>
      <c r="J24" s="18" t="str">
        <f t="shared" si="1"/>
        <v>no eximido</v>
      </c>
      <c r="K24" s="18">
        <v>4.3</v>
      </c>
      <c r="L24" s="44">
        <f t="shared" si="3"/>
        <v>2.7833333333333332</v>
      </c>
      <c r="M24" s="17" t="str">
        <f t="shared" si="2"/>
        <v>reprobado</v>
      </c>
    </row>
    <row r="25" spans="2:13" ht="16.8" thickTop="1" thickBot="1">
      <c r="B25" s="17" t="s">
        <v>84</v>
      </c>
      <c r="C25" s="17" t="s">
        <v>66</v>
      </c>
      <c r="D25" s="42">
        <v>9</v>
      </c>
      <c r="E25" s="42">
        <v>10</v>
      </c>
      <c r="F25" s="42">
        <v>7</v>
      </c>
      <c r="G25" s="42">
        <v>8.9</v>
      </c>
      <c r="H25" s="42">
        <v>7</v>
      </c>
      <c r="I25" s="43">
        <f t="shared" si="0"/>
        <v>8.379999999999999</v>
      </c>
      <c r="J25" s="18" t="str">
        <f t="shared" si="1"/>
        <v>eximido</v>
      </c>
      <c r="K25" s="18"/>
      <c r="L25" s="44">
        <v>8.3800000000000008</v>
      </c>
      <c r="M25" s="17" t="str">
        <f t="shared" si="2"/>
        <v>aprobado</v>
      </c>
    </row>
    <row r="26" spans="2:13" ht="16.2" thickTop="1"/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2024-04-11T14:15:15Z</dcterms:modified>
</cp:coreProperties>
</file>