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8372832-9\MAKARENA PINO CALDERA\AÑO 2026\BECA IC - EF 2027\"/>
    </mc:Choice>
  </mc:AlternateContent>
  <bookViews>
    <workbookView xWindow="0" yWindow="0" windowWidth="20415" windowHeight="7620"/>
  </bookViews>
  <sheets>
    <sheet name="MAYOR A MENOR" sheetId="15" r:id="rId1"/>
    <sheet name="NOMINADOS BECA NY 2027 (UPDATE)" sheetId="13" r:id="rId2"/>
  </sheets>
  <definedNames>
    <definedName name="_xlnm._FilterDatabase" localSheetId="0" hidden="1">'MAYOR A MENOR'!$A$8:$AE$24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5" l="1"/>
  <c r="C11" i="15"/>
  <c r="D11" i="15"/>
  <c r="E11" i="15"/>
  <c r="F11" i="15"/>
  <c r="G11" i="15"/>
  <c r="H11" i="15"/>
  <c r="I11" i="15"/>
  <c r="J11" i="15"/>
  <c r="K11" i="15"/>
  <c r="L11" i="15"/>
  <c r="M11" i="15"/>
  <c r="N11" i="15"/>
  <c r="O11" i="15"/>
  <c r="P11" i="15"/>
  <c r="Q11" i="15"/>
  <c r="R11" i="15"/>
  <c r="S11" i="15"/>
  <c r="T11" i="15"/>
  <c r="U11" i="15"/>
  <c r="V11" i="15"/>
  <c r="W11" i="15"/>
  <c r="X11" i="15"/>
  <c r="Y11" i="15"/>
  <c r="Z11" i="15"/>
  <c r="AA11" i="15"/>
  <c r="B12" i="15"/>
  <c r="C12" i="15"/>
  <c r="D12" i="15"/>
  <c r="E12" i="15"/>
  <c r="F12" i="15"/>
  <c r="G12" i="15"/>
  <c r="H12" i="15"/>
  <c r="I12" i="15"/>
  <c r="J12" i="15"/>
  <c r="K12" i="15"/>
  <c r="L12" i="15"/>
  <c r="M12" i="15"/>
  <c r="N12" i="15"/>
  <c r="O12" i="15"/>
  <c r="P12" i="15"/>
  <c r="Q12" i="15"/>
  <c r="R12" i="15"/>
  <c r="S12" i="15"/>
  <c r="T12" i="15"/>
  <c r="U12" i="15"/>
  <c r="V12" i="15"/>
  <c r="W12" i="15"/>
  <c r="X12" i="15"/>
  <c r="Y12" i="15"/>
  <c r="Z12" i="15"/>
  <c r="AA12" i="15"/>
  <c r="AA21" i="13" l="1"/>
  <c r="AA15" i="13"/>
  <c r="B24" i="15" l="1"/>
  <c r="C24" i="15"/>
  <c r="D24" i="15"/>
  <c r="E24" i="15"/>
  <c r="F24" i="15"/>
  <c r="G24" i="15"/>
  <c r="H24" i="15"/>
  <c r="I24" i="15"/>
  <c r="J24" i="15"/>
  <c r="K24" i="15"/>
  <c r="L24" i="15"/>
  <c r="M24" i="15"/>
  <c r="N24" i="15"/>
  <c r="O24" i="15"/>
  <c r="P24" i="15"/>
  <c r="Q24" i="15"/>
  <c r="R24" i="15"/>
  <c r="S24" i="15"/>
  <c r="T24" i="15"/>
  <c r="U24" i="15"/>
  <c r="V24" i="15"/>
  <c r="W24" i="15"/>
  <c r="X24" i="15"/>
  <c r="Y24" i="15"/>
  <c r="Z24" i="15"/>
  <c r="AA24" i="15"/>
  <c r="B22" i="15"/>
  <c r="C22" i="15"/>
  <c r="D22" i="15"/>
  <c r="E22" i="15"/>
  <c r="F22" i="15"/>
  <c r="G22" i="15"/>
  <c r="H22" i="15"/>
  <c r="I22" i="15"/>
  <c r="J22" i="15"/>
  <c r="K22" i="15"/>
  <c r="L22" i="15"/>
  <c r="M22" i="15"/>
  <c r="N22" i="15"/>
  <c r="O22" i="15"/>
  <c r="P22" i="15"/>
  <c r="Q22" i="15"/>
  <c r="R22" i="15"/>
  <c r="S22" i="15"/>
  <c r="T22" i="15"/>
  <c r="U22" i="15"/>
  <c r="V22" i="15"/>
  <c r="W22" i="15"/>
  <c r="X22" i="15"/>
  <c r="Y22" i="15"/>
  <c r="Z22" i="15"/>
  <c r="AA22" i="15"/>
  <c r="B23" i="15"/>
  <c r="C23" i="15"/>
  <c r="D23" i="15"/>
  <c r="E23" i="15"/>
  <c r="F23" i="15"/>
  <c r="G23" i="15"/>
  <c r="H23" i="15"/>
  <c r="I23" i="15"/>
  <c r="J23" i="15"/>
  <c r="K23" i="15"/>
  <c r="L23" i="15"/>
  <c r="M23" i="15"/>
  <c r="N23" i="15"/>
  <c r="O23" i="15"/>
  <c r="P23" i="15"/>
  <c r="Q23" i="15"/>
  <c r="R23" i="15"/>
  <c r="S23" i="15"/>
  <c r="T23" i="15"/>
  <c r="U23" i="15"/>
  <c r="V23" i="15"/>
  <c r="W23" i="15"/>
  <c r="X23" i="15"/>
  <c r="Y23" i="15"/>
  <c r="Z23" i="15"/>
  <c r="AA23" i="15"/>
  <c r="B21" i="15"/>
  <c r="C21" i="15"/>
  <c r="D21" i="15"/>
  <c r="E21" i="15"/>
  <c r="F21" i="15"/>
  <c r="G21" i="15"/>
  <c r="H21" i="15"/>
  <c r="I21" i="15"/>
  <c r="J21" i="15"/>
  <c r="K21" i="15"/>
  <c r="L21" i="15"/>
  <c r="M21" i="15"/>
  <c r="N21" i="15"/>
  <c r="O21" i="15"/>
  <c r="P21" i="15"/>
  <c r="Q21" i="15"/>
  <c r="R21" i="15"/>
  <c r="S21" i="15"/>
  <c r="T21" i="15"/>
  <c r="U21" i="15"/>
  <c r="V21" i="15"/>
  <c r="W21" i="15"/>
  <c r="X21" i="15"/>
  <c r="Y21" i="15"/>
  <c r="Z21" i="15"/>
  <c r="AA21" i="15"/>
  <c r="B20" i="15"/>
  <c r="C20" i="15"/>
  <c r="D20" i="15"/>
  <c r="E20" i="15"/>
  <c r="F20" i="15"/>
  <c r="G20" i="15"/>
  <c r="H20" i="15"/>
  <c r="I20" i="15"/>
  <c r="J20" i="15"/>
  <c r="K20" i="15"/>
  <c r="L20" i="15"/>
  <c r="M20" i="15"/>
  <c r="N20" i="15"/>
  <c r="O20" i="15"/>
  <c r="P20" i="15"/>
  <c r="Q20" i="15"/>
  <c r="R20" i="15"/>
  <c r="S20" i="15"/>
  <c r="T20" i="15"/>
  <c r="U20" i="15"/>
  <c r="V20" i="15"/>
  <c r="W20" i="15"/>
  <c r="X20" i="15"/>
  <c r="Y20" i="15"/>
  <c r="Z20" i="15"/>
  <c r="AA20" i="15"/>
  <c r="B19" i="15"/>
  <c r="C19" i="15"/>
  <c r="D19" i="15"/>
  <c r="E19" i="15"/>
  <c r="F19" i="15"/>
  <c r="G19" i="15"/>
  <c r="H19" i="15"/>
  <c r="I19" i="15"/>
  <c r="J19" i="15"/>
  <c r="K19" i="15"/>
  <c r="L19" i="15"/>
  <c r="M19" i="15"/>
  <c r="N19" i="15"/>
  <c r="O19" i="15"/>
  <c r="P19" i="15"/>
  <c r="Q19" i="15"/>
  <c r="R19" i="15"/>
  <c r="S19" i="15"/>
  <c r="T19" i="15"/>
  <c r="U19" i="15"/>
  <c r="V19" i="15"/>
  <c r="W19" i="15"/>
  <c r="X19" i="15"/>
  <c r="Y19" i="15"/>
  <c r="Z19" i="15"/>
  <c r="AA19" i="15"/>
  <c r="B18" i="15"/>
  <c r="C18" i="15"/>
  <c r="D18" i="15"/>
  <c r="E18" i="15"/>
  <c r="F18" i="15"/>
  <c r="G18" i="15"/>
  <c r="H18" i="15"/>
  <c r="I18" i="15"/>
  <c r="J18" i="15"/>
  <c r="K18" i="15"/>
  <c r="L18" i="15"/>
  <c r="M18" i="15"/>
  <c r="N18" i="15"/>
  <c r="O18" i="15"/>
  <c r="P18" i="15"/>
  <c r="Q18" i="15"/>
  <c r="R18" i="15"/>
  <c r="S18" i="15"/>
  <c r="T18" i="15"/>
  <c r="U18" i="15"/>
  <c r="V18" i="15"/>
  <c r="W18" i="15"/>
  <c r="X18" i="15"/>
  <c r="Y18" i="15"/>
  <c r="Z18" i="15"/>
  <c r="AA18" i="15"/>
  <c r="B17" i="15"/>
  <c r="C17" i="15"/>
  <c r="D17" i="15"/>
  <c r="E17" i="15"/>
  <c r="F17" i="15"/>
  <c r="G17" i="15"/>
  <c r="H17" i="15"/>
  <c r="I17" i="15"/>
  <c r="J17" i="15"/>
  <c r="K17" i="15"/>
  <c r="L17" i="15"/>
  <c r="M17" i="15"/>
  <c r="N17" i="15"/>
  <c r="O17" i="15"/>
  <c r="P17" i="15"/>
  <c r="Q17" i="15"/>
  <c r="R17" i="15"/>
  <c r="S17" i="15"/>
  <c r="T17" i="15"/>
  <c r="U17" i="15"/>
  <c r="V17" i="15"/>
  <c r="W17" i="15"/>
  <c r="X17" i="15"/>
  <c r="Y17" i="15"/>
  <c r="Z17" i="15"/>
  <c r="AA17" i="15"/>
  <c r="B16" i="15"/>
  <c r="C16" i="15"/>
  <c r="D16" i="15"/>
  <c r="E16" i="15"/>
  <c r="F16" i="15"/>
  <c r="G16" i="15"/>
  <c r="H16" i="15"/>
  <c r="I16" i="15"/>
  <c r="J16" i="15"/>
  <c r="K16" i="15"/>
  <c r="L16" i="15"/>
  <c r="M16" i="15"/>
  <c r="N16" i="15"/>
  <c r="O16" i="15"/>
  <c r="P16" i="15"/>
  <c r="Q16" i="15"/>
  <c r="R16" i="15"/>
  <c r="S16" i="15"/>
  <c r="T16" i="15"/>
  <c r="U16" i="15"/>
  <c r="V16" i="15"/>
  <c r="W16" i="15"/>
  <c r="X16" i="15"/>
  <c r="Y16" i="15"/>
  <c r="Z16" i="15"/>
  <c r="AA16" i="15"/>
  <c r="AA9" i="13"/>
  <c r="B15" i="15"/>
  <c r="C15" i="15"/>
  <c r="D15" i="15"/>
  <c r="E15" i="15"/>
  <c r="F15" i="15"/>
  <c r="G15" i="15"/>
  <c r="H15" i="15"/>
  <c r="I15" i="15"/>
  <c r="J15" i="15"/>
  <c r="K15" i="15"/>
  <c r="L15" i="15"/>
  <c r="M15" i="15"/>
  <c r="N15" i="15"/>
  <c r="O15" i="15"/>
  <c r="P15" i="15"/>
  <c r="Q15" i="15"/>
  <c r="R15" i="15"/>
  <c r="S15" i="15"/>
  <c r="T15" i="15"/>
  <c r="U15" i="15"/>
  <c r="V15" i="15"/>
  <c r="W15" i="15"/>
  <c r="X15" i="15"/>
  <c r="Y15" i="15"/>
  <c r="Z15" i="15"/>
  <c r="AA15" i="15"/>
  <c r="B14" i="15"/>
  <c r="C14" i="15"/>
  <c r="D14" i="15"/>
  <c r="E14" i="15"/>
  <c r="F14" i="15"/>
  <c r="G14" i="15"/>
  <c r="H14" i="15"/>
  <c r="I14" i="15"/>
  <c r="J14" i="15"/>
  <c r="K14" i="15"/>
  <c r="L14" i="15"/>
  <c r="M14" i="15"/>
  <c r="N14" i="15"/>
  <c r="O14" i="15"/>
  <c r="P14" i="15"/>
  <c r="Q14" i="15"/>
  <c r="R14" i="15"/>
  <c r="S14" i="15"/>
  <c r="T14" i="15"/>
  <c r="U14" i="15"/>
  <c r="V14" i="15"/>
  <c r="W14" i="15"/>
  <c r="X14" i="15"/>
  <c r="Y14" i="15"/>
  <c r="Z14" i="15"/>
  <c r="AA14" i="15"/>
  <c r="AA23" i="13"/>
  <c r="B13" i="15"/>
  <c r="C13" i="15"/>
  <c r="D13" i="15"/>
  <c r="E13" i="15"/>
  <c r="F13" i="15"/>
  <c r="G13" i="15"/>
  <c r="H13" i="15"/>
  <c r="I13" i="15"/>
  <c r="J13" i="15"/>
  <c r="K13" i="15"/>
  <c r="L13" i="15"/>
  <c r="M13" i="15"/>
  <c r="N13" i="15"/>
  <c r="O13" i="15"/>
  <c r="P13" i="15"/>
  <c r="Q13" i="15"/>
  <c r="R13" i="15"/>
  <c r="S13" i="15"/>
  <c r="T13" i="15"/>
  <c r="U13" i="15"/>
  <c r="V13" i="15"/>
  <c r="W13" i="15"/>
  <c r="X13" i="15"/>
  <c r="Y13" i="15"/>
  <c r="Z13" i="15"/>
  <c r="AA13" i="15"/>
  <c r="B10" i="15"/>
  <c r="C10" i="15"/>
  <c r="D10" i="15"/>
  <c r="E10" i="15"/>
  <c r="F10" i="15"/>
  <c r="G10" i="15"/>
  <c r="H10" i="15"/>
  <c r="I10" i="15"/>
  <c r="J10" i="15"/>
  <c r="K10" i="15"/>
  <c r="L10" i="15"/>
  <c r="M10" i="15"/>
  <c r="N10" i="15"/>
  <c r="O10" i="15"/>
  <c r="P10" i="15"/>
  <c r="Q10" i="15"/>
  <c r="R10" i="15"/>
  <c r="S10" i="15"/>
  <c r="T10" i="15"/>
  <c r="U10" i="15"/>
  <c r="V10" i="15"/>
  <c r="W10" i="15"/>
  <c r="X10" i="15"/>
  <c r="Y10" i="15"/>
  <c r="Z10" i="15"/>
  <c r="AA10" i="15"/>
  <c r="B9" i="15"/>
  <c r="C9" i="15"/>
  <c r="D9" i="15"/>
  <c r="E9" i="15"/>
  <c r="F9" i="15"/>
  <c r="G9" i="15"/>
  <c r="H9" i="15"/>
  <c r="I9" i="15"/>
  <c r="J9" i="15"/>
  <c r="K9" i="15"/>
  <c r="L9" i="15"/>
  <c r="M9" i="15"/>
  <c r="N9" i="15"/>
  <c r="O9" i="15"/>
  <c r="P9" i="15"/>
  <c r="Q9" i="15"/>
  <c r="R9" i="15"/>
  <c r="S9" i="15"/>
  <c r="T9" i="15"/>
  <c r="U9" i="15"/>
  <c r="V9" i="15"/>
  <c r="W9" i="15"/>
  <c r="X9" i="15"/>
  <c r="Y9" i="15"/>
  <c r="Z9" i="15"/>
  <c r="AA9" i="15"/>
  <c r="Z8" i="15"/>
  <c r="V8" i="15"/>
  <c r="R8" i="15"/>
  <c r="M8" i="15"/>
  <c r="N8" i="15" s="1"/>
  <c r="AA8" i="15" s="1"/>
  <c r="M8" i="13"/>
  <c r="N8" i="13" s="1"/>
  <c r="R23" i="13" l="1"/>
  <c r="M9" i="13" l="1"/>
  <c r="M10" i="13"/>
  <c r="M11" i="13"/>
  <c r="M12" i="13"/>
  <c r="M13" i="13"/>
  <c r="N13" i="13" s="1"/>
  <c r="M14" i="13"/>
  <c r="M15" i="13"/>
  <c r="N15" i="13" s="1"/>
  <c r="M16" i="13"/>
  <c r="M17" i="13"/>
  <c r="M18" i="13"/>
  <c r="M19" i="13"/>
  <c r="M20" i="13"/>
  <c r="N20" i="13" s="1"/>
  <c r="M21" i="13"/>
  <c r="N21" i="13" s="1"/>
  <c r="M22" i="13"/>
  <c r="M23" i="13"/>
  <c r="M24" i="13"/>
  <c r="N24" i="13" l="1"/>
  <c r="N23" i="13"/>
  <c r="N22" i="13"/>
  <c r="N19" i="13"/>
  <c r="N18" i="13"/>
  <c r="N17" i="13"/>
  <c r="N16" i="13"/>
  <c r="N14" i="13"/>
  <c r="N11" i="13"/>
  <c r="N12" i="13"/>
  <c r="N10" i="13"/>
  <c r="N9" i="13"/>
  <c r="Z24" i="13"/>
  <c r="V24" i="13"/>
  <c r="R24" i="13"/>
  <c r="Z23" i="13"/>
  <c r="V23" i="13"/>
  <c r="Z22" i="13"/>
  <c r="V22" i="13"/>
  <c r="R22" i="13"/>
  <c r="Z21" i="13"/>
  <c r="V21" i="13"/>
  <c r="R21" i="13"/>
  <c r="Z20" i="13"/>
  <c r="V20" i="13"/>
  <c r="R20" i="13"/>
  <c r="Z19" i="13"/>
  <c r="V19" i="13"/>
  <c r="R19" i="13"/>
  <c r="Z18" i="13"/>
  <c r="V18" i="13"/>
  <c r="R18" i="13"/>
  <c r="Z17" i="13"/>
  <c r="V17" i="13"/>
  <c r="R17" i="13"/>
  <c r="Z16" i="13"/>
  <c r="V16" i="13"/>
  <c r="R16" i="13"/>
  <c r="Z15" i="13"/>
  <c r="V15" i="13"/>
  <c r="R15" i="13"/>
  <c r="Z14" i="13"/>
  <c r="V14" i="13"/>
  <c r="R14" i="13"/>
  <c r="Z13" i="13"/>
  <c r="V13" i="13"/>
  <c r="R13" i="13"/>
  <c r="AA13" i="13" s="1"/>
  <c r="Z12" i="13"/>
  <c r="V12" i="13"/>
  <c r="R12" i="13"/>
  <c r="Z11" i="13"/>
  <c r="V11" i="13"/>
  <c r="R11" i="13"/>
  <c r="Z10" i="13"/>
  <c r="V10" i="13"/>
  <c r="R10" i="13"/>
  <c r="Z9" i="13"/>
  <c r="V9" i="13"/>
  <c r="R9" i="13"/>
  <c r="A9" i="13"/>
  <c r="A10" i="13" s="1"/>
  <c r="A11" i="13" s="1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Z8" i="13"/>
  <c r="V8" i="13"/>
  <c r="R8" i="13"/>
  <c r="AA8" i="13" s="1"/>
  <c r="AA20" i="13" l="1"/>
  <c r="AA11" i="13"/>
  <c r="AA24" i="13"/>
  <c r="AA22" i="13"/>
  <c r="AA19" i="13"/>
  <c r="AA18" i="13"/>
  <c r="AA17" i="13"/>
  <c r="AA16" i="13"/>
  <c r="AA14" i="13"/>
  <c r="AA12" i="13"/>
  <c r="AA10" i="13"/>
  <c r="A9" i="15"/>
  <c r="A10" i="15" s="1"/>
  <c r="A11" i="15" s="1"/>
  <c r="A12" i="15" s="1"/>
  <c r="A13" i="15" s="1"/>
  <c r="A14" i="15" s="1"/>
  <c r="A15" i="15" s="1"/>
  <c r="A16" i="15" s="1"/>
  <c r="A17" i="15" s="1"/>
  <c r="A18" i="15" s="1"/>
  <c r="A19" i="15" s="1"/>
  <c r="A20" i="15" s="1"/>
  <c r="A21" i="15" s="1"/>
  <c r="A22" i="15" s="1"/>
  <c r="A23" i="15" s="1"/>
  <c r="A24" i="15" s="1"/>
</calcChain>
</file>

<file path=xl/comments1.xml><?xml version="1.0" encoding="utf-8"?>
<comments xmlns="http://schemas.openxmlformats.org/spreadsheetml/2006/main">
  <authors>
    <author>8372832-9</author>
  </authors>
  <commentList>
    <comment ref="S10" authorId="0" shapeId="0">
      <text>
        <r>
          <rPr>
            <b/>
            <sz val="9"/>
            <color indexed="81"/>
            <rFont val="Tahoma"/>
            <charset val="1"/>
          </rPr>
          <t>8372832-9:</t>
        </r>
        <r>
          <rPr>
            <sz val="9"/>
            <color indexed="81"/>
            <rFont val="Tahoma"/>
            <charset val="1"/>
          </rPr>
          <t xml:space="preserve">
200 GV</t>
        </r>
      </text>
    </comment>
    <comment ref="V10" authorId="0" shapeId="0">
      <text>
        <r>
          <rPr>
            <b/>
            <sz val="9"/>
            <color indexed="81"/>
            <rFont val="Tahoma"/>
            <charset val="1"/>
          </rPr>
          <t>8372832-9:</t>
        </r>
        <r>
          <rPr>
            <sz val="9"/>
            <color indexed="81"/>
            <rFont val="Tahoma"/>
            <charset val="1"/>
          </rPr>
          <t xml:space="preserve">
200 GV</t>
        </r>
      </text>
    </comment>
    <comment ref="S12" authorId="0" shapeId="0">
      <text>
        <r>
          <rPr>
            <b/>
            <sz val="9"/>
            <color indexed="81"/>
            <rFont val="Tahoma"/>
            <charset val="1"/>
          </rPr>
          <t>8372832-9:</t>
        </r>
        <r>
          <rPr>
            <sz val="9"/>
            <color indexed="81"/>
            <rFont val="Tahoma"/>
            <charset val="1"/>
          </rPr>
          <t xml:space="preserve">
75 GV</t>
        </r>
      </text>
    </comment>
    <comment ref="T12" authorId="0" shapeId="0">
      <text>
        <r>
          <rPr>
            <b/>
            <sz val="9"/>
            <color indexed="81"/>
            <rFont val="Tahoma"/>
            <charset val="1"/>
          </rPr>
          <t>8372832-9:</t>
        </r>
        <r>
          <rPr>
            <sz val="9"/>
            <color indexed="81"/>
            <rFont val="Tahoma"/>
            <charset val="1"/>
          </rPr>
          <t xml:space="preserve">
75 GV</t>
        </r>
      </text>
    </comment>
    <comment ref="V12" authorId="0" shapeId="0">
      <text>
        <r>
          <rPr>
            <b/>
            <sz val="9"/>
            <color indexed="81"/>
            <rFont val="Tahoma"/>
            <charset val="1"/>
          </rPr>
          <t>8372832-9:</t>
        </r>
        <r>
          <rPr>
            <sz val="9"/>
            <color indexed="81"/>
            <rFont val="Tahoma"/>
            <charset val="1"/>
          </rPr>
          <t xml:space="preserve">
150 GV</t>
        </r>
      </text>
    </comment>
    <comment ref="U14" authorId="0" shapeId="0">
      <text>
        <r>
          <rPr>
            <b/>
            <sz val="9"/>
            <color indexed="81"/>
            <rFont val="Tahoma"/>
            <charset val="1"/>
          </rPr>
          <t>8372832-9:</t>
        </r>
        <r>
          <rPr>
            <sz val="9"/>
            <color indexed="81"/>
            <rFont val="Tahoma"/>
            <charset val="1"/>
          </rPr>
          <t xml:space="preserve">
150 GV
</t>
        </r>
      </text>
    </comment>
    <comment ref="V14" authorId="0" shapeId="0">
      <text>
        <r>
          <rPr>
            <b/>
            <sz val="9"/>
            <color indexed="81"/>
            <rFont val="Tahoma"/>
            <family val="2"/>
          </rPr>
          <t>8372832-9:</t>
        </r>
        <r>
          <rPr>
            <sz val="9"/>
            <color indexed="81"/>
            <rFont val="Tahoma"/>
            <family val="2"/>
          </rPr>
          <t xml:space="preserve">
150 GV</t>
        </r>
      </text>
    </comment>
    <comment ref="S18" authorId="0" shapeId="0">
      <text>
        <r>
          <rPr>
            <b/>
            <sz val="9"/>
            <color indexed="81"/>
            <rFont val="Tahoma"/>
            <charset val="1"/>
          </rPr>
          <t>8372832-9:</t>
        </r>
        <r>
          <rPr>
            <sz val="9"/>
            <color indexed="81"/>
            <rFont val="Tahoma"/>
            <charset val="1"/>
          </rPr>
          <t xml:space="preserve">
75 GV</t>
        </r>
      </text>
    </comment>
    <comment ref="T18" authorId="0" shapeId="0">
      <text>
        <r>
          <rPr>
            <b/>
            <sz val="9"/>
            <color indexed="81"/>
            <rFont val="Tahoma"/>
            <charset val="1"/>
          </rPr>
          <t>8372832-9:</t>
        </r>
        <r>
          <rPr>
            <sz val="9"/>
            <color indexed="81"/>
            <rFont val="Tahoma"/>
            <charset val="1"/>
          </rPr>
          <t xml:space="preserve">
75 GV</t>
        </r>
      </text>
    </comment>
    <comment ref="V18" authorId="0" shapeId="0">
      <text>
        <r>
          <rPr>
            <b/>
            <sz val="9"/>
            <color indexed="81"/>
            <rFont val="Tahoma"/>
            <charset val="1"/>
          </rPr>
          <t>8372832-9:</t>
        </r>
        <r>
          <rPr>
            <sz val="9"/>
            <color indexed="81"/>
            <rFont val="Tahoma"/>
            <charset val="1"/>
          </rPr>
          <t xml:space="preserve">
150 GV</t>
        </r>
      </text>
    </comment>
    <comment ref="T22" authorId="0" shapeId="0">
      <text>
        <r>
          <rPr>
            <b/>
            <sz val="9"/>
            <color indexed="81"/>
            <rFont val="Tahoma"/>
            <charset val="1"/>
          </rPr>
          <t>8372832-9:</t>
        </r>
        <r>
          <rPr>
            <sz val="9"/>
            <color indexed="81"/>
            <rFont val="Tahoma"/>
            <charset val="1"/>
          </rPr>
          <t xml:space="preserve">
175 GV</t>
        </r>
      </text>
    </comment>
    <comment ref="V22" authorId="0" shapeId="0">
      <text>
        <r>
          <rPr>
            <b/>
            <sz val="9"/>
            <color indexed="81"/>
            <rFont val="Tahoma"/>
            <charset val="1"/>
          </rPr>
          <t>8372832-9:</t>
        </r>
        <r>
          <rPr>
            <sz val="9"/>
            <color indexed="81"/>
            <rFont val="Tahoma"/>
            <charset val="1"/>
          </rPr>
          <t xml:space="preserve">
175 GV (2025)</t>
        </r>
      </text>
    </comment>
  </commentList>
</comments>
</file>

<file path=xl/sharedStrings.xml><?xml version="1.0" encoding="utf-8"?>
<sst xmlns="http://schemas.openxmlformats.org/spreadsheetml/2006/main" count="113" uniqueCount="54">
  <si>
    <t>Class</t>
  </si>
  <si>
    <t>Name</t>
  </si>
  <si>
    <t>N°</t>
  </si>
  <si>
    <t>Nota Final  Académ.</t>
  </si>
  <si>
    <t>Promedio Inglés 2do Año</t>
  </si>
  <si>
    <t>Nota Final Académ.</t>
  </si>
  <si>
    <t>NOTA TAE 1er Año</t>
  </si>
  <si>
    <t>Promedio Inglés 1er Año</t>
  </si>
  <si>
    <t>Apreciación Positiva Prof. Inglés</t>
  </si>
  <si>
    <t>3A</t>
  </si>
  <si>
    <t>3C</t>
  </si>
  <si>
    <t>3B</t>
  </si>
  <si>
    <t>3L</t>
  </si>
  <si>
    <t>NOTA POSTULACIÓN BECA</t>
  </si>
  <si>
    <t>DIAZ Barrera Joaquin</t>
  </si>
  <si>
    <t>LOPEZ Quezada Camilo</t>
  </si>
  <si>
    <t>CÁCERES Marambio Benjamin</t>
  </si>
  <si>
    <t>2026 al 2 de Junio</t>
  </si>
  <si>
    <t>Promedio General 1° Sem 2026</t>
  </si>
  <si>
    <t>Promedio Inglés 1° Sem 2026</t>
  </si>
  <si>
    <t>Nominados Beca EF - NEW YORK Enero 2027</t>
  </si>
  <si>
    <t>ZARATE Soto Javiera</t>
  </si>
  <si>
    <t>SANCHEZ Barrera Tomás</t>
  </si>
  <si>
    <t>MELINAO Mansilla Luis</t>
  </si>
  <si>
    <t>FIGUEROA Becerra Tomás</t>
  </si>
  <si>
    <t>ROMAN Valenzuela Agustín</t>
  </si>
  <si>
    <t>ILLANES Gazmuri Diego</t>
  </si>
  <si>
    <t>ULLOA Luengo Sebastián</t>
  </si>
  <si>
    <t>CARVAJAL Vasquez Benjamín</t>
  </si>
  <si>
    <t>ANGULO Munita Martín</t>
  </si>
  <si>
    <t>COLIPI Montero Vicente</t>
  </si>
  <si>
    <t>URQUIZA Casas-Cordero Fabián</t>
  </si>
  <si>
    <t>LEON Garrido Martina</t>
  </si>
  <si>
    <t>FCF 
2025</t>
  </si>
  <si>
    <t>COOPER         I SEM 2026</t>
  </si>
  <si>
    <t>NMCA 2do año (2025)</t>
  </si>
  <si>
    <t>EFI</t>
  </si>
  <si>
    <t>Calificacion militar</t>
  </si>
  <si>
    <t>ESPINOZA Saavedra Alejandro</t>
  </si>
  <si>
    <t>VASQUEZ Gomez Sebastián</t>
  </si>
  <si>
    <t>PONDERA.</t>
  </si>
  <si>
    <t xml:space="preserve">F A L T A S </t>
  </si>
  <si>
    <t>BAJAS MÉDICAS</t>
  </si>
  <si>
    <t xml:space="preserve"> TOTAL PUNTOS AL PARTE </t>
  </si>
  <si>
    <t xml:space="preserve">TOTAL DIAS BAJA MEDICA </t>
  </si>
  <si>
    <t xml:space="preserve">PONDERA. ACADÉMICA INGLES </t>
  </si>
  <si>
    <t>PONDERACIÓN</t>
  </si>
  <si>
    <t>*</t>
  </si>
  <si>
    <t xml:space="preserve"> </t>
  </si>
  <si>
    <t>** EN GRIS AQUELLOS CON FALTA GV</t>
  </si>
  <si>
    <t>D</t>
  </si>
  <si>
    <t>150 GV</t>
  </si>
  <si>
    <t>175 GV</t>
  </si>
  <si>
    <t>200 GV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</si>
</sst>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0.0"/>
  </numFmts>
  <fonts count="2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Arial"/>
      <family val="2"/>
    </font>
    <font>
      <sz val="11"/>
      <color theme="0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8"/>
      <color rgb="FF00B0F0"/>
      <name val="Calibri"/>
      <family val="2"/>
      <scheme val="minor"/>
    </font>
    <font>
      <b/>
      <u/>
      <sz val="18"/>
      <color rgb="FF00B0F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9"/>
      <color theme="4"/>
      <name val="Calibri"/>
      <family val="2"/>
      <scheme val="minor"/>
    </font>
    <font>
      <sz val="11"/>
      <color theme="8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4"/>
      <name val="Calibri"/>
      <family val="2"/>
      <scheme val="minor"/>
    </font>
    <font>
      <i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120">
    <xf numFmtId="0" fontId="0" fillId="0" borderId="0" xfId="0"/>
    <xf numFmtId="0" fontId="1" fillId="0" borderId="0" xfId="0" applyFont="1"/>
    <xf numFmtId="9" fontId="5" fillId="0" borderId="1" xfId="0" applyNumberFormat="1" applyFont="1" applyBorder="1" applyAlignment="1">
      <alignment horizontal="center"/>
    </xf>
    <xf numFmtId="0" fontId="5" fillId="0" borderId="1" xfId="0" applyFont="1" applyFill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 applyProtection="1">
      <alignment horizontal="center" vertical="center"/>
      <protection locked="0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/>
    <xf numFmtId="0" fontId="1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9" fontId="5" fillId="0" borderId="2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2" fontId="0" fillId="0" borderId="2" xfId="0" applyNumberFormat="1" applyFill="1" applyBorder="1" applyAlignment="1">
      <alignment horizontal="center" vertical="center"/>
    </xf>
    <xf numFmtId="0" fontId="0" fillId="3" borderId="0" xfId="0" applyFill="1"/>
    <xf numFmtId="0" fontId="6" fillId="3" borderId="0" xfId="0" applyFont="1" applyFill="1"/>
    <xf numFmtId="0" fontId="1" fillId="3" borderId="0" xfId="0" applyFont="1" applyFill="1"/>
    <xf numFmtId="0" fontId="3" fillId="3" borderId="0" xfId="0" applyFont="1" applyFill="1" applyAlignment="1">
      <alignment horizontal="center"/>
    </xf>
    <xf numFmtId="0" fontId="5" fillId="3" borderId="0" xfId="0" applyFont="1" applyFill="1"/>
    <xf numFmtId="0" fontId="5" fillId="0" borderId="11" xfId="0" applyFont="1" applyFill="1" applyBorder="1"/>
    <xf numFmtId="0" fontId="9" fillId="0" borderId="1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10" xfId="0" applyFill="1" applyBorder="1" applyAlignment="1"/>
    <xf numFmtId="1" fontId="0" fillId="4" borderId="1" xfId="1" applyNumberFormat="1" applyFont="1" applyFill="1" applyBorder="1" applyAlignment="1">
      <alignment horizontal="center"/>
    </xf>
    <xf numFmtId="0" fontId="19" fillId="0" borderId="6" xfId="0" applyNumberFormat="1" applyFont="1" applyBorder="1" applyAlignment="1">
      <alignment horizontal="center"/>
    </xf>
    <xf numFmtId="1" fontId="0" fillId="4" borderId="8" xfId="1" applyNumberFormat="1" applyFont="1" applyFill="1" applyBorder="1" applyAlignment="1">
      <alignment horizontal="center"/>
    </xf>
    <xf numFmtId="0" fontId="19" fillId="0" borderId="9" xfId="0" applyNumberFormat="1" applyFont="1" applyBorder="1" applyAlignment="1">
      <alignment horizontal="center"/>
    </xf>
    <xf numFmtId="0" fontId="6" fillId="3" borderId="0" xfId="0" applyFont="1" applyFill="1" applyBorder="1" applyAlignment="1">
      <alignment vertical="center" wrapText="1"/>
    </xf>
    <xf numFmtId="0" fontId="10" fillId="2" borderId="15" xfId="0" applyFont="1" applyFill="1" applyBorder="1" applyAlignment="1">
      <alignment horizontal="center" vertical="center" wrapText="1"/>
    </xf>
    <xf numFmtId="9" fontId="11" fillId="2" borderId="13" xfId="0" applyNumberFormat="1" applyFont="1" applyFill="1" applyBorder="1" applyAlignment="1">
      <alignment horizontal="center"/>
    </xf>
    <xf numFmtId="0" fontId="10" fillId="2" borderId="13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18" fillId="4" borderId="12" xfId="0" applyFont="1" applyFill="1" applyBorder="1" applyAlignment="1">
      <alignment horizontal="center" vertical="center" wrapText="1"/>
    </xf>
    <xf numFmtId="0" fontId="18" fillId="4" borderId="14" xfId="0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8" fillId="4" borderId="5" xfId="0" applyFont="1" applyFill="1" applyBorder="1" applyAlignment="1">
      <alignment horizontal="center" vertical="center" wrapText="1"/>
    </xf>
    <xf numFmtId="0" fontId="18" fillId="4" borderId="6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/>
    <xf numFmtId="0" fontId="4" fillId="3" borderId="0" xfId="0" applyFont="1" applyFill="1"/>
    <xf numFmtId="0" fontId="3" fillId="3" borderId="0" xfId="0" applyFont="1" applyFill="1"/>
    <xf numFmtId="0" fontId="1" fillId="3" borderId="0" xfId="0" applyFont="1" applyFill="1" applyAlignment="1">
      <alignment horizontal="center"/>
    </xf>
    <xf numFmtId="1" fontId="0" fillId="4" borderId="3" xfId="1" applyNumberFormat="1" applyFont="1" applyFill="1" applyBorder="1" applyAlignment="1">
      <alignment horizontal="center"/>
    </xf>
    <xf numFmtId="1" fontId="0" fillId="4" borderId="17" xfId="1" applyNumberFormat="1" applyFont="1" applyFill="1" applyBorder="1" applyAlignment="1">
      <alignment horizontal="center"/>
    </xf>
    <xf numFmtId="0" fontId="6" fillId="3" borderId="18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vertical="center" wrapText="1"/>
    </xf>
    <xf numFmtId="9" fontId="7" fillId="0" borderId="5" xfId="0" applyNumberFormat="1" applyFont="1" applyFill="1" applyBorder="1" applyAlignment="1">
      <alignment horizontal="center"/>
    </xf>
    <xf numFmtId="9" fontId="11" fillId="2" borderId="6" xfId="0" applyNumberFormat="1" applyFont="1" applyFill="1" applyBorder="1" applyAlignment="1">
      <alignment horizontal="center"/>
    </xf>
    <xf numFmtId="0" fontId="10" fillId="2" borderId="6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2" fontId="20" fillId="2" borderId="6" xfId="1" applyNumberFormat="1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2" fontId="20" fillId="2" borderId="9" xfId="1" applyNumberFormat="1" applyFont="1" applyFill="1" applyBorder="1" applyAlignment="1">
      <alignment horizontal="center"/>
    </xf>
    <xf numFmtId="9" fontId="5" fillId="0" borderId="12" xfId="0" applyNumberFormat="1" applyFont="1" applyBorder="1" applyAlignment="1">
      <alignment horizontal="center"/>
    </xf>
    <xf numFmtId="9" fontId="5" fillId="0" borderId="13" xfId="0" applyNumberFormat="1" applyFont="1" applyBorder="1" applyAlignment="1">
      <alignment horizontal="center"/>
    </xf>
    <xf numFmtId="9" fontId="5" fillId="0" borderId="14" xfId="0" applyNumberFormat="1" applyFont="1" applyBorder="1" applyAlignment="1">
      <alignment horizontal="center"/>
    </xf>
    <xf numFmtId="164" fontId="5" fillId="0" borderId="12" xfId="0" applyNumberFormat="1" applyFont="1" applyBorder="1" applyAlignment="1">
      <alignment horizontal="center"/>
    </xf>
    <xf numFmtId="164" fontId="5" fillId="0" borderId="14" xfId="0" applyNumberFormat="1" applyFont="1" applyBorder="1" applyAlignment="1">
      <alignment horizontal="center"/>
    </xf>
    <xf numFmtId="9" fontId="11" fillId="2" borderId="16" xfId="0" applyNumberFormat="1" applyFont="1" applyFill="1" applyBorder="1" applyAlignment="1">
      <alignment horizontal="center"/>
    </xf>
    <xf numFmtId="165" fontId="20" fillId="2" borderId="6" xfId="0" applyNumberFormat="1" applyFont="1" applyFill="1" applyBorder="1" applyAlignment="1">
      <alignment horizontal="center" vertical="center"/>
    </xf>
    <xf numFmtId="165" fontId="20" fillId="2" borderId="9" xfId="0" applyNumberFormat="1" applyFont="1" applyFill="1" applyBorder="1" applyAlignment="1">
      <alignment horizontal="center" vertical="center"/>
    </xf>
    <xf numFmtId="0" fontId="18" fillId="4" borderId="13" xfId="0" applyFont="1" applyFill="1" applyBorder="1" applyAlignment="1">
      <alignment horizontal="center" vertical="center" wrapText="1"/>
    </xf>
    <xf numFmtId="165" fontId="0" fillId="0" borderId="5" xfId="0" applyNumberFormat="1" applyFill="1" applyBorder="1" applyAlignment="1">
      <alignment horizontal="center" vertical="center"/>
    </xf>
    <xf numFmtId="165" fontId="0" fillId="0" borderId="6" xfId="0" applyNumberFormat="1" applyFill="1" applyBorder="1" applyAlignment="1">
      <alignment horizontal="center" vertical="center"/>
    </xf>
    <xf numFmtId="165" fontId="0" fillId="0" borderId="7" xfId="0" applyNumberFormat="1" applyFill="1" applyBorder="1" applyAlignment="1">
      <alignment horizontal="center" vertical="center"/>
    </xf>
    <xf numFmtId="165" fontId="0" fillId="0" borderId="9" xfId="0" applyNumberFormat="1" applyFill="1" applyBorder="1" applyAlignment="1">
      <alignment horizontal="center" vertical="center"/>
    </xf>
    <xf numFmtId="2" fontId="0" fillId="0" borderId="6" xfId="0" applyNumberFormat="1" applyFill="1" applyBorder="1" applyAlignment="1">
      <alignment horizontal="center" vertical="center"/>
    </xf>
    <xf numFmtId="2" fontId="0" fillId="0" borderId="9" xfId="0" applyNumberFormat="1" applyFill="1" applyBorder="1" applyAlignment="1">
      <alignment horizontal="center" vertical="center"/>
    </xf>
    <xf numFmtId="165" fontId="20" fillId="2" borderId="3" xfId="0" applyNumberFormat="1" applyFont="1" applyFill="1" applyBorder="1" applyAlignment="1">
      <alignment horizontal="center" vertical="center"/>
    </xf>
    <xf numFmtId="165" fontId="20" fillId="2" borderId="17" xfId="0" applyNumberFormat="1" applyFont="1" applyFill="1" applyBorder="1" applyAlignment="1">
      <alignment horizontal="center" vertical="center"/>
    </xf>
    <xf numFmtId="2" fontId="0" fillId="0" borderId="3" xfId="0" applyNumberForma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8" xfId="0" applyNumberFormat="1" applyFill="1" applyBorder="1" applyAlignment="1">
      <alignment horizontal="center" vertical="center"/>
    </xf>
    <xf numFmtId="0" fontId="20" fillId="6" borderId="6" xfId="0" applyNumberFormat="1" applyFont="1" applyFill="1" applyBorder="1" applyAlignment="1">
      <alignment horizontal="center"/>
    </xf>
    <xf numFmtId="0" fontId="21" fillId="0" borderId="6" xfId="0" applyNumberFormat="1" applyFont="1" applyFill="1" applyBorder="1" applyAlignment="1">
      <alignment horizontal="center"/>
    </xf>
    <xf numFmtId="0" fontId="21" fillId="0" borderId="9" xfId="0" applyNumberFormat="1" applyFont="1" applyFill="1" applyBorder="1" applyAlignment="1">
      <alignment horizontal="center"/>
    </xf>
    <xf numFmtId="0" fontId="22" fillId="3" borderId="0" xfId="0" applyFont="1" applyFill="1" applyAlignment="1"/>
    <xf numFmtId="0" fontId="5" fillId="5" borderId="1" xfId="0" applyFont="1" applyFill="1" applyBorder="1"/>
    <xf numFmtId="2" fontId="0" fillId="5" borderId="2" xfId="0" applyNumberFormat="1" applyFill="1" applyBorder="1" applyAlignment="1">
      <alignment horizontal="center" vertical="center"/>
    </xf>
    <xf numFmtId="165" fontId="0" fillId="5" borderId="5" xfId="0" applyNumberFormat="1" applyFill="1" applyBorder="1" applyAlignment="1">
      <alignment horizontal="center" vertical="center"/>
    </xf>
    <xf numFmtId="0" fontId="0" fillId="5" borderId="1" xfId="0" applyNumberFormat="1" applyFill="1" applyBorder="1" applyAlignment="1">
      <alignment horizontal="center" vertical="center"/>
    </xf>
    <xf numFmtId="165" fontId="0" fillId="5" borderId="6" xfId="0" applyNumberFormat="1" applyFill="1" applyBorder="1" applyAlignment="1">
      <alignment horizontal="center" vertical="center"/>
    </xf>
    <xf numFmtId="0" fontId="0" fillId="5" borderId="5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" fontId="0" fillId="5" borderId="3" xfId="1" applyNumberFormat="1" applyFont="1" applyFill="1" applyBorder="1" applyAlignment="1">
      <alignment horizontal="center"/>
    </xf>
    <xf numFmtId="1" fontId="0" fillId="5" borderId="1" xfId="1" applyNumberFormat="1" applyFont="1" applyFill="1" applyBorder="1" applyAlignment="1">
      <alignment horizontal="center"/>
    </xf>
    <xf numFmtId="0" fontId="21" fillId="5" borderId="6" xfId="0" applyNumberFormat="1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2" fontId="0" fillId="5" borderId="3" xfId="0" applyNumberFormat="1" applyFill="1" applyBorder="1" applyAlignment="1">
      <alignment horizontal="center"/>
    </xf>
    <xf numFmtId="0" fontId="5" fillId="5" borderId="11" xfId="0" applyFont="1" applyFill="1" applyBorder="1"/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 applyProtection="1">
      <alignment horizontal="center" vertical="center"/>
      <protection locked="0"/>
    </xf>
    <xf numFmtId="165" fontId="0" fillId="5" borderId="3" xfId="0" applyNumberFormat="1" applyFont="1" applyFill="1" applyBorder="1" applyAlignment="1">
      <alignment horizontal="center" vertical="center"/>
    </xf>
    <xf numFmtId="165" fontId="0" fillId="5" borderId="6" xfId="0" applyNumberFormat="1" applyFont="1" applyFill="1" applyBorder="1" applyAlignment="1">
      <alignment horizontal="center" vertical="center"/>
    </xf>
    <xf numFmtId="2" fontId="8" fillId="5" borderId="6" xfId="1" applyNumberFormat="1" applyFont="1" applyFill="1" applyBorder="1" applyAlignment="1">
      <alignment horizontal="center"/>
    </xf>
    <xf numFmtId="9" fontId="6" fillId="0" borderId="3" xfId="0" applyNumberFormat="1" applyFont="1" applyFill="1" applyBorder="1" applyAlignment="1">
      <alignment horizontal="center"/>
    </xf>
    <xf numFmtId="9" fontId="6" fillId="0" borderId="1" xfId="0" applyNumberFormat="1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FFFFCC"/>
      <color rgb="FF2F9BE5"/>
      <color rgb="FFD2ECB6"/>
      <color rgb="FFAFEA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79"/>
  <sheetViews>
    <sheetView tabSelected="1" topLeftCell="A4" zoomScale="85" zoomScaleNormal="85" zoomScaleSheetLayoutView="90" workbookViewId="0">
      <selection activeCell="V14" sqref="V14"/>
    </sheetView>
  </sheetViews>
  <sheetFormatPr baseColWidth="10" defaultRowHeight="15" x14ac:dyDescent="0.25"/>
  <cols>
    <col min="1" max="1" width="3.85546875" customWidth="1"/>
    <col min="2" max="2" width="5.5703125" customWidth="1"/>
    <col min="3" max="3" width="5.7109375" customWidth="1"/>
    <col min="4" max="4" width="27.42578125" customWidth="1"/>
    <col min="5" max="5" width="14" customWidth="1"/>
    <col min="6" max="6" width="10.7109375" customWidth="1"/>
    <col min="7" max="7" width="8.28515625" customWidth="1"/>
    <col min="8" max="8" width="9.85546875" customWidth="1"/>
    <col min="9" max="9" width="11" customWidth="1"/>
    <col min="10" max="10" width="11.140625" customWidth="1"/>
    <col min="11" max="11" width="10.5703125" customWidth="1"/>
    <col min="12" max="12" width="10.85546875" customWidth="1"/>
    <col min="13" max="13" width="12.28515625" style="25" customWidth="1"/>
    <col min="14" max="14" width="15.85546875" style="25" customWidth="1"/>
    <col min="15" max="15" width="12.85546875" style="25" customWidth="1"/>
    <col min="16" max="16" width="9.28515625" style="25" customWidth="1"/>
    <col min="17" max="17" width="11.140625" style="25" customWidth="1"/>
    <col min="18" max="18" width="11.85546875" style="25" customWidth="1"/>
    <col min="19" max="21" width="6.28515625" style="25" customWidth="1"/>
    <col min="22" max="22" width="14.28515625" style="25" customWidth="1"/>
    <col min="23" max="25" width="6.5703125" style="25" customWidth="1"/>
    <col min="26" max="26" width="11.42578125" style="25" customWidth="1"/>
    <col min="27" max="27" width="15.140625" style="25" customWidth="1"/>
  </cols>
  <sheetData>
    <row r="1" spans="1:31" s="1" customFormat="1" ht="15.75" x14ac:dyDescent="0.25">
      <c r="A1" s="18"/>
      <c r="B1" s="19"/>
      <c r="C1" s="19"/>
      <c r="D1" s="52"/>
      <c r="E1" s="53"/>
      <c r="F1" s="53"/>
      <c r="G1" s="53"/>
      <c r="H1" s="53"/>
      <c r="I1" s="53"/>
      <c r="J1" s="18"/>
      <c r="K1" s="53"/>
      <c r="L1" s="53"/>
      <c r="M1" s="19"/>
      <c r="N1" s="19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11"/>
      <c r="AB1" s="113"/>
      <c r="AC1" s="113"/>
      <c r="AD1" s="18"/>
      <c r="AE1" s="18"/>
    </row>
    <row r="2" spans="1:31" s="1" customFormat="1" ht="15.75" customHeight="1" x14ac:dyDescent="0.25">
      <c r="A2" s="18"/>
      <c r="B2" s="19" t="s">
        <v>48</v>
      </c>
      <c r="C2" s="19"/>
      <c r="D2" s="114" t="s">
        <v>20</v>
      </c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3"/>
      <c r="AC2" s="113"/>
      <c r="AD2" s="18"/>
      <c r="AE2" s="18"/>
    </row>
    <row r="3" spans="1:31" s="1" customFormat="1" ht="16.5" customHeight="1" x14ac:dyDescent="0.25">
      <c r="A3" s="18"/>
      <c r="B3" s="19"/>
      <c r="C3" s="19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51"/>
      <c r="AC3" s="51"/>
      <c r="AD3" s="18"/>
      <c r="AE3" s="18"/>
    </row>
    <row r="4" spans="1:31" s="1" customFormat="1" ht="16.5" customHeight="1" thickBot="1" x14ac:dyDescent="0.3">
      <c r="A4" s="18"/>
      <c r="B4" s="19"/>
      <c r="C4" s="19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51"/>
      <c r="AC4" s="51"/>
      <c r="AD4" s="18"/>
      <c r="AE4" s="18"/>
    </row>
    <row r="5" spans="1:31" s="27" customFormat="1" ht="24.75" thickBot="1" x14ac:dyDescent="0.3">
      <c r="A5" s="26"/>
      <c r="B5" s="26"/>
      <c r="C5" s="26"/>
      <c r="D5" s="26"/>
      <c r="E5" s="12">
        <v>2026</v>
      </c>
      <c r="F5" s="116">
        <v>2024</v>
      </c>
      <c r="G5" s="117"/>
      <c r="H5" s="118"/>
      <c r="I5" s="116">
        <v>2025</v>
      </c>
      <c r="J5" s="118"/>
      <c r="K5" s="116" t="s">
        <v>17</v>
      </c>
      <c r="L5" s="118"/>
      <c r="M5" s="33"/>
      <c r="N5" s="33"/>
      <c r="O5" s="57" t="s">
        <v>37</v>
      </c>
      <c r="P5" s="119" t="s">
        <v>36</v>
      </c>
      <c r="Q5" s="119"/>
      <c r="R5" s="58"/>
      <c r="S5" s="33"/>
      <c r="T5" s="33"/>
      <c r="U5" s="33"/>
      <c r="V5" s="33"/>
      <c r="W5" s="33"/>
      <c r="X5" s="33"/>
      <c r="Y5" s="33"/>
      <c r="Z5" s="33"/>
      <c r="AA5" s="33"/>
      <c r="AB5" s="51"/>
      <c r="AC5" s="51"/>
      <c r="AD5" s="26"/>
      <c r="AE5" s="26"/>
    </row>
    <row r="6" spans="1:31" ht="14.25" customHeight="1" thickBot="1" x14ac:dyDescent="0.3">
      <c r="A6" s="16"/>
      <c r="B6" s="20"/>
      <c r="C6" s="20"/>
      <c r="D6" s="17"/>
      <c r="E6" s="13">
        <v>0.3</v>
      </c>
      <c r="F6" s="67">
        <v>0.1</v>
      </c>
      <c r="G6" s="68">
        <v>0.05</v>
      </c>
      <c r="H6" s="69">
        <v>0.1</v>
      </c>
      <c r="I6" s="70">
        <v>0.125</v>
      </c>
      <c r="J6" s="71">
        <v>0.125</v>
      </c>
      <c r="K6" s="67">
        <v>0.1</v>
      </c>
      <c r="L6" s="69">
        <v>0.1</v>
      </c>
      <c r="M6" s="35">
        <v>1</v>
      </c>
      <c r="N6" s="72">
        <v>0.7</v>
      </c>
      <c r="O6" s="59">
        <v>0.6</v>
      </c>
      <c r="P6" s="2">
        <v>0.3</v>
      </c>
      <c r="Q6" s="2">
        <v>0.1</v>
      </c>
      <c r="R6" s="60">
        <v>0.3</v>
      </c>
      <c r="S6" s="110" t="s">
        <v>41</v>
      </c>
      <c r="T6" s="111"/>
      <c r="U6" s="111"/>
      <c r="V6" s="111"/>
      <c r="W6" s="112" t="s">
        <v>42</v>
      </c>
      <c r="X6" s="112"/>
      <c r="Y6" s="112"/>
      <c r="Z6" s="112"/>
      <c r="AA6" s="28"/>
      <c r="AB6" s="51"/>
      <c r="AC6" s="51"/>
      <c r="AD6" s="16"/>
      <c r="AE6" s="16"/>
    </row>
    <row r="7" spans="1:31" ht="42.75" customHeight="1" x14ac:dyDescent="0.25">
      <c r="A7" s="22"/>
      <c r="B7" s="9" t="s">
        <v>2</v>
      </c>
      <c r="C7" s="9" t="s">
        <v>0</v>
      </c>
      <c r="D7" s="9" t="s">
        <v>1</v>
      </c>
      <c r="E7" s="14" t="s">
        <v>8</v>
      </c>
      <c r="F7" s="38" t="s">
        <v>7</v>
      </c>
      <c r="G7" s="75" t="s">
        <v>6</v>
      </c>
      <c r="H7" s="39" t="s">
        <v>5</v>
      </c>
      <c r="I7" s="38" t="s">
        <v>4</v>
      </c>
      <c r="J7" s="39" t="s">
        <v>3</v>
      </c>
      <c r="K7" s="38" t="s">
        <v>18</v>
      </c>
      <c r="L7" s="39" t="s">
        <v>19</v>
      </c>
      <c r="M7" s="36" t="s">
        <v>45</v>
      </c>
      <c r="N7" s="34" t="s">
        <v>46</v>
      </c>
      <c r="O7" s="42" t="s">
        <v>35</v>
      </c>
      <c r="P7" s="41" t="s">
        <v>33</v>
      </c>
      <c r="Q7" s="41" t="s">
        <v>34</v>
      </c>
      <c r="R7" s="61" t="s">
        <v>40</v>
      </c>
      <c r="S7" s="40">
        <v>2024</v>
      </c>
      <c r="T7" s="41">
        <v>2025</v>
      </c>
      <c r="U7" s="41">
        <v>2026</v>
      </c>
      <c r="V7" s="43" t="s">
        <v>43</v>
      </c>
      <c r="W7" s="42">
        <v>2024</v>
      </c>
      <c r="X7" s="41">
        <v>2025</v>
      </c>
      <c r="Y7" s="41">
        <v>2026</v>
      </c>
      <c r="Z7" s="43" t="s">
        <v>44</v>
      </c>
      <c r="AA7" s="37" t="s">
        <v>13</v>
      </c>
      <c r="AB7" s="16"/>
      <c r="AC7" s="51"/>
      <c r="AD7" s="16"/>
      <c r="AE7" s="16"/>
    </row>
    <row r="8" spans="1:31" x14ac:dyDescent="0.25">
      <c r="A8">
        <v>1</v>
      </c>
      <c r="B8" s="105">
        <v>399</v>
      </c>
      <c r="C8" s="106" t="s">
        <v>11</v>
      </c>
      <c r="D8" s="104" t="s">
        <v>14</v>
      </c>
      <c r="E8" s="93">
        <v>10</v>
      </c>
      <c r="F8" s="94">
        <v>9.1999999999999993</v>
      </c>
      <c r="G8" s="95">
        <v>4.5</v>
      </c>
      <c r="H8" s="96">
        <v>9.1</v>
      </c>
      <c r="I8" s="94">
        <v>8.4</v>
      </c>
      <c r="J8" s="96">
        <v>8.4</v>
      </c>
      <c r="K8" s="94">
        <v>8.4</v>
      </c>
      <c r="L8" s="96">
        <v>8.8000000000000007</v>
      </c>
      <c r="M8" s="107">
        <f>MIN(10,0.3*E8+0.1*F8+0.05*G8+0.1*H8+0.125*I8+0.125*J8+0.1*K8+0.1*L8)</f>
        <v>8.875</v>
      </c>
      <c r="N8" s="108">
        <f>M8*70/100</f>
        <v>6.2125000000000004</v>
      </c>
      <c r="O8" s="97">
        <v>8.9</v>
      </c>
      <c r="P8" s="98">
        <v>8.4</v>
      </c>
      <c r="Q8" s="98">
        <v>6.5</v>
      </c>
      <c r="R8" s="109">
        <f>(O8*O6+P8*P6+Q8*Q6)*R6</f>
        <v>2.5529999999999999</v>
      </c>
      <c r="S8" s="99">
        <v>0</v>
      </c>
      <c r="T8" s="100">
        <v>20</v>
      </c>
      <c r="U8" s="100">
        <v>0</v>
      </c>
      <c r="V8" s="101">
        <f>SUM(S8:U8)</f>
        <v>20</v>
      </c>
      <c r="W8" s="97">
        <v>8</v>
      </c>
      <c r="X8" s="98">
        <v>8</v>
      </c>
      <c r="Y8" s="98">
        <v>0</v>
      </c>
      <c r="Z8" s="102">
        <f>SUM(W8:Y8)</f>
        <v>16</v>
      </c>
      <c r="AA8" s="103">
        <f>N8+R8-V8*0.005-Z8*0.01</f>
        <v>8.5054999999999996</v>
      </c>
      <c r="AB8" s="16"/>
      <c r="AC8" s="51"/>
      <c r="AD8" s="16"/>
      <c r="AE8" s="16"/>
    </row>
    <row r="9" spans="1:31" x14ac:dyDescent="0.25">
      <c r="A9">
        <f t="shared" ref="A9:A24" si="0">A8+1</f>
        <v>2</v>
      </c>
      <c r="B9" s="98">
        <f>'NOMINADOS BECA NY 2027 (UPDATE)'!B13</f>
        <v>147</v>
      </c>
      <c r="C9" s="98" t="str">
        <f>'NOMINADOS BECA NY 2027 (UPDATE)'!C13</f>
        <v>3A</v>
      </c>
      <c r="D9" s="92" t="str">
        <f>'NOMINADOS BECA NY 2027 (UPDATE)'!D13</f>
        <v>SANCHEZ Barrera Tomás</v>
      </c>
      <c r="E9" s="93">
        <f>'NOMINADOS BECA NY 2027 (UPDATE)'!E13</f>
        <v>10</v>
      </c>
      <c r="F9" s="94">
        <f>'NOMINADOS BECA NY 2027 (UPDATE)'!F13</f>
        <v>8.8000000000000007</v>
      </c>
      <c r="G9" s="95">
        <f>'NOMINADOS BECA NY 2027 (UPDATE)'!G13</f>
        <v>3.2</v>
      </c>
      <c r="H9" s="96">
        <f>'NOMINADOS BECA NY 2027 (UPDATE)'!H13</f>
        <v>9.3000000000000007</v>
      </c>
      <c r="I9" s="94">
        <f>'NOMINADOS BECA NY 2027 (UPDATE)'!I13</f>
        <v>8.9</v>
      </c>
      <c r="J9" s="96">
        <f>'NOMINADOS BECA NY 2027 (UPDATE)'!J13</f>
        <v>9.1999999999999993</v>
      </c>
      <c r="K9" s="94">
        <f>'NOMINADOS BECA NY 2027 (UPDATE)'!K13</f>
        <v>8.8000000000000007</v>
      </c>
      <c r="L9" s="96">
        <f>'NOMINADOS BECA NY 2027 (UPDATE)'!L13</f>
        <v>8.8000000000000007</v>
      </c>
      <c r="M9" s="107">
        <f>'NOMINADOS BECA NY 2027 (UPDATE)'!M13</f>
        <v>8.9925000000000015</v>
      </c>
      <c r="N9" s="108">
        <f>'NOMINADOS BECA NY 2027 (UPDATE)'!N13</f>
        <v>6.2947500000000014</v>
      </c>
      <c r="O9" s="97">
        <f>'NOMINADOS BECA NY 2027 (UPDATE)'!O13</f>
        <v>9.1999999999999993</v>
      </c>
      <c r="P9" s="98">
        <f>'NOMINADOS BECA NY 2027 (UPDATE)'!P13</f>
        <v>9.3000000000000007</v>
      </c>
      <c r="Q9" s="98">
        <f>'NOMINADOS BECA NY 2027 (UPDATE)'!Q13</f>
        <v>7.7</v>
      </c>
      <c r="R9" s="109">
        <f>'NOMINADOS BECA NY 2027 (UPDATE)'!R13</f>
        <v>2.7239999999999993</v>
      </c>
      <c r="S9" s="99">
        <f>'NOMINADOS BECA NY 2027 (UPDATE)'!S13</f>
        <v>25</v>
      </c>
      <c r="T9" s="100">
        <f>'NOMINADOS BECA NY 2027 (UPDATE)'!T13</f>
        <v>30</v>
      </c>
      <c r="U9" s="100">
        <f>'NOMINADOS BECA NY 2027 (UPDATE)'!U13</f>
        <v>0</v>
      </c>
      <c r="V9" s="101">
        <f>'NOMINADOS BECA NY 2027 (UPDATE)'!V13</f>
        <v>55</v>
      </c>
      <c r="W9" s="97">
        <f>'NOMINADOS BECA NY 2027 (UPDATE)'!W13</f>
        <v>15</v>
      </c>
      <c r="X9" s="98">
        <f>'NOMINADOS BECA NY 2027 (UPDATE)'!X13</f>
        <v>14</v>
      </c>
      <c r="Y9" s="98">
        <f>'NOMINADOS BECA NY 2027 (UPDATE)'!Y13</f>
        <v>7</v>
      </c>
      <c r="Z9" s="102">
        <f>'NOMINADOS BECA NY 2027 (UPDATE)'!Z13</f>
        <v>36</v>
      </c>
      <c r="AA9" s="103">
        <f>'NOMINADOS BECA NY 2027 (UPDATE)'!AA13</f>
        <v>8.3837500000000009</v>
      </c>
      <c r="AB9" s="16"/>
      <c r="AC9" s="51"/>
      <c r="AD9" s="16"/>
      <c r="AE9" s="16"/>
    </row>
    <row r="10" spans="1:31" x14ac:dyDescent="0.25">
      <c r="A10">
        <f t="shared" si="0"/>
        <v>3</v>
      </c>
      <c r="B10" s="98">
        <f>'NOMINADOS BECA NY 2027 (UPDATE)'!B20</f>
        <v>32</v>
      </c>
      <c r="C10" s="98" t="str">
        <f>'NOMINADOS BECA NY 2027 (UPDATE)'!C20</f>
        <v>3C</v>
      </c>
      <c r="D10" s="92" t="str">
        <f>'NOMINADOS BECA NY 2027 (UPDATE)'!D20</f>
        <v>ILLANES Gazmuri Diego</v>
      </c>
      <c r="E10" s="93">
        <f>'NOMINADOS BECA NY 2027 (UPDATE)'!E20</f>
        <v>10</v>
      </c>
      <c r="F10" s="94">
        <f>'NOMINADOS BECA NY 2027 (UPDATE)'!F20</f>
        <v>8.1999999999999993</v>
      </c>
      <c r="G10" s="95">
        <f>'NOMINADOS BECA NY 2027 (UPDATE)'!G20</f>
        <v>4.9000000000000004</v>
      </c>
      <c r="H10" s="96">
        <f>'NOMINADOS BECA NY 2027 (UPDATE)'!H20</f>
        <v>8.6999999999999993</v>
      </c>
      <c r="I10" s="94">
        <f>'NOMINADOS BECA NY 2027 (UPDATE)'!I20</f>
        <v>8.6</v>
      </c>
      <c r="J10" s="96">
        <f>'NOMINADOS BECA NY 2027 (UPDATE)'!J20</f>
        <v>8.6999999999999993</v>
      </c>
      <c r="K10" s="94">
        <f>'NOMINADOS BECA NY 2027 (UPDATE)'!K20</f>
        <v>8.3000000000000007</v>
      </c>
      <c r="L10" s="96">
        <f>'NOMINADOS BECA NY 2027 (UPDATE)'!L20</f>
        <v>7.9</v>
      </c>
      <c r="M10" s="107">
        <f>'NOMINADOS BECA NY 2027 (UPDATE)'!M20</f>
        <v>8.7175000000000011</v>
      </c>
      <c r="N10" s="108">
        <f>'NOMINADOS BECA NY 2027 (UPDATE)'!N20</f>
        <v>6.1022500000000015</v>
      </c>
      <c r="O10" s="97">
        <f>'NOMINADOS BECA NY 2027 (UPDATE)'!O20</f>
        <v>8.9</v>
      </c>
      <c r="P10" s="98">
        <f>'NOMINADOS BECA NY 2027 (UPDATE)'!P20</f>
        <v>9.1</v>
      </c>
      <c r="Q10" s="98">
        <f>'NOMINADOS BECA NY 2027 (UPDATE)'!Q20</f>
        <v>6.5</v>
      </c>
      <c r="R10" s="109">
        <f>'NOMINADOS BECA NY 2027 (UPDATE)'!R20</f>
        <v>2.6160000000000001</v>
      </c>
      <c r="S10" s="99">
        <f>'NOMINADOS BECA NY 2027 (UPDATE)'!S20</f>
        <v>20</v>
      </c>
      <c r="T10" s="100">
        <f>'NOMINADOS BECA NY 2027 (UPDATE)'!T20</f>
        <v>40</v>
      </c>
      <c r="U10" s="100">
        <f>'NOMINADOS BECA NY 2027 (UPDATE)'!U20</f>
        <v>25</v>
      </c>
      <c r="V10" s="101">
        <f>'NOMINADOS BECA NY 2027 (UPDATE)'!V20</f>
        <v>85</v>
      </c>
      <c r="W10" s="97">
        <f>'NOMINADOS BECA NY 2027 (UPDATE)'!W20</f>
        <v>18</v>
      </c>
      <c r="X10" s="98">
        <f>'NOMINADOS BECA NY 2027 (UPDATE)'!X20</f>
        <v>0</v>
      </c>
      <c r="Y10" s="98">
        <f>'NOMINADOS BECA NY 2027 (UPDATE)'!Y20</f>
        <v>0</v>
      </c>
      <c r="Z10" s="102">
        <f>'NOMINADOS BECA NY 2027 (UPDATE)'!Z20</f>
        <v>18</v>
      </c>
      <c r="AA10" s="103">
        <f>'NOMINADOS BECA NY 2027 (UPDATE)'!AA20</f>
        <v>8.1132500000000007</v>
      </c>
      <c r="AB10" s="16"/>
      <c r="AC10" s="51"/>
      <c r="AD10" s="16"/>
      <c r="AE10" s="16"/>
    </row>
    <row r="11" spans="1:31" x14ac:dyDescent="0.25">
      <c r="A11">
        <f t="shared" si="0"/>
        <v>4</v>
      </c>
      <c r="B11" s="98">
        <f>'NOMINADOS BECA NY 2027 (UPDATE)'!B21</f>
        <v>300</v>
      </c>
      <c r="C11" s="98" t="str">
        <f>'NOMINADOS BECA NY 2027 (UPDATE)'!C21</f>
        <v>3L</v>
      </c>
      <c r="D11" s="92" t="str">
        <f>'NOMINADOS BECA NY 2027 (UPDATE)'!D21</f>
        <v>CARVAJAL Vasquez Benjamín</v>
      </c>
      <c r="E11" s="93">
        <f>'NOMINADOS BECA NY 2027 (UPDATE)'!E21</f>
        <v>10</v>
      </c>
      <c r="F11" s="94">
        <f>'NOMINADOS BECA NY 2027 (UPDATE)'!F21</f>
        <v>8.1999999999999993</v>
      </c>
      <c r="G11" s="95">
        <f>'NOMINADOS BECA NY 2027 (UPDATE)'!G21</f>
        <v>3.2</v>
      </c>
      <c r="H11" s="96">
        <f>'NOMINADOS BECA NY 2027 (UPDATE)'!H21</f>
        <v>8.6</v>
      </c>
      <c r="I11" s="94">
        <f>'NOMINADOS BECA NY 2027 (UPDATE)'!I21</f>
        <v>8.1999999999999993</v>
      </c>
      <c r="J11" s="96">
        <f>'NOMINADOS BECA NY 2027 (UPDATE)'!J21</f>
        <v>8.6999999999999993</v>
      </c>
      <c r="K11" s="94">
        <f>'NOMINADOS BECA NY 2027 (UPDATE)'!K21</f>
        <v>8.6999999999999993</v>
      </c>
      <c r="L11" s="96">
        <f>'NOMINADOS BECA NY 2027 (UPDATE)'!L21</f>
        <v>7.9</v>
      </c>
      <c r="M11" s="107">
        <f>'NOMINADOS BECA NY 2027 (UPDATE)'!M21</f>
        <v>8.6125000000000007</v>
      </c>
      <c r="N11" s="108">
        <f>'NOMINADOS BECA NY 2027 (UPDATE)'!N21</f>
        <v>6.0287499999999996</v>
      </c>
      <c r="O11" s="97">
        <f>'NOMINADOS BECA NY 2027 (UPDATE)'!O21</f>
        <v>8.9</v>
      </c>
      <c r="P11" s="98">
        <f>'NOMINADOS BECA NY 2027 (UPDATE)'!P21</f>
        <v>8.1</v>
      </c>
      <c r="Q11" s="98">
        <f>'NOMINADOS BECA NY 2027 (UPDATE)'!Q21</f>
        <v>6.2</v>
      </c>
      <c r="R11" s="109">
        <f>'NOMINADOS BECA NY 2027 (UPDATE)'!R21</f>
        <v>2.5169999999999999</v>
      </c>
      <c r="S11" s="99">
        <f>'NOMINADOS BECA NY 2027 (UPDATE)'!S21</f>
        <v>45</v>
      </c>
      <c r="T11" s="100">
        <f>'NOMINADOS BECA NY 2027 (UPDATE)'!T21</f>
        <v>70</v>
      </c>
      <c r="U11" s="100">
        <f>'NOMINADOS BECA NY 2027 (UPDATE)'!U21</f>
        <v>25</v>
      </c>
      <c r="V11" s="101">
        <f>'NOMINADOS BECA NY 2027 (UPDATE)'!V21</f>
        <v>140</v>
      </c>
      <c r="W11" s="97">
        <f>'NOMINADOS BECA NY 2027 (UPDATE)'!W21</f>
        <v>0</v>
      </c>
      <c r="X11" s="98">
        <f>'NOMINADOS BECA NY 2027 (UPDATE)'!X21</f>
        <v>0</v>
      </c>
      <c r="Y11" s="98">
        <f>'NOMINADOS BECA NY 2027 (UPDATE)'!Y21</f>
        <v>7</v>
      </c>
      <c r="Z11" s="102">
        <f>'NOMINADOS BECA NY 2027 (UPDATE)'!Z21</f>
        <v>7</v>
      </c>
      <c r="AA11" s="103">
        <f>'NOMINADOS BECA NY 2027 (UPDATE)'!AA21</f>
        <v>7.7757499999999995</v>
      </c>
      <c r="AB11" s="16"/>
      <c r="AC11" s="51"/>
      <c r="AD11" s="16"/>
      <c r="AE11" s="16"/>
    </row>
    <row r="12" spans="1:31" ht="16.5" customHeight="1" x14ac:dyDescent="0.25">
      <c r="A12">
        <f t="shared" si="0"/>
        <v>5</v>
      </c>
      <c r="B12" s="6">
        <f>'NOMINADOS BECA NY 2027 (UPDATE)'!B15</f>
        <v>317</v>
      </c>
      <c r="C12" s="6" t="str">
        <f>'NOMINADOS BECA NY 2027 (UPDATE)'!C15</f>
        <v>3B</v>
      </c>
      <c r="D12" s="3" t="str">
        <f>'NOMINADOS BECA NY 2027 (UPDATE)'!D15</f>
        <v>VASQUEZ Gomez Sebastián</v>
      </c>
      <c r="E12" s="15">
        <f>'NOMINADOS BECA NY 2027 (UPDATE)'!E15</f>
        <v>10</v>
      </c>
      <c r="F12" s="76">
        <f>'NOMINADOS BECA NY 2027 (UPDATE)'!F15</f>
        <v>8.4</v>
      </c>
      <c r="G12" s="86">
        <f>'NOMINADOS BECA NY 2027 (UPDATE)'!G15</f>
        <v>3.7</v>
      </c>
      <c r="H12" s="77">
        <f>'NOMINADOS BECA NY 2027 (UPDATE)'!H15</f>
        <v>8.1999999999999993</v>
      </c>
      <c r="I12" s="76">
        <f>'NOMINADOS BECA NY 2027 (UPDATE)'!I15</f>
        <v>8</v>
      </c>
      <c r="J12" s="77">
        <f>'NOMINADOS BECA NY 2027 (UPDATE)'!J15</f>
        <v>7.5</v>
      </c>
      <c r="K12" s="76">
        <f>'NOMINADOS BECA NY 2027 (UPDATE)'!K15</f>
        <v>7.6</v>
      </c>
      <c r="L12" s="77">
        <f>'NOMINADOS BECA NY 2027 (UPDATE)'!L15</f>
        <v>8.3000000000000007</v>
      </c>
      <c r="M12" s="82">
        <f>'NOMINADOS BECA NY 2027 (UPDATE)'!M15</f>
        <v>8.3724999999999987</v>
      </c>
      <c r="N12" s="73">
        <f>'NOMINADOS BECA NY 2027 (UPDATE)'!N15</f>
        <v>5.8607499999999995</v>
      </c>
      <c r="O12" s="62">
        <f>'NOMINADOS BECA NY 2027 (UPDATE)'!O15</f>
        <v>8.1999999999999993</v>
      </c>
      <c r="P12" s="23">
        <f>'NOMINADOS BECA NY 2027 (UPDATE)'!P15</f>
        <v>8.3000000000000007</v>
      </c>
      <c r="Q12" s="24">
        <f>'NOMINADOS BECA NY 2027 (UPDATE)'!Q15</f>
        <v>6.1</v>
      </c>
      <c r="R12" s="63">
        <f>'NOMINADOS BECA NY 2027 (UPDATE)'!R15</f>
        <v>2.4059999999999997</v>
      </c>
      <c r="S12" s="55">
        <f>'NOMINADOS BECA NY 2027 (UPDATE)'!S15</f>
        <v>55</v>
      </c>
      <c r="T12" s="29">
        <f>'NOMINADOS BECA NY 2027 (UPDATE)'!T15</f>
        <v>25</v>
      </c>
      <c r="U12" s="29">
        <f>'NOMINADOS BECA NY 2027 (UPDATE)'!U15</f>
        <v>0</v>
      </c>
      <c r="V12" s="89">
        <f>'NOMINADOS BECA NY 2027 (UPDATE)'!V15</f>
        <v>80</v>
      </c>
      <c r="W12" s="44">
        <f>'NOMINADOS BECA NY 2027 (UPDATE)'!W15</f>
        <v>0</v>
      </c>
      <c r="X12" s="45">
        <f>'NOMINADOS BECA NY 2027 (UPDATE)'!X15</f>
        <v>9</v>
      </c>
      <c r="Y12" s="45">
        <f>'NOMINADOS BECA NY 2027 (UPDATE)'!Y15</f>
        <v>0</v>
      </c>
      <c r="Z12" s="48">
        <f>'NOMINADOS BECA NY 2027 (UPDATE)'!Z15</f>
        <v>9</v>
      </c>
      <c r="AA12" s="84">
        <f>'NOMINADOS BECA NY 2027 (UPDATE)'!AA15</f>
        <v>7.7767499999999981</v>
      </c>
      <c r="AB12" s="51"/>
      <c r="AC12" s="51"/>
      <c r="AD12" s="16"/>
      <c r="AE12" s="16"/>
    </row>
    <row r="13" spans="1:31" x14ac:dyDescent="0.25">
      <c r="A13">
        <f t="shared" si="0"/>
        <v>6</v>
      </c>
      <c r="B13" s="7">
        <f>'NOMINADOS BECA NY 2027 (UPDATE)'!B19</f>
        <v>407</v>
      </c>
      <c r="C13" s="7" t="str">
        <f>'NOMINADOS BECA NY 2027 (UPDATE)'!C19</f>
        <v>3A</v>
      </c>
      <c r="D13" s="3" t="str">
        <f>'NOMINADOS BECA NY 2027 (UPDATE)'!D19</f>
        <v>ULLOA Luengo Sebastián</v>
      </c>
      <c r="E13" s="15">
        <f>'NOMINADOS BECA NY 2027 (UPDATE)'!E19</f>
        <v>10</v>
      </c>
      <c r="F13" s="76">
        <f>'NOMINADOS BECA NY 2027 (UPDATE)'!F19</f>
        <v>8.1999999999999993</v>
      </c>
      <c r="G13" s="86">
        <f>'NOMINADOS BECA NY 2027 (UPDATE)'!G19</f>
        <v>2.8</v>
      </c>
      <c r="H13" s="77">
        <f>'NOMINADOS BECA NY 2027 (UPDATE)'!H19</f>
        <v>8.8000000000000007</v>
      </c>
      <c r="I13" s="76">
        <f>'NOMINADOS BECA NY 2027 (UPDATE)'!I19</f>
        <v>8.5</v>
      </c>
      <c r="J13" s="77">
        <f>'NOMINADOS BECA NY 2027 (UPDATE)'!J19</f>
        <v>8.6</v>
      </c>
      <c r="K13" s="76">
        <f>'NOMINADOS BECA NY 2027 (UPDATE)'!K19</f>
        <v>8.4</v>
      </c>
      <c r="L13" s="77">
        <f>'NOMINADOS BECA NY 2027 (UPDATE)'!L19</f>
        <v>8.1</v>
      </c>
      <c r="M13" s="82">
        <f>'NOMINADOS BECA NY 2027 (UPDATE)'!M19</f>
        <v>8.6274999999999995</v>
      </c>
      <c r="N13" s="73">
        <f>'NOMINADOS BECA NY 2027 (UPDATE)'!N19</f>
        <v>6.0392499999999991</v>
      </c>
      <c r="O13" s="62">
        <f>'NOMINADOS BECA NY 2027 (UPDATE)'!O19</f>
        <v>8</v>
      </c>
      <c r="P13" s="23">
        <f>'NOMINADOS BECA NY 2027 (UPDATE)'!P19</f>
        <v>7.5</v>
      </c>
      <c r="Q13" s="24">
        <f>'NOMINADOS BECA NY 2027 (UPDATE)'!Q19</f>
        <v>6.2</v>
      </c>
      <c r="R13" s="63">
        <f>'NOMINADOS BECA NY 2027 (UPDATE)'!R19</f>
        <v>2.3009999999999997</v>
      </c>
      <c r="S13" s="55">
        <f>'NOMINADOS BECA NY 2027 (UPDATE)'!S19</f>
        <v>20</v>
      </c>
      <c r="T13" s="29">
        <f>'NOMINADOS BECA NY 2027 (UPDATE)'!T19</f>
        <v>100</v>
      </c>
      <c r="U13" s="29">
        <f>'NOMINADOS BECA NY 2027 (UPDATE)'!U19</f>
        <v>0</v>
      </c>
      <c r="V13" s="89">
        <f>'NOMINADOS BECA NY 2027 (UPDATE)'!V19</f>
        <v>120</v>
      </c>
      <c r="W13" s="44">
        <f>'NOMINADOS BECA NY 2027 (UPDATE)'!W19</f>
        <v>6</v>
      </c>
      <c r="X13" s="45">
        <f>'NOMINADOS BECA NY 2027 (UPDATE)'!X19</f>
        <v>27</v>
      </c>
      <c r="Y13" s="45">
        <f>'NOMINADOS BECA NY 2027 (UPDATE)'!Y19</f>
        <v>0</v>
      </c>
      <c r="Z13" s="48">
        <f>'NOMINADOS BECA NY 2027 (UPDATE)'!Z19</f>
        <v>33</v>
      </c>
      <c r="AA13" s="84">
        <f>'NOMINADOS BECA NY 2027 (UPDATE)'!AA19</f>
        <v>7.4102499999999996</v>
      </c>
      <c r="AB13" s="51"/>
      <c r="AC13" s="51"/>
      <c r="AD13" s="16"/>
      <c r="AE13" s="16"/>
    </row>
    <row r="14" spans="1:31" x14ac:dyDescent="0.25">
      <c r="A14">
        <f t="shared" si="0"/>
        <v>7</v>
      </c>
      <c r="B14" s="7">
        <f>'NOMINADOS BECA NY 2027 (UPDATE)'!B23</f>
        <v>59</v>
      </c>
      <c r="C14" s="5" t="str">
        <f>'NOMINADOS BECA NY 2027 (UPDATE)'!C23</f>
        <v>3L</v>
      </c>
      <c r="D14" s="3" t="str">
        <f>'NOMINADOS BECA NY 2027 (UPDATE)'!D23</f>
        <v>COLIPI Montero Vicente</v>
      </c>
      <c r="E14" s="15">
        <f>'NOMINADOS BECA NY 2027 (UPDATE)'!E23</f>
        <v>10</v>
      </c>
      <c r="F14" s="76">
        <f>'NOMINADOS BECA NY 2027 (UPDATE)'!F23</f>
        <v>8.3000000000000007</v>
      </c>
      <c r="G14" s="86">
        <f>'NOMINADOS BECA NY 2027 (UPDATE)'!G23</f>
        <v>5.6</v>
      </c>
      <c r="H14" s="77">
        <f>'NOMINADOS BECA NY 2027 (UPDATE)'!H23</f>
        <v>8.1999999999999993</v>
      </c>
      <c r="I14" s="76">
        <f>'NOMINADOS BECA NY 2027 (UPDATE)'!I23</f>
        <v>8.6</v>
      </c>
      <c r="J14" s="77">
        <f>'NOMINADOS BECA NY 2027 (UPDATE)'!J23</f>
        <v>8.3000000000000007</v>
      </c>
      <c r="K14" s="76">
        <f>'NOMINADOS BECA NY 2027 (UPDATE)'!K23</f>
        <v>8.8000000000000007</v>
      </c>
      <c r="L14" s="77">
        <f>'NOMINADOS BECA NY 2027 (UPDATE)'!L23</f>
        <v>8.6</v>
      </c>
      <c r="M14" s="82">
        <f>'NOMINADOS BECA NY 2027 (UPDATE)'!M23</f>
        <v>8.7825000000000006</v>
      </c>
      <c r="N14" s="73">
        <f>'NOMINADOS BECA NY 2027 (UPDATE)'!N23</f>
        <v>6.1477500000000012</v>
      </c>
      <c r="O14" s="62">
        <f>'NOMINADOS BECA NY 2027 (UPDATE)'!O23</f>
        <v>8.9</v>
      </c>
      <c r="P14" s="23">
        <f>'NOMINADOS BECA NY 2027 (UPDATE)'!P23</f>
        <v>9.3000000000000007</v>
      </c>
      <c r="Q14" s="24">
        <f>'NOMINADOS BECA NY 2027 (UPDATE)'!Q23</f>
        <v>6.9</v>
      </c>
      <c r="R14" s="63">
        <f>'NOMINADOS BECA NY 2027 (UPDATE)'!R23</f>
        <v>2.6459999999999995</v>
      </c>
      <c r="S14" s="55">
        <f>'NOMINADOS BECA NY 2027 (UPDATE)'!S23</f>
        <v>40</v>
      </c>
      <c r="T14" s="29">
        <f>'NOMINADOS BECA NY 2027 (UPDATE)'!T23</f>
        <v>35</v>
      </c>
      <c r="U14" s="29">
        <f>'NOMINADOS BECA NY 2027 (UPDATE)'!U23</f>
        <v>0</v>
      </c>
      <c r="V14" s="89">
        <f>'NOMINADOS BECA NY 2027 (UPDATE)'!V23</f>
        <v>75</v>
      </c>
      <c r="W14" s="44">
        <f>'NOMINADOS BECA NY 2027 (UPDATE)'!W23</f>
        <v>105</v>
      </c>
      <c r="X14" s="45">
        <f>'NOMINADOS BECA NY 2027 (UPDATE)'!X23</f>
        <v>0</v>
      </c>
      <c r="Y14" s="45">
        <f>'NOMINADOS BECA NY 2027 (UPDATE)'!Y23</f>
        <v>0</v>
      </c>
      <c r="Z14" s="48">
        <f>'NOMINADOS BECA NY 2027 (UPDATE)'!Z23</f>
        <v>105</v>
      </c>
      <c r="AA14" s="84">
        <f>'NOMINADOS BECA NY 2027 (UPDATE)'!AA23</f>
        <v>7.3687500000000012</v>
      </c>
      <c r="AB14" s="51"/>
      <c r="AC14" s="51"/>
      <c r="AD14" s="16"/>
      <c r="AE14" s="16"/>
    </row>
    <row r="15" spans="1:31" x14ac:dyDescent="0.25">
      <c r="A15">
        <f t="shared" si="0"/>
        <v>8</v>
      </c>
      <c r="B15" s="8">
        <f>'NOMINADOS BECA NY 2027 (UPDATE)'!B17</f>
        <v>363</v>
      </c>
      <c r="C15" s="7" t="str">
        <f>'NOMINADOS BECA NY 2027 (UPDATE)'!C17</f>
        <v>3C</v>
      </c>
      <c r="D15" s="10" t="str">
        <f>'NOMINADOS BECA NY 2027 (UPDATE)'!D17</f>
        <v>ESPINOZA Saavedra Alejandro</v>
      </c>
      <c r="E15" s="15">
        <f>'NOMINADOS BECA NY 2027 (UPDATE)'!E17</f>
        <v>10</v>
      </c>
      <c r="F15" s="76">
        <f>'NOMINADOS BECA NY 2027 (UPDATE)'!F17</f>
        <v>6.5</v>
      </c>
      <c r="G15" s="86">
        <f>'NOMINADOS BECA NY 2027 (UPDATE)'!G17</f>
        <v>2.2999999999999998</v>
      </c>
      <c r="H15" s="77">
        <f>'NOMINADOS BECA NY 2027 (UPDATE)'!H17</f>
        <v>7.1</v>
      </c>
      <c r="I15" s="76">
        <f>'NOMINADOS BECA NY 2027 (UPDATE)'!I17</f>
        <v>8.1</v>
      </c>
      <c r="J15" s="77">
        <f>'NOMINADOS BECA NY 2027 (UPDATE)'!J17</f>
        <v>7.3</v>
      </c>
      <c r="K15" s="76">
        <f>'NOMINADOS BECA NY 2027 (UPDATE)'!K17</f>
        <v>6.8</v>
      </c>
      <c r="L15" s="77">
        <f>'NOMINADOS BECA NY 2027 (UPDATE)'!L17</f>
        <v>6.6</v>
      </c>
      <c r="M15" s="82">
        <f>'NOMINADOS BECA NY 2027 (UPDATE)'!M17</f>
        <v>7.7399999999999993</v>
      </c>
      <c r="N15" s="73">
        <f>'NOMINADOS BECA NY 2027 (UPDATE)'!N17</f>
        <v>5.4179999999999993</v>
      </c>
      <c r="O15" s="62">
        <f>'NOMINADOS BECA NY 2027 (UPDATE)'!O17</f>
        <v>7.8</v>
      </c>
      <c r="P15" s="23">
        <f>'NOMINADOS BECA NY 2027 (UPDATE)'!P17</f>
        <v>7.5</v>
      </c>
      <c r="Q15" s="24">
        <f>'NOMINADOS BECA NY 2027 (UPDATE)'!Q17</f>
        <v>8.4</v>
      </c>
      <c r="R15" s="63">
        <f>'NOMINADOS BECA NY 2027 (UPDATE)'!R17</f>
        <v>2.331</v>
      </c>
      <c r="S15" s="55">
        <f>'NOMINADOS BECA NY 2027 (UPDATE)'!S17</f>
        <v>15</v>
      </c>
      <c r="T15" s="29">
        <f>'NOMINADOS BECA NY 2027 (UPDATE)'!T17</f>
        <v>145</v>
      </c>
      <c r="U15" s="29">
        <f>'NOMINADOS BECA NY 2027 (UPDATE)'!U17</f>
        <v>45</v>
      </c>
      <c r="V15" s="89">
        <f>'NOMINADOS BECA NY 2027 (UPDATE)'!V17</f>
        <v>205</v>
      </c>
      <c r="W15" s="44">
        <f>'NOMINADOS BECA NY 2027 (UPDATE)'!W17</f>
        <v>5</v>
      </c>
      <c r="X15" s="45">
        <f>'NOMINADOS BECA NY 2027 (UPDATE)'!X17</f>
        <v>4</v>
      </c>
      <c r="Y15" s="45">
        <f>'NOMINADOS BECA NY 2027 (UPDATE)'!Y17</f>
        <v>0</v>
      </c>
      <c r="Z15" s="48">
        <f>'NOMINADOS BECA NY 2027 (UPDATE)'!Z17</f>
        <v>9</v>
      </c>
      <c r="AA15" s="84">
        <f>'NOMINADOS BECA NY 2027 (UPDATE)'!AA17</f>
        <v>6.6339999999999986</v>
      </c>
      <c r="AB15" s="51"/>
      <c r="AC15" s="51"/>
      <c r="AD15" s="16"/>
      <c r="AE15" s="16"/>
    </row>
    <row r="16" spans="1:31" x14ac:dyDescent="0.25">
      <c r="A16">
        <f t="shared" si="0"/>
        <v>9</v>
      </c>
      <c r="B16" s="6">
        <f>'NOMINADOS BECA NY 2027 (UPDATE)'!B9</f>
        <v>390</v>
      </c>
      <c r="C16" s="7" t="str">
        <f>'NOMINADOS BECA NY 2027 (UPDATE)'!C9</f>
        <v>3A</v>
      </c>
      <c r="D16" s="3" t="str">
        <f>'NOMINADOS BECA NY 2027 (UPDATE)'!D9</f>
        <v>LOPEZ Quezada Camilo</v>
      </c>
      <c r="E16" s="15">
        <f>'NOMINADOS BECA NY 2027 (UPDATE)'!E9</f>
        <v>10</v>
      </c>
      <c r="F16" s="76">
        <f>'NOMINADOS BECA NY 2027 (UPDATE)'!F9</f>
        <v>8.1</v>
      </c>
      <c r="G16" s="86">
        <f>'NOMINADOS BECA NY 2027 (UPDATE)'!G9</f>
        <v>6.2</v>
      </c>
      <c r="H16" s="77">
        <f>'NOMINADOS BECA NY 2027 (UPDATE)'!H9</f>
        <v>7.8</v>
      </c>
      <c r="I16" s="76">
        <f>'NOMINADOS BECA NY 2027 (UPDATE)'!I9</f>
        <v>8.1999999999999993</v>
      </c>
      <c r="J16" s="77">
        <f>'NOMINADOS BECA NY 2027 (UPDATE)'!J9</f>
        <v>8.1</v>
      </c>
      <c r="K16" s="76">
        <f>'NOMINADOS BECA NY 2027 (UPDATE)'!K9</f>
        <v>7.7</v>
      </c>
      <c r="L16" s="77">
        <f>'NOMINADOS BECA NY 2027 (UPDATE)'!L9</f>
        <v>8.4</v>
      </c>
      <c r="M16" s="82">
        <f>'NOMINADOS BECA NY 2027 (UPDATE)'!M9</f>
        <v>8.5475000000000012</v>
      </c>
      <c r="N16" s="73">
        <f>'NOMINADOS BECA NY 2027 (UPDATE)'!N9</f>
        <v>5.9832500000000008</v>
      </c>
      <c r="O16" s="62">
        <f>'NOMINADOS BECA NY 2027 (UPDATE)'!O9</f>
        <v>8</v>
      </c>
      <c r="P16" s="23">
        <f>'NOMINADOS BECA NY 2027 (UPDATE)'!P9</f>
        <v>8</v>
      </c>
      <c r="Q16" s="24">
        <f>'NOMINADOS BECA NY 2027 (UPDATE)'!Q9</f>
        <v>5.9</v>
      </c>
      <c r="R16" s="63">
        <f>'NOMINADOS BECA NY 2027 (UPDATE)'!R9</f>
        <v>2.3369999999999997</v>
      </c>
      <c r="S16" s="55">
        <f>'NOMINADOS BECA NY 2027 (UPDATE)'!S9</f>
        <v>105</v>
      </c>
      <c r="T16" s="29">
        <f>'NOMINADOS BECA NY 2027 (UPDATE)'!T9</f>
        <v>160</v>
      </c>
      <c r="U16" s="29">
        <f>'NOMINADOS BECA NY 2027 (UPDATE)'!U9</f>
        <v>50</v>
      </c>
      <c r="V16" s="89">
        <f>'NOMINADOS BECA NY 2027 (UPDATE)'!V9</f>
        <v>315</v>
      </c>
      <c r="W16" s="44">
        <f>'NOMINADOS BECA NY 2027 (UPDATE)'!W9</f>
        <v>7</v>
      </c>
      <c r="X16" s="45">
        <f>'NOMINADOS BECA NY 2027 (UPDATE)'!X9</f>
        <v>8</v>
      </c>
      <c r="Y16" s="45">
        <f>'NOMINADOS BECA NY 2027 (UPDATE)'!Y9</f>
        <v>3</v>
      </c>
      <c r="Z16" s="48">
        <f>'NOMINADOS BECA NY 2027 (UPDATE)'!Z9</f>
        <v>18</v>
      </c>
      <c r="AA16" s="84">
        <f>'NOMINADOS BECA NY 2027 (UPDATE)'!AA9</f>
        <v>6.5652500000000016</v>
      </c>
      <c r="AB16" s="51"/>
      <c r="AC16" s="51"/>
      <c r="AD16" s="16"/>
      <c r="AE16" s="16"/>
    </row>
    <row r="17" spans="1:31" x14ac:dyDescent="0.25">
      <c r="A17">
        <f t="shared" si="0"/>
        <v>10</v>
      </c>
      <c r="B17" s="11">
        <f>'NOMINADOS BECA NY 2027 (UPDATE)'!B16</f>
        <v>336</v>
      </c>
      <c r="C17" s="6" t="str">
        <f>'NOMINADOS BECA NY 2027 (UPDATE)'!C16</f>
        <v>3A</v>
      </c>
      <c r="D17" s="10" t="str">
        <f>'NOMINADOS BECA NY 2027 (UPDATE)'!D16</f>
        <v>FIGUEROA Becerra Tomás</v>
      </c>
      <c r="E17" s="15">
        <f>'NOMINADOS BECA NY 2027 (UPDATE)'!E16</f>
        <v>10</v>
      </c>
      <c r="F17" s="76">
        <f>'NOMINADOS BECA NY 2027 (UPDATE)'!F16</f>
        <v>6.7</v>
      </c>
      <c r="G17" s="86">
        <f>'NOMINADOS BECA NY 2027 (UPDATE)'!G16</f>
        <v>1.9</v>
      </c>
      <c r="H17" s="77">
        <f>'NOMINADOS BECA NY 2027 (UPDATE)'!H16</f>
        <v>8</v>
      </c>
      <c r="I17" s="76">
        <f>'NOMINADOS BECA NY 2027 (UPDATE)'!I16</f>
        <v>8.4</v>
      </c>
      <c r="J17" s="80">
        <f>'NOMINADOS BECA NY 2027 (UPDATE)'!J16</f>
        <v>7.6</v>
      </c>
      <c r="K17" s="76">
        <f>'NOMINADOS BECA NY 2027 (UPDATE)'!K16</f>
        <v>7.6</v>
      </c>
      <c r="L17" s="77">
        <f>'NOMINADOS BECA NY 2027 (UPDATE)'!L16</f>
        <v>6.9</v>
      </c>
      <c r="M17" s="82">
        <f>'NOMINADOS BECA NY 2027 (UPDATE)'!M16</f>
        <v>8.0150000000000006</v>
      </c>
      <c r="N17" s="73">
        <f>'NOMINADOS BECA NY 2027 (UPDATE)'!N16</f>
        <v>5.6105000000000009</v>
      </c>
      <c r="O17" s="62">
        <f>'NOMINADOS BECA NY 2027 (UPDATE)'!O16</f>
        <v>8.5</v>
      </c>
      <c r="P17" s="23">
        <f>'NOMINADOS BECA NY 2027 (UPDATE)'!P16</f>
        <v>9.3000000000000007</v>
      </c>
      <c r="Q17" s="24">
        <f>'NOMINADOS BECA NY 2027 (UPDATE)'!Q16</f>
        <v>6.4</v>
      </c>
      <c r="R17" s="63">
        <f>'NOMINADOS BECA NY 2027 (UPDATE)'!R16</f>
        <v>2.5589999999999997</v>
      </c>
      <c r="S17" s="55">
        <f>'NOMINADOS BECA NY 2027 (UPDATE)'!S16</f>
        <v>125</v>
      </c>
      <c r="T17" s="29">
        <f>'NOMINADOS BECA NY 2027 (UPDATE)'!T16</f>
        <v>90</v>
      </c>
      <c r="U17" s="29">
        <f>'NOMINADOS BECA NY 2027 (UPDATE)'!U16</f>
        <v>35</v>
      </c>
      <c r="V17" s="89">
        <f>'NOMINADOS BECA NY 2027 (UPDATE)'!V16</f>
        <v>250</v>
      </c>
      <c r="W17" s="44">
        <f>'NOMINADOS BECA NY 2027 (UPDATE)'!W16</f>
        <v>49</v>
      </c>
      <c r="X17" s="45">
        <f>'NOMINADOS BECA NY 2027 (UPDATE)'!X16</f>
        <v>0</v>
      </c>
      <c r="Y17" s="45">
        <f>'NOMINADOS BECA NY 2027 (UPDATE)'!Y16</f>
        <v>7</v>
      </c>
      <c r="Z17" s="48">
        <f>'NOMINADOS BECA NY 2027 (UPDATE)'!Z16</f>
        <v>56</v>
      </c>
      <c r="AA17" s="84">
        <f>'NOMINADOS BECA NY 2027 (UPDATE)'!AA16</f>
        <v>6.3595000000000006</v>
      </c>
      <c r="AB17" s="51"/>
      <c r="AC17" s="51"/>
      <c r="AD17" s="16"/>
      <c r="AE17" s="16"/>
    </row>
    <row r="18" spans="1:31" x14ac:dyDescent="0.25">
      <c r="A18">
        <f t="shared" si="0"/>
        <v>11</v>
      </c>
      <c r="B18" s="7">
        <f>'NOMINADOS BECA NY 2027 (UPDATE)'!B24</f>
        <v>381</v>
      </c>
      <c r="C18" s="7" t="str">
        <f>'NOMINADOS BECA NY 2027 (UPDATE)'!C24</f>
        <v>3A</v>
      </c>
      <c r="D18" s="3" t="str">
        <f>'NOMINADOS BECA NY 2027 (UPDATE)'!D24</f>
        <v>URQUIZA Casas-Cordero Fabián</v>
      </c>
      <c r="E18" s="15">
        <f>'NOMINADOS BECA NY 2027 (UPDATE)'!E24</f>
        <v>10</v>
      </c>
      <c r="F18" s="76">
        <f>'NOMINADOS BECA NY 2027 (UPDATE)'!F24</f>
        <v>8.1999999999999993</v>
      </c>
      <c r="G18" s="86">
        <f>'NOMINADOS BECA NY 2027 (UPDATE)'!G24</f>
        <v>3.4</v>
      </c>
      <c r="H18" s="77">
        <f>'NOMINADOS BECA NY 2027 (UPDATE)'!H24</f>
        <v>8.8000000000000007</v>
      </c>
      <c r="I18" s="76">
        <f>'NOMINADOS BECA NY 2027 (UPDATE)'!I24</f>
        <v>8.6999999999999993</v>
      </c>
      <c r="J18" s="80">
        <f>'NOMINADOS BECA NY 2027 (UPDATE)'!J24</f>
        <v>8.6</v>
      </c>
      <c r="K18" s="76">
        <f>'NOMINADOS BECA NY 2027 (UPDATE)'!K24</f>
        <v>8.4</v>
      </c>
      <c r="L18" s="77">
        <f>'NOMINADOS BECA NY 2027 (UPDATE)'!L24</f>
        <v>7.9</v>
      </c>
      <c r="M18" s="82">
        <f>'NOMINADOS BECA NY 2027 (UPDATE)'!M24</f>
        <v>8.6624999999999996</v>
      </c>
      <c r="N18" s="73">
        <f>'NOMINADOS BECA NY 2027 (UPDATE)'!N24</f>
        <v>6.0637499999999998</v>
      </c>
      <c r="O18" s="62">
        <f>'NOMINADOS BECA NY 2027 (UPDATE)'!O24</f>
        <v>8.8000000000000007</v>
      </c>
      <c r="P18" s="23">
        <f>'NOMINADOS BECA NY 2027 (UPDATE)'!P24</f>
        <v>9.1999999999999993</v>
      </c>
      <c r="Q18" s="24">
        <f>'NOMINADOS BECA NY 2027 (UPDATE)'!Q24</f>
        <v>6.1</v>
      </c>
      <c r="R18" s="63">
        <f>'NOMINADOS BECA NY 2027 (UPDATE)'!R24</f>
        <v>2.5949999999999993</v>
      </c>
      <c r="S18" s="55">
        <f>'NOMINADOS BECA NY 2027 (UPDATE)'!S24</f>
        <v>25</v>
      </c>
      <c r="T18" s="29">
        <f>'NOMINADOS BECA NY 2027 (UPDATE)'!T24</f>
        <v>0</v>
      </c>
      <c r="U18" s="29">
        <f>'NOMINADOS BECA NY 2027 (UPDATE)'!U24</f>
        <v>0</v>
      </c>
      <c r="V18" s="89">
        <f>'NOMINADOS BECA NY 2027 (UPDATE)'!V24</f>
        <v>25</v>
      </c>
      <c r="W18" s="44">
        <f>'NOMINADOS BECA NY 2027 (UPDATE)'!W24</f>
        <v>212</v>
      </c>
      <c r="X18" s="45">
        <f>'NOMINADOS BECA NY 2027 (UPDATE)'!X24</f>
        <v>3</v>
      </c>
      <c r="Y18" s="45">
        <f>'NOMINADOS BECA NY 2027 (UPDATE)'!Y24</f>
        <v>3</v>
      </c>
      <c r="Z18" s="48">
        <f>'NOMINADOS BECA NY 2027 (UPDATE)'!Z24</f>
        <v>218</v>
      </c>
      <c r="AA18" s="84">
        <f>'NOMINADOS BECA NY 2027 (UPDATE)'!AA24</f>
        <v>6.3537499999999998</v>
      </c>
      <c r="AB18" s="51"/>
      <c r="AC18" s="51"/>
      <c r="AD18" s="16"/>
      <c r="AE18" s="16"/>
    </row>
    <row r="19" spans="1:31" x14ac:dyDescent="0.25">
      <c r="A19">
        <f t="shared" si="0"/>
        <v>12</v>
      </c>
      <c r="B19" s="11">
        <f>'NOMINADOS BECA NY 2027 (UPDATE)'!B11</f>
        <v>267</v>
      </c>
      <c r="C19" s="11" t="str">
        <f>'NOMINADOS BECA NY 2027 (UPDATE)'!C11</f>
        <v>3L</v>
      </c>
      <c r="D19" s="3" t="str">
        <f>'NOMINADOS BECA NY 2027 (UPDATE)'!D11</f>
        <v>CÁCERES Marambio Benjamin</v>
      </c>
      <c r="E19" s="15">
        <f>'NOMINADOS BECA NY 2027 (UPDATE)'!E11</f>
        <v>10</v>
      </c>
      <c r="F19" s="76">
        <f>'NOMINADOS BECA NY 2027 (UPDATE)'!F11</f>
        <v>6.9</v>
      </c>
      <c r="G19" s="86">
        <f>'NOMINADOS BECA NY 2027 (UPDATE)'!G11</f>
        <v>2.4</v>
      </c>
      <c r="H19" s="77">
        <f>'NOMINADOS BECA NY 2027 (UPDATE)'!H11</f>
        <v>8.5</v>
      </c>
      <c r="I19" s="76">
        <f>'NOMINADOS BECA NY 2027 (UPDATE)'!I11</f>
        <v>9</v>
      </c>
      <c r="J19" s="80">
        <f>'NOMINADOS BECA NY 2027 (UPDATE)'!J11</f>
        <v>8.6999999999999993</v>
      </c>
      <c r="K19" s="76">
        <f>'NOMINADOS BECA NY 2027 (UPDATE)'!K11</f>
        <v>8.5</v>
      </c>
      <c r="L19" s="77">
        <f>'NOMINADOS BECA NY 2027 (UPDATE)'!L11</f>
        <v>8.1999999999999993</v>
      </c>
      <c r="M19" s="82">
        <f>'NOMINADOS BECA NY 2027 (UPDATE)'!M11</f>
        <v>8.5425000000000004</v>
      </c>
      <c r="N19" s="73">
        <f>'NOMINADOS BECA NY 2027 (UPDATE)'!N11</f>
        <v>5.9797500000000001</v>
      </c>
      <c r="O19" s="62">
        <f>'NOMINADOS BECA NY 2027 (UPDATE)'!O11</f>
        <v>7.7</v>
      </c>
      <c r="P19" s="23">
        <f>'NOMINADOS BECA NY 2027 (UPDATE)'!P11</f>
        <v>6.8</v>
      </c>
      <c r="Q19" s="23">
        <f>'NOMINADOS BECA NY 2027 (UPDATE)'!Q11</f>
        <v>2.4</v>
      </c>
      <c r="R19" s="63">
        <f>'NOMINADOS BECA NY 2027 (UPDATE)'!R11</f>
        <v>2.0699999999999998</v>
      </c>
      <c r="S19" s="55">
        <f>'NOMINADOS BECA NY 2027 (UPDATE)'!S11</f>
        <v>105</v>
      </c>
      <c r="T19" s="29">
        <f>'NOMINADOS BECA NY 2027 (UPDATE)'!T11</f>
        <v>225</v>
      </c>
      <c r="U19" s="29">
        <f>'NOMINADOS BECA NY 2027 (UPDATE)'!U11</f>
        <v>45</v>
      </c>
      <c r="V19" s="89">
        <f>'NOMINADOS BECA NY 2027 (UPDATE)'!V11</f>
        <v>375</v>
      </c>
      <c r="W19" s="44">
        <f>'NOMINADOS BECA NY 2027 (UPDATE)'!W11</f>
        <v>27</v>
      </c>
      <c r="X19" s="45">
        <f>'NOMINADOS BECA NY 2027 (UPDATE)'!X11</f>
        <v>0</v>
      </c>
      <c r="Y19" s="45">
        <f>'NOMINADOS BECA NY 2027 (UPDATE)'!Y11</f>
        <v>0</v>
      </c>
      <c r="Z19" s="48">
        <f>'NOMINADOS BECA NY 2027 (UPDATE)'!Z11</f>
        <v>27</v>
      </c>
      <c r="AA19" s="84">
        <f>'NOMINADOS BECA NY 2027 (UPDATE)'!AA11</f>
        <v>5.9047499999999999</v>
      </c>
      <c r="AB19" s="51"/>
      <c r="AC19" s="51"/>
      <c r="AD19" s="16"/>
      <c r="AE19" s="16"/>
    </row>
    <row r="20" spans="1:31" x14ac:dyDescent="0.25">
      <c r="A20">
        <f t="shared" si="0"/>
        <v>13</v>
      </c>
      <c r="B20" s="7">
        <f>'NOMINADOS BECA NY 2027 (UPDATE)'!B12</f>
        <v>298</v>
      </c>
      <c r="C20" s="7" t="str">
        <f>'NOMINADOS BECA NY 2027 (UPDATE)'!C12</f>
        <v>3B</v>
      </c>
      <c r="D20" s="3" t="str">
        <f>'NOMINADOS BECA NY 2027 (UPDATE)'!D12</f>
        <v>ZARATE Soto Javiera</v>
      </c>
      <c r="E20" s="15">
        <f>'NOMINADOS BECA NY 2027 (UPDATE)'!E12</f>
        <v>10</v>
      </c>
      <c r="F20" s="76">
        <f>'NOMINADOS BECA NY 2027 (UPDATE)'!F12</f>
        <v>8.1</v>
      </c>
      <c r="G20" s="86">
        <f>'NOMINADOS BECA NY 2027 (UPDATE)'!G12</f>
        <v>2.2000000000000002</v>
      </c>
      <c r="H20" s="77">
        <f>'NOMINADOS BECA NY 2027 (UPDATE)'!H12</f>
        <v>7.6</v>
      </c>
      <c r="I20" s="76">
        <f>'NOMINADOS BECA NY 2027 (UPDATE)'!I12</f>
        <v>7.2</v>
      </c>
      <c r="J20" s="80">
        <f>'NOMINADOS BECA NY 2027 (UPDATE)'!J12</f>
        <v>7</v>
      </c>
      <c r="K20" s="76">
        <f>'NOMINADOS BECA NY 2027 (UPDATE)'!K12</f>
        <v>7.9</v>
      </c>
      <c r="L20" s="77">
        <f>'NOMINADOS BECA NY 2027 (UPDATE)'!L12</f>
        <v>7.6</v>
      </c>
      <c r="M20" s="82">
        <f>'NOMINADOS BECA NY 2027 (UPDATE)'!M12</f>
        <v>8.0050000000000008</v>
      </c>
      <c r="N20" s="73">
        <f>'NOMINADOS BECA NY 2027 (UPDATE)'!N12</f>
        <v>5.6035000000000004</v>
      </c>
      <c r="O20" s="62">
        <f>'NOMINADOS BECA NY 2027 (UPDATE)'!O12</f>
        <v>7.8</v>
      </c>
      <c r="P20" s="23">
        <f>'NOMINADOS BECA NY 2027 (UPDATE)'!P12</f>
        <v>7.4</v>
      </c>
      <c r="Q20" s="23">
        <f>'NOMINADOS BECA NY 2027 (UPDATE)'!Q12</f>
        <v>3</v>
      </c>
      <c r="R20" s="63">
        <f>'NOMINADOS BECA NY 2027 (UPDATE)'!R12</f>
        <v>2.16</v>
      </c>
      <c r="S20" s="55">
        <f>'NOMINADOS BECA NY 2027 (UPDATE)'!S12</f>
        <v>140</v>
      </c>
      <c r="T20" s="29">
        <f>'NOMINADOS BECA NY 2027 (UPDATE)'!T12</f>
        <v>160</v>
      </c>
      <c r="U20" s="29">
        <f>'NOMINADOS BECA NY 2027 (UPDATE)'!U12</f>
        <v>0</v>
      </c>
      <c r="V20" s="89">
        <f>'NOMINADOS BECA NY 2027 (UPDATE)'!V12</f>
        <v>300</v>
      </c>
      <c r="W20" s="44">
        <f>'NOMINADOS BECA NY 2027 (UPDATE)'!W12</f>
        <v>47</v>
      </c>
      <c r="X20" s="45">
        <f>'NOMINADOS BECA NY 2027 (UPDATE)'!X12</f>
        <v>10</v>
      </c>
      <c r="Y20" s="45">
        <f>'NOMINADOS BECA NY 2027 (UPDATE)'!Y12</f>
        <v>0</v>
      </c>
      <c r="Z20" s="48">
        <f>'NOMINADOS BECA NY 2027 (UPDATE)'!Z12</f>
        <v>57</v>
      </c>
      <c r="AA20" s="84">
        <f>'NOMINADOS BECA NY 2027 (UPDATE)'!AA12</f>
        <v>5.6935000000000002</v>
      </c>
      <c r="AB20" s="91" t="s">
        <v>51</v>
      </c>
      <c r="AC20" s="51"/>
      <c r="AD20" s="16"/>
      <c r="AE20" s="16"/>
    </row>
    <row r="21" spans="1:31" x14ac:dyDescent="0.25">
      <c r="A21">
        <f t="shared" si="0"/>
        <v>14</v>
      </c>
      <c r="B21" s="7">
        <f>'NOMINADOS BECA NY 2027 (UPDATE)'!B22</f>
        <v>52</v>
      </c>
      <c r="C21" s="5" t="str">
        <f>'NOMINADOS BECA NY 2027 (UPDATE)'!C22</f>
        <v>3L</v>
      </c>
      <c r="D21" s="3" t="str">
        <f>'NOMINADOS BECA NY 2027 (UPDATE)'!D22</f>
        <v>ANGULO Munita Martín</v>
      </c>
      <c r="E21" s="15">
        <f>'NOMINADOS BECA NY 2027 (UPDATE)'!E22</f>
        <v>8</v>
      </c>
      <c r="F21" s="76">
        <f>'NOMINADOS BECA NY 2027 (UPDATE)'!F22</f>
        <v>8</v>
      </c>
      <c r="G21" s="86">
        <f>'NOMINADOS BECA NY 2027 (UPDATE)'!G22</f>
        <v>5.7</v>
      </c>
      <c r="H21" s="77">
        <f>'NOMINADOS BECA NY 2027 (UPDATE)'!H22</f>
        <v>7.8</v>
      </c>
      <c r="I21" s="76">
        <f>'NOMINADOS BECA NY 2027 (UPDATE)'!I22</f>
        <v>7.2</v>
      </c>
      <c r="J21" s="80">
        <f>'NOMINADOS BECA NY 2027 (UPDATE)'!J22</f>
        <v>7.4</v>
      </c>
      <c r="K21" s="76">
        <f>'NOMINADOS BECA NY 2027 (UPDATE)'!K22</f>
        <v>8</v>
      </c>
      <c r="L21" s="77">
        <f>'NOMINADOS BECA NY 2027 (UPDATE)'!L22</f>
        <v>7.6</v>
      </c>
      <c r="M21" s="82">
        <f>'NOMINADOS BECA NY 2027 (UPDATE)'!M22</f>
        <v>7.65</v>
      </c>
      <c r="N21" s="73">
        <f>'NOMINADOS BECA NY 2027 (UPDATE)'!N22</f>
        <v>5.3550000000000004</v>
      </c>
      <c r="O21" s="62">
        <f>'NOMINADOS BECA NY 2027 (UPDATE)'!O22</f>
        <v>7.8</v>
      </c>
      <c r="P21" s="23">
        <f>'NOMINADOS BECA NY 2027 (UPDATE)'!P22</f>
        <v>8.9</v>
      </c>
      <c r="Q21" s="23">
        <f>'NOMINADOS BECA NY 2027 (UPDATE)'!Q22</f>
        <v>6.9</v>
      </c>
      <c r="R21" s="63">
        <f>'NOMINADOS BECA NY 2027 (UPDATE)'!R22</f>
        <v>2.4119999999999995</v>
      </c>
      <c r="S21" s="55">
        <f>'NOMINADOS BECA NY 2027 (UPDATE)'!S22</f>
        <v>70</v>
      </c>
      <c r="T21" s="29">
        <f>'NOMINADOS BECA NY 2027 (UPDATE)'!T22</f>
        <v>295</v>
      </c>
      <c r="U21" s="29">
        <f>'NOMINADOS BECA NY 2027 (UPDATE)'!U22</f>
        <v>75</v>
      </c>
      <c r="V21" s="89">
        <f>'NOMINADOS BECA NY 2027 (UPDATE)'!V22</f>
        <v>440</v>
      </c>
      <c r="W21" s="44">
        <f>'NOMINADOS BECA NY 2027 (UPDATE)'!W22</f>
        <v>8</v>
      </c>
      <c r="X21" s="45">
        <f>'NOMINADOS BECA NY 2027 (UPDATE)'!X22</f>
        <v>0</v>
      </c>
      <c r="Y21" s="45">
        <f>'NOMINADOS BECA NY 2027 (UPDATE)'!Y22</f>
        <v>0</v>
      </c>
      <c r="Z21" s="48">
        <f>'NOMINADOS BECA NY 2027 (UPDATE)'!Z22</f>
        <v>8</v>
      </c>
      <c r="AA21" s="84">
        <f>'NOMINADOS BECA NY 2027 (UPDATE)'!AA22</f>
        <v>5.4869999999999992</v>
      </c>
      <c r="AB21" s="91" t="s">
        <v>52</v>
      </c>
      <c r="AC21" s="51"/>
      <c r="AD21" s="16"/>
      <c r="AE21" s="16"/>
    </row>
    <row r="22" spans="1:31" x14ac:dyDescent="0.25">
      <c r="A22">
        <f t="shared" si="0"/>
        <v>15</v>
      </c>
      <c r="B22" s="6">
        <f>'NOMINADOS BECA NY 2027 (UPDATE)'!B14</f>
        <v>159</v>
      </c>
      <c r="C22" s="7" t="str">
        <f>'NOMINADOS BECA NY 2027 (UPDATE)'!C14</f>
        <v>3B</v>
      </c>
      <c r="D22" s="3" t="str">
        <f>'NOMINADOS BECA NY 2027 (UPDATE)'!D14</f>
        <v>MELINAO Mansilla Luis</v>
      </c>
      <c r="E22" s="15">
        <f>'NOMINADOS BECA NY 2027 (UPDATE)'!E14</f>
        <v>10</v>
      </c>
      <c r="F22" s="76">
        <f>'NOMINADOS BECA NY 2027 (UPDATE)'!F14</f>
        <v>8.1999999999999993</v>
      </c>
      <c r="G22" s="86">
        <f>'NOMINADOS BECA NY 2027 (UPDATE)'!G14</f>
        <v>3.5</v>
      </c>
      <c r="H22" s="77">
        <f>'NOMINADOS BECA NY 2027 (UPDATE)'!H14</f>
        <v>8</v>
      </c>
      <c r="I22" s="76">
        <f>'NOMINADOS BECA NY 2027 (UPDATE)'!I14</f>
        <v>8</v>
      </c>
      <c r="J22" s="80">
        <f>'NOMINADOS BECA NY 2027 (UPDATE)'!J14</f>
        <v>8.1999999999999993</v>
      </c>
      <c r="K22" s="76">
        <f>'NOMINADOS BECA NY 2027 (UPDATE)'!K14</f>
        <v>8.1</v>
      </c>
      <c r="L22" s="77">
        <f>'NOMINADOS BECA NY 2027 (UPDATE)'!L14</f>
        <v>7.6</v>
      </c>
      <c r="M22" s="82">
        <f>'NOMINADOS BECA NY 2027 (UPDATE)'!M14</f>
        <v>8.39</v>
      </c>
      <c r="N22" s="73">
        <f>'NOMINADOS BECA NY 2027 (UPDATE)'!N14</f>
        <v>5.8730000000000011</v>
      </c>
      <c r="O22" s="62">
        <f>'NOMINADOS BECA NY 2027 (UPDATE)'!O14</f>
        <v>7.7</v>
      </c>
      <c r="P22" s="23">
        <f>'NOMINADOS BECA NY 2027 (UPDATE)'!P14</f>
        <v>7.7</v>
      </c>
      <c r="Q22" s="23">
        <f>'NOMINADOS BECA NY 2027 (UPDATE)'!Q14</f>
        <v>5.4</v>
      </c>
      <c r="R22" s="63">
        <f>'NOMINADOS BECA NY 2027 (UPDATE)'!R14</f>
        <v>2.2409999999999997</v>
      </c>
      <c r="S22" s="55">
        <f>'NOMINADOS BECA NY 2027 (UPDATE)'!S14</f>
        <v>15</v>
      </c>
      <c r="T22" s="29">
        <f>'NOMINADOS BECA NY 2027 (UPDATE)'!T14</f>
        <v>150</v>
      </c>
      <c r="U22" s="29">
        <f>'NOMINADOS BECA NY 2027 (UPDATE)'!U14</f>
        <v>175</v>
      </c>
      <c r="V22" s="89">
        <f>'NOMINADOS BECA NY 2027 (UPDATE)'!V14</f>
        <v>340</v>
      </c>
      <c r="W22" s="44">
        <f>'NOMINADOS BECA NY 2027 (UPDATE)'!W14</f>
        <v>136</v>
      </c>
      <c r="X22" s="45">
        <f>'NOMINADOS BECA NY 2027 (UPDATE)'!X14</f>
        <v>2</v>
      </c>
      <c r="Y22" s="45">
        <f>'NOMINADOS BECA NY 2027 (UPDATE)'!Y14</f>
        <v>0</v>
      </c>
      <c r="Z22" s="48">
        <f>'NOMINADOS BECA NY 2027 (UPDATE)'!Z14</f>
        <v>138</v>
      </c>
      <c r="AA22" s="84">
        <f>'NOMINADOS BECA NY 2027 (UPDATE)'!AA14</f>
        <v>5.0340000000000007</v>
      </c>
      <c r="AB22" s="91" t="s">
        <v>51</v>
      </c>
      <c r="AC22" s="51"/>
      <c r="AD22" s="16"/>
      <c r="AE22" s="16"/>
    </row>
    <row r="23" spans="1:31" x14ac:dyDescent="0.25">
      <c r="A23">
        <f t="shared" si="0"/>
        <v>16</v>
      </c>
      <c r="B23" s="6">
        <f>'NOMINADOS BECA NY 2027 (UPDATE)'!B18</f>
        <v>186</v>
      </c>
      <c r="C23" s="11" t="str">
        <f>'NOMINADOS BECA NY 2027 (UPDATE)'!C18</f>
        <v>3C</v>
      </c>
      <c r="D23" s="3" t="str">
        <f>'NOMINADOS BECA NY 2027 (UPDATE)'!D18</f>
        <v>ROMAN Valenzuela Agustín</v>
      </c>
      <c r="E23" s="15">
        <f>'NOMINADOS BECA NY 2027 (UPDATE)'!E18</f>
        <v>10</v>
      </c>
      <c r="F23" s="76">
        <f>'NOMINADOS BECA NY 2027 (UPDATE)'!F18</f>
        <v>6.5</v>
      </c>
      <c r="G23" s="86">
        <f>'NOMINADOS BECA NY 2027 (UPDATE)'!G18</f>
        <v>1.8</v>
      </c>
      <c r="H23" s="77">
        <f>'NOMINADOS BECA NY 2027 (UPDATE)'!H18</f>
        <v>7.4</v>
      </c>
      <c r="I23" s="76">
        <f>'NOMINADOS BECA NY 2027 (UPDATE)'!I18</f>
        <v>7.2</v>
      </c>
      <c r="J23" s="80">
        <f>'NOMINADOS BECA NY 2027 (UPDATE)'!J18</f>
        <v>7.3</v>
      </c>
      <c r="K23" s="76">
        <f>'NOMINADOS BECA NY 2027 (UPDATE)'!K18</f>
        <v>7.4</v>
      </c>
      <c r="L23" s="77">
        <f>'NOMINADOS BECA NY 2027 (UPDATE)'!L18</f>
        <v>6.6</v>
      </c>
      <c r="M23" s="82">
        <f>'NOMINADOS BECA NY 2027 (UPDATE)'!M18</f>
        <v>7.6924999999999999</v>
      </c>
      <c r="N23" s="73">
        <f>'NOMINADOS BECA NY 2027 (UPDATE)'!N18</f>
        <v>5.3847500000000004</v>
      </c>
      <c r="O23" s="62">
        <f>'NOMINADOS BECA NY 2027 (UPDATE)'!O18</f>
        <v>8</v>
      </c>
      <c r="P23" s="23">
        <f>'NOMINADOS BECA NY 2027 (UPDATE)'!P18</f>
        <v>8.1</v>
      </c>
      <c r="Q23" s="23">
        <f>'NOMINADOS BECA NY 2027 (UPDATE)'!Q18</f>
        <v>6.6</v>
      </c>
      <c r="R23" s="63">
        <f>'NOMINADOS BECA NY 2027 (UPDATE)'!R18</f>
        <v>2.367</v>
      </c>
      <c r="S23" s="55">
        <f>'NOMINADOS BECA NY 2027 (UPDATE)'!S18</f>
        <v>220</v>
      </c>
      <c r="T23" s="29">
        <f>'NOMINADOS BECA NY 2027 (UPDATE)'!T18</f>
        <v>175</v>
      </c>
      <c r="U23" s="29">
        <f>'NOMINADOS BECA NY 2027 (UPDATE)'!U18</f>
        <v>0</v>
      </c>
      <c r="V23" s="89">
        <f>'NOMINADOS BECA NY 2027 (UPDATE)'!V18</f>
        <v>395</v>
      </c>
      <c r="W23" s="44">
        <f>'NOMINADOS BECA NY 2027 (UPDATE)'!W18</f>
        <v>57</v>
      </c>
      <c r="X23" s="45">
        <f>'NOMINADOS BECA NY 2027 (UPDATE)'!X18</f>
        <v>12</v>
      </c>
      <c r="Y23" s="45">
        <f>'NOMINADOS BECA NY 2027 (UPDATE)'!Y18</f>
        <v>13</v>
      </c>
      <c r="Z23" s="48">
        <f>'NOMINADOS BECA NY 2027 (UPDATE)'!Z18</f>
        <v>82</v>
      </c>
      <c r="AA23" s="84">
        <f>'NOMINADOS BECA NY 2027 (UPDATE)'!AA18</f>
        <v>4.9567499999999995</v>
      </c>
      <c r="AB23" s="91" t="s">
        <v>51</v>
      </c>
      <c r="AC23" s="51"/>
      <c r="AD23" s="16"/>
      <c r="AE23" s="16"/>
    </row>
    <row r="24" spans="1:31" ht="15.75" thickBot="1" x14ac:dyDescent="0.3">
      <c r="A24">
        <f t="shared" si="0"/>
        <v>17</v>
      </c>
      <c r="B24" s="7">
        <f>'NOMINADOS BECA NY 2027 (UPDATE)'!B10</f>
        <v>212</v>
      </c>
      <c r="C24" s="7" t="str">
        <f>'NOMINADOS BECA NY 2027 (UPDATE)'!C10</f>
        <v>3A</v>
      </c>
      <c r="D24" s="3" t="str">
        <f>'NOMINADOS BECA NY 2027 (UPDATE)'!D10</f>
        <v>LEON Garrido Martina</v>
      </c>
      <c r="E24" s="15">
        <f>'NOMINADOS BECA NY 2027 (UPDATE)'!E10</f>
        <v>10</v>
      </c>
      <c r="F24" s="78">
        <f>'NOMINADOS BECA NY 2027 (UPDATE)'!F10</f>
        <v>7.2</v>
      </c>
      <c r="G24" s="87">
        <f>'NOMINADOS BECA NY 2027 (UPDATE)'!G10</f>
        <v>3.1</v>
      </c>
      <c r="H24" s="79">
        <f>'NOMINADOS BECA NY 2027 (UPDATE)'!H10</f>
        <v>8.5</v>
      </c>
      <c r="I24" s="78">
        <f>'NOMINADOS BECA NY 2027 (UPDATE)'!I10</f>
        <v>6.6</v>
      </c>
      <c r="J24" s="81">
        <f>'NOMINADOS BECA NY 2027 (UPDATE)'!J10</f>
        <v>7.5</v>
      </c>
      <c r="K24" s="78">
        <f>'NOMINADOS BECA NY 2027 (UPDATE)'!K10</f>
        <v>8</v>
      </c>
      <c r="L24" s="79">
        <f>'NOMINADOS BECA NY 2027 (UPDATE)'!L10</f>
        <v>6.9</v>
      </c>
      <c r="M24" s="83">
        <f>'NOMINADOS BECA NY 2027 (UPDATE)'!M10</f>
        <v>7.9775</v>
      </c>
      <c r="N24" s="74">
        <f>'NOMINADOS BECA NY 2027 (UPDATE)'!N10</f>
        <v>5.5842499999999999</v>
      </c>
      <c r="O24" s="64">
        <f>'NOMINADOS BECA NY 2027 (UPDATE)'!O10</f>
        <v>7.7</v>
      </c>
      <c r="P24" s="65">
        <f>'NOMINADOS BECA NY 2027 (UPDATE)'!P10</f>
        <v>6.1</v>
      </c>
      <c r="Q24" s="65">
        <f>'NOMINADOS BECA NY 2027 (UPDATE)'!Q10</f>
        <v>0</v>
      </c>
      <c r="R24" s="66">
        <f>'NOMINADOS BECA NY 2027 (UPDATE)'!R10</f>
        <v>1.9350000000000001</v>
      </c>
      <c r="S24" s="56">
        <f>'NOMINADOS BECA NY 2027 (UPDATE)'!S10</f>
        <v>200</v>
      </c>
      <c r="T24" s="31">
        <f>'NOMINADOS BECA NY 2027 (UPDATE)'!T10</f>
        <v>75</v>
      </c>
      <c r="U24" s="31">
        <f>'NOMINADOS BECA NY 2027 (UPDATE)'!U10</f>
        <v>25</v>
      </c>
      <c r="V24" s="90">
        <f>'NOMINADOS BECA NY 2027 (UPDATE)'!V10</f>
        <v>300</v>
      </c>
      <c r="W24" s="46">
        <f>'NOMINADOS BECA NY 2027 (UPDATE)'!W10</f>
        <v>280</v>
      </c>
      <c r="X24" s="47">
        <f>'NOMINADOS BECA NY 2027 (UPDATE)'!X10</f>
        <v>68</v>
      </c>
      <c r="Y24" s="47">
        <f>'NOMINADOS BECA NY 2027 (UPDATE)'!Y10</f>
        <v>2</v>
      </c>
      <c r="Z24" s="49">
        <f>'NOMINADOS BECA NY 2027 (UPDATE)'!Z10</f>
        <v>350</v>
      </c>
      <c r="AA24" s="84">
        <f>'NOMINADOS BECA NY 2027 (UPDATE)'!AA10</f>
        <v>2.5192499999999995</v>
      </c>
      <c r="AB24" s="91" t="s">
        <v>53</v>
      </c>
      <c r="AC24" s="51"/>
      <c r="AD24" s="16"/>
      <c r="AE24" s="16"/>
    </row>
    <row r="25" spans="1:31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50"/>
      <c r="N25" s="50"/>
      <c r="O25" s="50"/>
      <c r="P25" s="50"/>
      <c r="Q25" s="50"/>
      <c r="R25" s="50"/>
      <c r="S25" s="50"/>
      <c r="T25" s="50"/>
      <c r="V25" s="50"/>
      <c r="W25" s="50"/>
      <c r="X25" s="50"/>
      <c r="Y25" s="50"/>
      <c r="Z25" s="50"/>
      <c r="AA25" s="50"/>
      <c r="AB25" s="16"/>
      <c r="AC25" s="16"/>
      <c r="AD25" s="16"/>
      <c r="AE25" s="16"/>
    </row>
    <row r="26" spans="1:31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16"/>
      <c r="AC26" s="16"/>
      <c r="AD26" s="16"/>
      <c r="AE26" s="16"/>
    </row>
    <row r="27" spans="1:31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16"/>
      <c r="AC27" s="16"/>
      <c r="AD27" s="16"/>
      <c r="AE27" s="16"/>
    </row>
    <row r="28" spans="1:31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16"/>
      <c r="AC28" s="16"/>
      <c r="AD28" s="16"/>
      <c r="AE28" s="16"/>
    </row>
    <row r="29" spans="1:31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16"/>
      <c r="AC29" s="16"/>
      <c r="AD29" s="16"/>
      <c r="AE29" s="16"/>
    </row>
    <row r="30" spans="1:31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16"/>
      <c r="AC30" s="16"/>
      <c r="AD30" s="16"/>
      <c r="AE30" s="16"/>
    </row>
    <row r="31" spans="1:31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16"/>
      <c r="AC31" s="16"/>
      <c r="AD31" s="16"/>
      <c r="AE31" s="16"/>
    </row>
    <row r="32" spans="1:31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16"/>
      <c r="AC32" s="16"/>
      <c r="AD32" s="16"/>
      <c r="AE32" s="16"/>
    </row>
    <row r="33" spans="1:31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16"/>
      <c r="AC33" s="16"/>
      <c r="AD33" s="16"/>
      <c r="AE33" s="16"/>
    </row>
    <row r="34" spans="1:31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16"/>
      <c r="AC34" s="16"/>
      <c r="AD34" s="16"/>
      <c r="AE34" s="16"/>
    </row>
    <row r="35" spans="1:31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16"/>
      <c r="AC35" s="16"/>
      <c r="AD35" s="16"/>
      <c r="AE35" s="16"/>
    </row>
    <row r="36" spans="1:31" x14ac:dyDescent="0.2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16"/>
      <c r="AC36" s="16"/>
      <c r="AD36" s="16"/>
      <c r="AE36" s="16"/>
    </row>
    <row r="37" spans="1:31" x14ac:dyDescent="0.2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16"/>
      <c r="AC37" s="16"/>
      <c r="AD37" s="16"/>
      <c r="AE37" s="16"/>
    </row>
    <row r="38" spans="1:31" x14ac:dyDescent="0.2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16"/>
      <c r="AC38" s="16"/>
      <c r="AD38" s="16"/>
      <c r="AE38" s="16"/>
    </row>
    <row r="39" spans="1:31" x14ac:dyDescent="0.2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16"/>
      <c r="AC39" s="16"/>
      <c r="AD39" s="16"/>
      <c r="AE39" s="16"/>
    </row>
    <row r="40" spans="1:31" x14ac:dyDescent="0.2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16"/>
      <c r="AC40" s="16"/>
      <c r="AD40" s="16"/>
      <c r="AE40" s="16"/>
    </row>
    <row r="41" spans="1:31" x14ac:dyDescent="0.25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16"/>
      <c r="AC41" s="16"/>
      <c r="AD41" s="16"/>
      <c r="AE41" s="16"/>
    </row>
    <row r="42" spans="1:31" x14ac:dyDescent="0.2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16"/>
      <c r="AC42" s="16"/>
      <c r="AD42" s="16"/>
      <c r="AE42" s="16"/>
    </row>
    <row r="43" spans="1:31" x14ac:dyDescent="0.2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16"/>
      <c r="AC43" s="16"/>
      <c r="AD43" s="16"/>
      <c r="AE43" s="16"/>
    </row>
    <row r="44" spans="1:31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16"/>
      <c r="AC44" s="16"/>
      <c r="AD44" s="16"/>
      <c r="AE44" s="16"/>
    </row>
    <row r="45" spans="1:31" x14ac:dyDescent="0.2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16"/>
      <c r="AC45" s="16"/>
      <c r="AD45" s="16"/>
      <c r="AE45" s="16"/>
    </row>
    <row r="46" spans="1:31" x14ac:dyDescent="0.2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16"/>
      <c r="AC46" s="16"/>
      <c r="AD46" s="16"/>
      <c r="AE46" s="16"/>
    </row>
    <row r="47" spans="1:31" x14ac:dyDescent="0.2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16"/>
      <c r="AC47" s="16"/>
      <c r="AD47" s="16"/>
      <c r="AE47" s="16"/>
    </row>
    <row r="48" spans="1:31" x14ac:dyDescent="0.2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16"/>
      <c r="AC48" s="16"/>
      <c r="AD48" s="16"/>
      <c r="AE48" s="16"/>
    </row>
    <row r="49" spans="1:31" x14ac:dyDescent="0.2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16"/>
      <c r="AC49" s="16"/>
      <c r="AD49" s="16"/>
      <c r="AE49" s="16"/>
    </row>
    <row r="50" spans="1:31" x14ac:dyDescent="0.25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16"/>
      <c r="AC50" s="16"/>
      <c r="AD50" s="16"/>
      <c r="AE50" s="16"/>
    </row>
    <row r="51" spans="1:31" x14ac:dyDescent="0.25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16"/>
      <c r="AC51" s="16"/>
      <c r="AD51" s="16"/>
      <c r="AE51" s="16"/>
    </row>
    <row r="52" spans="1:31" x14ac:dyDescent="0.25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16"/>
      <c r="AC52" s="16"/>
      <c r="AD52" s="16"/>
      <c r="AE52" s="16"/>
    </row>
    <row r="53" spans="1:31" x14ac:dyDescent="0.2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16"/>
      <c r="AC53" s="16"/>
      <c r="AD53" s="16"/>
      <c r="AE53" s="16"/>
    </row>
    <row r="54" spans="1:31" x14ac:dyDescent="0.2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16"/>
      <c r="AC54" s="16"/>
      <c r="AD54" s="16"/>
      <c r="AE54" s="16"/>
    </row>
    <row r="55" spans="1:31" x14ac:dyDescent="0.25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16"/>
      <c r="AC55" s="16"/>
      <c r="AD55" s="16"/>
      <c r="AE55" s="16"/>
    </row>
    <row r="56" spans="1:31" x14ac:dyDescent="0.25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16"/>
      <c r="AC56" s="16"/>
      <c r="AD56" s="16"/>
      <c r="AE56" s="16"/>
    </row>
    <row r="57" spans="1:31" x14ac:dyDescent="0.25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16"/>
      <c r="AC57" s="16"/>
      <c r="AD57" s="16"/>
      <c r="AE57" s="16"/>
    </row>
    <row r="58" spans="1:31" x14ac:dyDescent="0.2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16"/>
      <c r="AC58" s="16"/>
      <c r="AD58" s="16"/>
      <c r="AE58" s="16"/>
    </row>
    <row r="59" spans="1:31" x14ac:dyDescent="0.25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16"/>
      <c r="AC59" s="16"/>
      <c r="AD59" s="16"/>
      <c r="AE59" s="16"/>
    </row>
    <row r="60" spans="1:31" x14ac:dyDescent="0.25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16"/>
      <c r="AC60" s="16"/>
      <c r="AD60" s="16"/>
      <c r="AE60" s="16"/>
    </row>
    <row r="61" spans="1:31" x14ac:dyDescent="0.25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16"/>
      <c r="AC61" s="16"/>
      <c r="AD61" s="16"/>
      <c r="AE61" s="16"/>
    </row>
    <row r="62" spans="1:31" x14ac:dyDescent="0.25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16"/>
      <c r="AC62" s="16"/>
      <c r="AD62" s="16"/>
      <c r="AE62" s="16"/>
    </row>
    <row r="63" spans="1:31" x14ac:dyDescent="0.25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  <c r="AA63" s="50"/>
      <c r="AB63" s="16"/>
      <c r="AC63" s="16"/>
      <c r="AD63" s="16"/>
      <c r="AE63" s="16"/>
    </row>
    <row r="64" spans="1:31" x14ac:dyDescent="0.25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16"/>
      <c r="AC64" s="16"/>
      <c r="AD64" s="16"/>
      <c r="AE64" s="16"/>
    </row>
    <row r="65" spans="1:31" x14ac:dyDescent="0.25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16"/>
      <c r="AC65" s="16"/>
      <c r="AD65" s="16"/>
      <c r="AE65" s="16"/>
    </row>
    <row r="66" spans="1:31" x14ac:dyDescent="0.25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0"/>
      <c r="AB66" s="16"/>
      <c r="AC66" s="16"/>
      <c r="AD66" s="16"/>
      <c r="AE66" s="16"/>
    </row>
    <row r="67" spans="1:31" x14ac:dyDescent="0.25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  <c r="AA67" s="50"/>
      <c r="AB67" s="16"/>
      <c r="AC67" s="16"/>
      <c r="AD67" s="16"/>
      <c r="AE67" s="16"/>
    </row>
    <row r="68" spans="1:31" x14ac:dyDescent="0.25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16"/>
      <c r="AC68" s="16"/>
      <c r="AD68" s="16"/>
      <c r="AE68" s="16"/>
    </row>
    <row r="69" spans="1:31" x14ac:dyDescent="0.25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0"/>
      <c r="AB69" s="16"/>
      <c r="AC69" s="16"/>
      <c r="AD69" s="16"/>
      <c r="AE69" s="16"/>
    </row>
    <row r="70" spans="1:31" x14ac:dyDescent="0.25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  <c r="AB70" s="16"/>
      <c r="AC70" s="16"/>
      <c r="AD70" s="16"/>
      <c r="AE70" s="16"/>
    </row>
    <row r="71" spans="1:31" x14ac:dyDescent="0.25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16"/>
      <c r="AC71" s="16"/>
      <c r="AD71" s="16"/>
      <c r="AE71" s="16"/>
    </row>
    <row r="72" spans="1:31" x14ac:dyDescent="0.25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16"/>
      <c r="AC72" s="16"/>
      <c r="AD72" s="16"/>
      <c r="AE72" s="16"/>
    </row>
    <row r="73" spans="1:31" x14ac:dyDescent="0.25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16"/>
      <c r="AC73" s="16"/>
      <c r="AD73" s="16"/>
      <c r="AE73" s="16"/>
    </row>
    <row r="74" spans="1:31" x14ac:dyDescent="0.25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16"/>
      <c r="AC74" s="16"/>
      <c r="AD74" s="16"/>
      <c r="AE74" s="16"/>
    </row>
    <row r="75" spans="1:31" x14ac:dyDescent="0.25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16"/>
      <c r="AC75" s="16"/>
      <c r="AD75" s="16"/>
      <c r="AE75" s="16"/>
    </row>
    <row r="76" spans="1:31" x14ac:dyDescent="0.25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16"/>
      <c r="AC76" s="16"/>
      <c r="AD76" s="16"/>
      <c r="AE76" s="16"/>
    </row>
    <row r="77" spans="1:31" x14ac:dyDescent="0.25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16"/>
      <c r="AC77" s="16"/>
      <c r="AD77" s="16"/>
      <c r="AE77" s="16"/>
    </row>
    <row r="78" spans="1:31" x14ac:dyDescent="0.25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50"/>
      <c r="N78" s="50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0"/>
      <c r="AA78" s="50"/>
      <c r="AB78" s="16"/>
      <c r="AC78" s="16"/>
      <c r="AD78" s="16"/>
      <c r="AE78" s="16"/>
    </row>
    <row r="79" spans="1:31" x14ac:dyDescent="0.25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16"/>
      <c r="AC79" s="16"/>
      <c r="AD79" s="16"/>
      <c r="AE79" s="16"/>
    </row>
  </sheetData>
  <mergeCells count="9">
    <mergeCell ref="S6:V6"/>
    <mergeCell ref="W6:Z6"/>
    <mergeCell ref="AB1:AC2"/>
    <mergeCell ref="D2:AA3"/>
    <mergeCell ref="D4:AA4"/>
    <mergeCell ref="F5:H5"/>
    <mergeCell ref="I5:J5"/>
    <mergeCell ref="K5:L5"/>
    <mergeCell ref="P5:Q5"/>
  </mergeCells>
  <pageMargins left="0.31496062992125984" right="0.31496062992125984" top="0.74803149606299213" bottom="0.74803149606299213" header="0.31496062992125984" footer="0.31496062992125984"/>
  <pageSetup paperSize="8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E79"/>
  <sheetViews>
    <sheetView topLeftCell="I4" zoomScale="85" zoomScaleNormal="85" zoomScaleSheetLayoutView="90" workbookViewId="0">
      <selection activeCell="B21" sqref="B21:AA21"/>
    </sheetView>
  </sheetViews>
  <sheetFormatPr baseColWidth="10" defaultRowHeight="15" x14ac:dyDescent="0.25"/>
  <cols>
    <col min="1" max="1" width="3.85546875" customWidth="1"/>
    <col min="2" max="2" width="5.5703125" customWidth="1"/>
    <col min="3" max="3" width="5.7109375" customWidth="1"/>
    <col min="4" max="4" width="27.42578125" customWidth="1"/>
    <col min="5" max="5" width="14" customWidth="1"/>
    <col min="6" max="6" width="10.7109375" customWidth="1"/>
    <col min="7" max="7" width="8.28515625" customWidth="1"/>
    <col min="8" max="8" width="9.85546875" customWidth="1"/>
    <col min="9" max="9" width="11" customWidth="1"/>
    <col min="10" max="10" width="11.140625" customWidth="1"/>
    <col min="11" max="11" width="10.5703125" customWidth="1"/>
    <col min="12" max="12" width="10.85546875" customWidth="1"/>
    <col min="13" max="13" width="12.28515625" style="25" customWidth="1"/>
    <col min="14" max="14" width="15.85546875" style="25" customWidth="1"/>
    <col min="15" max="15" width="12.85546875" style="25" customWidth="1"/>
    <col min="16" max="16" width="9.28515625" style="25" customWidth="1"/>
    <col min="17" max="17" width="11.140625" style="25" customWidth="1"/>
    <col min="18" max="18" width="11.85546875" style="25" customWidth="1"/>
    <col min="19" max="21" width="6.28515625" style="25" customWidth="1"/>
    <col min="22" max="22" width="14.28515625" style="25" customWidth="1"/>
    <col min="23" max="25" width="6.5703125" style="25" customWidth="1"/>
    <col min="26" max="26" width="11.42578125" style="25" customWidth="1"/>
    <col min="27" max="27" width="15.140625" style="25" customWidth="1"/>
  </cols>
  <sheetData>
    <row r="1" spans="1:31" s="1" customFormat="1" ht="15.75" x14ac:dyDescent="0.25">
      <c r="A1" s="18"/>
      <c r="B1" s="19"/>
      <c r="C1" s="19"/>
      <c r="D1" s="52"/>
      <c r="E1" s="53"/>
      <c r="F1" s="53"/>
      <c r="G1" s="53"/>
      <c r="H1" s="53"/>
      <c r="I1" s="53"/>
      <c r="J1" s="18"/>
      <c r="K1" s="53"/>
      <c r="L1" s="53"/>
      <c r="M1" s="19"/>
      <c r="N1" s="19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11"/>
      <c r="AB1" s="113"/>
      <c r="AC1" s="113"/>
      <c r="AD1" s="18"/>
      <c r="AE1" s="18"/>
    </row>
    <row r="2" spans="1:31" s="1" customFormat="1" ht="15.75" customHeight="1" x14ac:dyDescent="0.25">
      <c r="A2" s="18"/>
      <c r="B2" s="19" t="s">
        <v>48</v>
      </c>
      <c r="C2" s="19"/>
      <c r="D2" s="114" t="s">
        <v>20</v>
      </c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3"/>
      <c r="AC2" s="113"/>
      <c r="AD2" s="18"/>
      <c r="AE2" s="18"/>
    </row>
    <row r="3" spans="1:31" s="1" customFormat="1" ht="16.5" customHeight="1" x14ac:dyDescent="0.25">
      <c r="A3" s="18"/>
      <c r="B3" s="19"/>
      <c r="C3" s="19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51"/>
      <c r="AC3" s="51"/>
      <c r="AD3" s="18"/>
      <c r="AE3" s="18"/>
    </row>
    <row r="4" spans="1:31" s="1" customFormat="1" ht="16.5" customHeight="1" thickBot="1" x14ac:dyDescent="0.3">
      <c r="A4" s="18"/>
      <c r="B4" s="19"/>
      <c r="C4" s="19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51"/>
      <c r="AC4" s="51"/>
      <c r="AD4" s="18"/>
      <c r="AE4" s="18"/>
    </row>
    <row r="5" spans="1:31" s="27" customFormat="1" ht="24.75" thickBot="1" x14ac:dyDescent="0.3">
      <c r="A5" s="26"/>
      <c r="B5" s="26"/>
      <c r="C5" s="26"/>
      <c r="D5" s="26"/>
      <c r="E5" s="12">
        <v>2026</v>
      </c>
      <c r="F5" s="116">
        <v>2024</v>
      </c>
      <c r="G5" s="117"/>
      <c r="H5" s="118"/>
      <c r="I5" s="116">
        <v>2025</v>
      </c>
      <c r="J5" s="118"/>
      <c r="K5" s="116" t="s">
        <v>17</v>
      </c>
      <c r="L5" s="118"/>
      <c r="M5" s="33"/>
      <c r="N5" s="33"/>
      <c r="O5" s="57" t="s">
        <v>37</v>
      </c>
      <c r="P5" s="119" t="s">
        <v>36</v>
      </c>
      <c r="Q5" s="119"/>
      <c r="R5" s="58"/>
      <c r="S5" s="33"/>
      <c r="T5" s="33"/>
      <c r="U5" s="33"/>
      <c r="V5" s="33"/>
      <c r="W5" s="33"/>
      <c r="X5" s="33"/>
      <c r="Y5" s="33"/>
      <c r="Z5" s="33"/>
      <c r="AA5" s="33"/>
      <c r="AB5" s="51"/>
      <c r="AC5" s="51"/>
      <c r="AD5" s="26"/>
      <c r="AE5" s="26"/>
    </row>
    <row r="6" spans="1:31" ht="14.25" customHeight="1" thickBot="1" x14ac:dyDescent="0.3">
      <c r="A6" s="16"/>
      <c r="B6" s="20"/>
      <c r="C6" s="20"/>
      <c r="D6" s="17"/>
      <c r="E6" s="13">
        <v>0.3</v>
      </c>
      <c r="F6" s="67">
        <v>0.1</v>
      </c>
      <c r="G6" s="68">
        <v>0.05</v>
      </c>
      <c r="H6" s="69">
        <v>0.1</v>
      </c>
      <c r="I6" s="70">
        <v>0.125</v>
      </c>
      <c r="J6" s="71">
        <v>0.125</v>
      </c>
      <c r="K6" s="67">
        <v>0.1</v>
      </c>
      <c r="L6" s="69">
        <v>0.1</v>
      </c>
      <c r="M6" s="35">
        <v>1</v>
      </c>
      <c r="N6" s="72">
        <v>0.7</v>
      </c>
      <c r="O6" s="59">
        <v>0.6</v>
      </c>
      <c r="P6" s="2">
        <v>0.3</v>
      </c>
      <c r="Q6" s="2">
        <v>0.1</v>
      </c>
      <c r="R6" s="60">
        <v>0.3</v>
      </c>
      <c r="S6" s="110" t="s">
        <v>41</v>
      </c>
      <c r="T6" s="111"/>
      <c r="U6" s="111"/>
      <c r="V6" s="111"/>
      <c r="W6" s="112" t="s">
        <v>42</v>
      </c>
      <c r="X6" s="112"/>
      <c r="Y6" s="112"/>
      <c r="Z6" s="112"/>
      <c r="AA6" s="28"/>
      <c r="AB6" s="51"/>
      <c r="AC6" s="51"/>
      <c r="AD6" s="16"/>
      <c r="AE6" s="16"/>
    </row>
    <row r="7" spans="1:31" ht="42.75" customHeight="1" x14ac:dyDescent="0.25">
      <c r="A7" s="22"/>
      <c r="B7" s="9" t="s">
        <v>2</v>
      </c>
      <c r="C7" s="9" t="s">
        <v>0</v>
      </c>
      <c r="D7" s="9" t="s">
        <v>1</v>
      </c>
      <c r="E7" s="14" t="s">
        <v>8</v>
      </c>
      <c r="F7" s="38" t="s">
        <v>7</v>
      </c>
      <c r="G7" s="75" t="s">
        <v>6</v>
      </c>
      <c r="H7" s="39" t="s">
        <v>5</v>
      </c>
      <c r="I7" s="38" t="s">
        <v>4</v>
      </c>
      <c r="J7" s="39" t="s">
        <v>3</v>
      </c>
      <c r="K7" s="38" t="s">
        <v>18</v>
      </c>
      <c r="L7" s="39" t="s">
        <v>19</v>
      </c>
      <c r="M7" s="36" t="s">
        <v>45</v>
      </c>
      <c r="N7" s="34" t="s">
        <v>46</v>
      </c>
      <c r="O7" s="42" t="s">
        <v>35</v>
      </c>
      <c r="P7" s="41" t="s">
        <v>33</v>
      </c>
      <c r="Q7" s="41" t="s">
        <v>34</v>
      </c>
      <c r="R7" s="61" t="s">
        <v>40</v>
      </c>
      <c r="S7" s="40">
        <v>2024</v>
      </c>
      <c r="T7" s="41">
        <v>2025</v>
      </c>
      <c r="U7" s="41">
        <v>2026</v>
      </c>
      <c r="V7" s="43" t="s">
        <v>43</v>
      </c>
      <c r="W7" s="42">
        <v>2024</v>
      </c>
      <c r="X7" s="41">
        <v>2025</v>
      </c>
      <c r="Y7" s="41">
        <v>2026</v>
      </c>
      <c r="Z7" s="43" t="s">
        <v>44</v>
      </c>
      <c r="AA7" s="37" t="s">
        <v>13</v>
      </c>
      <c r="AB7" s="51"/>
      <c r="AC7" s="51"/>
      <c r="AD7" s="16"/>
      <c r="AE7" s="16"/>
    </row>
    <row r="8" spans="1:31" x14ac:dyDescent="0.25">
      <c r="A8">
        <v>1</v>
      </c>
      <c r="B8" s="4">
        <v>399</v>
      </c>
      <c r="C8" s="5" t="s">
        <v>11</v>
      </c>
      <c r="D8" s="21" t="s">
        <v>14</v>
      </c>
      <c r="E8" s="15">
        <v>10</v>
      </c>
      <c r="F8" s="76">
        <v>9.1999999999999993</v>
      </c>
      <c r="G8" s="86">
        <v>4.5</v>
      </c>
      <c r="H8" s="77">
        <v>9.1</v>
      </c>
      <c r="I8" s="76">
        <v>8.4</v>
      </c>
      <c r="J8" s="77">
        <v>8.4</v>
      </c>
      <c r="K8" s="76">
        <v>8.4</v>
      </c>
      <c r="L8" s="77">
        <v>8.8000000000000007</v>
      </c>
      <c r="M8" s="82">
        <f>MIN(10,0.3*E8+0.1*F8+0.05*G8+0.1*H8+0.125*I8+0.125*J8+0.1*K8+0.1*L8)</f>
        <v>8.875</v>
      </c>
      <c r="N8" s="73">
        <f>M8*70/100</f>
        <v>6.2125000000000004</v>
      </c>
      <c r="O8" s="62">
        <v>8.9</v>
      </c>
      <c r="P8" s="23">
        <v>8.4</v>
      </c>
      <c r="Q8" s="23">
        <v>6.5</v>
      </c>
      <c r="R8" s="63">
        <f>(O8*O6+P8*P6+Q8*Q6)*R6</f>
        <v>2.5529999999999999</v>
      </c>
      <c r="S8" s="55">
        <v>0</v>
      </c>
      <c r="T8" s="29">
        <v>20</v>
      </c>
      <c r="U8" s="29">
        <v>0</v>
      </c>
      <c r="V8" s="30">
        <f>SUM(S8:U8)</f>
        <v>20</v>
      </c>
      <c r="W8" s="44">
        <v>8</v>
      </c>
      <c r="X8" s="45">
        <v>8</v>
      </c>
      <c r="Y8" s="45">
        <v>0</v>
      </c>
      <c r="Z8" s="48">
        <f>SUM(W8:Y8)</f>
        <v>16</v>
      </c>
      <c r="AA8" s="84">
        <f>N8+R8-V8*0.005-Z8*0.01</f>
        <v>8.5054999999999996</v>
      </c>
      <c r="AB8" s="51" t="s">
        <v>47</v>
      </c>
      <c r="AC8" s="51"/>
      <c r="AD8" s="16"/>
      <c r="AE8" s="16"/>
    </row>
    <row r="9" spans="1:31" x14ac:dyDescent="0.25">
      <c r="A9">
        <f>A8+1</f>
        <v>2</v>
      </c>
      <c r="B9" s="6">
        <v>390</v>
      </c>
      <c r="C9" s="6" t="s">
        <v>9</v>
      </c>
      <c r="D9" s="3" t="s">
        <v>15</v>
      </c>
      <c r="E9" s="15">
        <v>10</v>
      </c>
      <c r="F9" s="76">
        <v>8.1</v>
      </c>
      <c r="G9" s="86">
        <v>6.2</v>
      </c>
      <c r="H9" s="77">
        <v>7.8</v>
      </c>
      <c r="I9" s="76">
        <v>8.1999999999999993</v>
      </c>
      <c r="J9" s="77">
        <v>8.1</v>
      </c>
      <c r="K9" s="76">
        <v>7.7</v>
      </c>
      <c r="L9" s="77">
        <v>8.4</v>
      </c>
      <c r="M9" s="82">
        <f t="shared" ref="M9:M24" si="0">MIN(10, 0.3*E9+0.1*F9+0.05*G9+0.1*H9+0.125*I9+0.125*J9+0.1*K9+0.1*L9)</f>
        <v>8.5475000000000012</v>
      </c>
      <c r="N9" s="73">
        <f>M9*70/100</f>
        <v>5.9832500000000008</v>
      </c>
      <c r="O9" s="62">
        <v>8</v>
      </c>
      <c r="P9" s="23">
        <v>8</v>
      </c>
      <c r="Q9" s="23">
        <v>5.9</v>
      </c>
      <c r="R9" s="63">
        <f>(O9*O6+P9*P6+Q9*Q6)*R6</f>
        <v>2.3369999999999997</v>
      </c>
      <c r="S9" s="55">
        <v>105</v>
      </c>
      <c r="T9" s="29">
        <v>160</v>
      </c>
      <c r="U9" s="29">
        <v>50</v>
      </c>
      <c r="V9" s="30">
        <f t="shared" ref="V9:V24" si="1">SUM(S9:U9)</f>
        <v>315</v>
      </c>
      <c r="W9" s="44">
        <v>7</v>
      </c>
      <c r="X9" s="45">
        <v>8</v>
      </c>
      <c r="Y9" s="45">
        <v>3</v>
      </c>
      <c r="Z9" s="48">
        <f t="shared" ref="Z9:Z24" si="2">SUM(W9:Y9)</f>
        <v>18</v>
      </c>
      <c r="AA9" s="84">
        <f t="shared" ref="AA9:AA24" si="3">N9+R9-V9*0.005-Z9*0.01</f>
        <v>6.5652500000000016</v>
      </c>
      <c r="AB9" s="51" t="s">
        <v>47</v>
      </c>
      <c r="AC9" s="51"/>
      <c r="AD9" s="16"/>
      <c r="AE9" s="16"/>
    </row>
    <row r="10" spans="1:31" x14ac:dyDescent="0.25">
      <c r="A10">
        <f t="shared" ref="A10:A23" si="4">A9+1</f>
        <v>3</v>
      </c>
      <c r="B10" s="6">
        <v>212</v>
      </c>
      <c r="C10" s="6" t="s">
        <v>9</v>
      </c>
      <c r="D10" s="3" t="s">
        <v>32</v>
      </c>
      <c r="E10" s="15">
        <v>10</v>
      </c>
      <c r="F10" s="76">
        <v>7.2</v>
      </c>
      <c r="G10" s="86">
        <v>3.1</v>
      </c>
      <c r="H10" s="77">
        <v>8.5</v>
      </c>
      <c r="I10" s="76">
        <v>6.6</v>
      </c>
      <c r="J10" s="77">
        <v>7.5</v>
      </c>
      <c r="K10" s="76">
        <v>8</v>
      </c>
      <c r="L10" s="77">
        <v>6.9</v>
      </c>
      <c r="M10" s="82">
        <f t="shared" si="0"/>
        <v>7.9775</v>
      </c>
      <c r="N10" s="73">
        <f t="shared" ref="N10:N24" si="5">M10*70/100</f>
        <v>5.5842499999999999</v>
      </c>
      <c r="O10" s="62">
        <v>7.7</v>
      </c>
      <c r="P10" s="23">
        <v>6.1</v>
      </c>
      <c r="Q10" s="23">
        <v>0</v>
      </c>
      <c r="R10" s="63">
        <f>(O10*O6+P10*P6+Q10*Q6)*R6</f>
        <v>1.9350000000000001</v>
      </c>
      <c r="S10" s="55">
        <v>200</v>
      </c>
      <c r="T10" s="29">
        <v>75</v>
      </c>
      <c r="U10" s="29">
        <v>25</v>
      </c>
      <c r="V10" s="88">
        <f t="shared" si="1"/>
        <v>300</v>
      </c>
      <c r="W10" s="44">
        <v>280</v>
      </c>
      <c r="X10" s="45">
        <v>68</v>
      </c>
      <c r="Y10" s="45">
        <v>2</v>
      </c>
      <c r="Z10" s="48">
        <f t="shared" si="2"/>
        <v>350</v>
      </c>
      <c r="AA10" s="84">
        <f t="shared" si="3"/>
        <v>2.5192499999999995</v>
      </c>
      <c r="AB10" s="51"/>
      <c r="AC10" s="51"/>
      <c r="AD10" s="16"/>
      <c r="AE10" s="16"/>
    </row>
    <row r="11" spans="1:31" x14ac:dyDescent="0.25">
      <c r="A11">
        <f t="shared" si="4"/>
        <v>4</v>
      </c>
      <c r="B11" s="7">
        <v>267</v>
      </c>
      <c r="C11" s="7" t="s">
        <v>12</v>
      </c>
      <c r="D11" s="3" t="s">
        <v>16</v>
      </c>
      <c r="E11" s="15">
        <v>10</v>
      </c>
      <c r="F11" s="76">
        <v>6.9</v>
      </c>
      <c r="G11" s="86">
        <v>2.4</v>
      </c>
      <c r="H11" s="77">
        <v>8.5</v>
      </c>
      <c r="I11" s="76">
        <v>9</v>
      </c>
      <c r="J11" s="77">
        <v>8.6999999999999993</v>
      </c>
      <c r="K11" s="76">
        <v>8.5</v>
      </c>
      <c r="L11" s="77">
        <v>8.1999999999999993</v>
      </c>
      <c r="M11" s="82">
        <f t="shared" si="0"/>
        <v>8.5425000000000004</v>
      </c>
      <c r="N11" s="73">
        <f t="shared" si="5"/>
        <v>5.9797500000000001</v>
      </c>
      <c r="O11" s="62">
        <v>7.7</v>
      </c>
      <c r="P11" s="23">
        <v>6.8</v>
      </c>
      <c r="Q11" s="23">
        <v>2.4</v>
      </c>
      <c r="R11" s="63">
        <f>(O11*O6+P11*P6+Q11*Q6)*R6</f>
        <v>2.0699999999999998</v>
      </c>
      <c r="S11" s="55">
        <v>105</v>
      </c>
      <c r="T11" s="29">
        <v>225</v>
      </c>
      <c r="U11" s="29">
        <v>45</v>
      </c>
      <c r="V11" s="30">
        <f t="shared" si="1"/>
        <v>375</v>
      </c>
      <c r="W11" s="44">
        <v>27</v>
      </c>
      <c r="X11" s="45">
        <v>0</v>
      </c>
      <c r="Y11" s="45">
        <v>0</v>
      </c>
      <c r="Z11" s="48">
        <f t="shared" si="2"/>
        <v>27</v>
      </c>
      <c r="AA11" s="84">
        <f t="shared" si="3"/>
        <v>5.9047499999999999</v>
      </c>
      <c r="AB11" s="51" t="s">
        <v>47</v>
      </c>
      <c r="AC11" s="51"/>
      <c r="AD11" s="16"/>
      <c r="AE11" s="16"/>
    </row>
    <row r="12" spans="1:31" ht="16.5" customHeight="1" x14ac:dyDescent="0.25">
      <c r="A12">
        <f t="shared" si="4"/>
        <v>5</v>
      </c>
      <c r="B12" s="6">
        <v>298</v>
      </c>
      <c r="C12" s="6" t="s">
        <v>11</v>
      </c>
      <c r="D12" s="3" t="s">
        <v>21</v>
      </c>
      <c r="E12" s="15">
        <v>10</v>
      </c>
      <c r="F12" s="76">
        <v>8.1</v>
      </c>
      <c r="G12" s="86">
        <v>2.2000000000000002</v>
      </c>
      <c r="H12" s="77">
        <v>7.6</v>
      </c>
      <c r="I12" s="76">
        <v>7.2</v>
      </c>
      <c r="J12" s="77">
        <v>7</v>
      </c>
      <c r="K12" s="76">
        <v>7.9</v>
      </c>
      <c r="L12" s="77">
        <v>7.6</v>
      </c>
      <c r="M12" s="82">
        <f t="shared" si="0"/>
        <v>8.0050000000000008</v>
      </c>
      <c r="N12" s="73">
        <f t="shared" si="5"/>
        <v>5.6035000000000004</v>
      </c>
      <c r="O12" s="62">
        <v>7.8</v>
      </c>
      <c r="P12" s="23">
        <v>7.4</v>
      </c>
      <c r="Q12" s="24">
        <v>3</v>
      </c>
      <c r="R12" s="63">
        <f>(O12*O6+P12*P6+Q12*Q6)*R6</f>
        <v>2.16</v>
      </c>
      <c r="S12" s="55">
        <v>140</v>
      </c>
      <c r="T12" s="29">
        <v>160</v>
      </c>
      <c r="U12" s="29">
        <v>0</v>
      </c>
      <c r="V12" s="88">
        <f t="shared" si="1"/>
        <v>300</v>
      </c>
      <c r="W12" s="44">
        <v>47</v>
      </c>
      <c r="X12" s="45">
        <v>10</v>
      </c>
      <c r="Y12" s="45">
        <v>0</v>
      </c>
      <c r="Z12" s="48">
        <f t="shared" si="2"/>
        <v>57</v>
      </c>
      <c r="AA12" s="84">
        <f t="shared" si="3"/>
        <v>5.6935000000000002</v>
      </c>
      <c r="AB12" s="51" t="s">
        <v>47</v>
      </c>
      <c r="AC12" s="51"/>
      <c r="AD12" s="16"/>
      <c r="AE12" s="16"/>
    </row>
    <row r="13" spans="1:31" x14ac:dyDescent="0.25">
      <c r="A13">
        <f t="shared" si="4"/>
        <v>6</v>
      </c>
      <c r="B13" s="7">
        <v>147</v>
      </c>
      <c r="C13" s="7" t="s">
        <v>9</v>
      </c>
      <c r="D13" s="3" t="s">
        <v>22</v>
      </c>
      <c r="E13" s="15">
        <v>10</v>
      </c>
      <c r="F13" s="76">
        <v>8.8000000000000007</v>
      </c>
      <c r="G13" s="86">
        <v>3.2</v>
      </c>
      <c r="H13" s="77">
        <v>9.3000000000000007</v>
      </c>
      <c r="I13" s="76">
        <v>8.9</v>
      </c>
      <c r="J13" s="77">
        <v>9.1999999999999993</v>
      </c>
      <c r="K13" s="76">
        <v>8.8000000000000007</v>
      </c>
      <c r="L13" s="77">
        <v>8.8000000000000007</v>
      </c>
      <c r="M13" s="82">
        <f t="shared" si="0"/>
        <v>8.9925000000000015</v>
      </c>
      <c r="N13" s="73">
        <f t="shared" si="5"/>
        <v>6.2947500000000014</v>
      </c>
      <c r="O13" s="62">
        <v>9.1999999999999993</v>
      </c>
      <c r="P13" s="23">
        <v>9.3000000000000007</v>
      </c>
      <c r="Q13" s="24">
        <v>7.7</v>
      </c>
      <c r="R13" s="63">
        <f>(O13*O6+P13*P6+Q13*Q6)*R6</f>
        <v>2.7239999999999993</v>
      </c>
      <c r="S13" s="55">
        <v>25</v>
      </c>
      <c r="T13" s="29">
        <v>30</v>
      </c>
      <c r="U13" s="29">
        <v>0</v>
      </c>
      <c r="V13" s="30">
        <f t="shared" si="1"/>
        <v>55</v>
      </c>
      <c r="W13" s="44">
        <v>15</v>
      </c>
      <c r="X13" s="45">
        <v>14</v>
      </c>
      <c r="Y13" s="45">
        <v>7</v>
      </c>
      <c r="Z13" s="48">
        <f t="shared" si="2"/>
        <v>36</v>
      </c>
      <c r="AA13" s="84">
        <f t="shared" si="3"/>
        <v>8.3837500000000009</v>
      </c>
      <c r="AB13" s="51" t="s">
        <v>47</v>
      </c>
      <c r="AC13" s="51"/>
      <c r="AD13" s="16"/>
      <c r="AE13" s="16"/>
    </row>
    <row r="14" spans="1:31" x14ac:dyDescent="0.25">
      <c r="A14">
        <f t="shared" si="4"/>
        <v>7</v>
      </c>
      <c r="B14" s="7">
        <v>159</v>
      </c>
      <c r="C14" s="5" t="s">
        <v>11</v>
      </c>
      <c r="D14" s="3" t="s">
        <v>23</v>
      </c>
      <c r="E14" s="15">
        <v>10</v>
      </c>
      <c r="F14" s="76">
        <v>8.1999999999999993</v>
      </c>
      <c r="G14" s="86">
        <v>3.5</v>
      </c>
      <c r="H14" s="77">
        <v>8</v>
      </c>
      <c r="I14" s="76">
        <v>8</v>
      </c>
      <c r="J14" s="77">
        <v>8.1999999999999993</v>
      </c>
      <c r="K14" s="76">
        <v>8.1</v>
      </c>
      <c r="L14" s="77">
        <v>7.6</v>
      </c>
      <c r="M14" s="82">
        <f t="shared" si="0"/>
        <v>8.39</v>
      </c>
      <c r="N14" s="73">
        <f t="shared" si="5"/>
        <v>5.8730000000000011</v>
      </c>
      <c r="O14" s="62">
        <v>7.7</v>
      </c>
      <c r="P14" s="23">
        <v>7.7</v>
      </c>
      <c r="Q14" s="24">
        <v>5.4</v>
      </c>
      <c r="R14" s="63">
        <f>(O14*O6+P14*P6+Q14*Q6)*R6</f>
        <v>2.2409999999999997</v>
      </c>
      <c r="S14" s="55">
        <v>15</v>
      </c>
      <c r="T14" s="29">
        <v>150</v>
      </c>
      <c r="U14" s="29">
        <v>175</v>
      </c>
      <c r="V14" s="88">
        <f t="shared" si="1"/>
        <v>340</v>
      </c>
      <c r="W14" s="44">
        <v>136</v>
      </c>
      <c r="X14" s="45">
        <v>2</v>
      </c>
      <c r="Y14" s="45">
        <v>0</v>
      </c>
      <c r="Z14" s="48">
        <f t="shared" si="2"/>
        <v>138</v>
      </c>
      <c r="AA14" s="84">
        <f t="shared" si="3"/>
        <v>5.0340000000000007</v>
      </c>
      <c r="AB14" s="51" t="s">
        <v>47</v>
      </c>
      <c r="AC14" s="51"/>
      <c r="AD14" s="16"/>
      <c r="AE14" s="16"/>
    </row>
    <row r="15" spans="1:31" x14ac:dyDescent="0.25">
      <c r="A15">
        <f t="shared" si="4"/>
        <v>8</v>
      </c>
      <c r="B15" s="8">
        <v>317</v>
      </c>
      <c r="C15" s="7" t="s">
        <v>11</v>
      </c>
      <c r="D15" s="10" t="s">
        <v>39</v>
      </c>
      <c r="E15" s="15">
        <v>10</v>
      </c>
      <c r="F15" s="76">
        <v>8.4</v>
      </c>
      <c r="G15" s="86">
        <v>3.7</v>
      </c>
      <c r="H15" s="77">
        <v>8.1999999999999993</v>
      </c>
      <c r="I15" s="76">
        <v>8</v>
      </c>
      <c r="J15" s="77">
        <v>7.5</v>
      </c>
      <c r="K15" s="76">
        <v>7.6</v>
      </c>
      <c r="L15" s="77">
        <v>8.3000000000000007</v>
      </c>
      <c r="M15" s="82">
        <f t="shared" si="0"/>
        <v>8.3724999999999987</v>
      </c>
      <c r="N15" s="73">
        <f t="shared" si="5"/>
        <v>5.8607499999999995</v>
      </c>
      <c r="O15" s="62">
        <v>8.1999999999999993</v>
      </c>
      <c r="P15" s="23">
        <v>8.3000000000000007</v>
      </c>
      <c r="Q15" s="24">
        <v>6.1</v>
      </c>
      <c r="R15" s="63">
        <f>(O15*O6+P15*P6+Q15*Q6)*R6</f>
        <v>2.4059999999999997</v>
      </c>
      <c r="S15" s="55">
        <v>55</v>
      </c>
      <c r="T15" s="29">
        <v>25</v>
      </c>
      <c r="U15" s="29">
        <v>0</v>
      </c>
      <c r="V15" s="30">
        <f t="shared" si="1"/>
        <v>80</v>
      </c>
      <c r="W15" s="44">
        <v>0</v>
      </c>
      <c r="X15" s="45">
        <v>9</v>
      </c>
      <c r="Y15" s="45">
        <v>0</v>
      </c>
      <c r="Z15" s="48">
        <f t="shared" si="2"/>
        <v>9</v>
      </c>
      <c r="AA15" s="84">
        <f>N15+R15-V15*0.005-Z15*0.01</f>
        <v>7.7767499999999981</v>
      </c>
      <c r="AB15" s="51" t="s">
        <v>47</v>
      </c>
      <c r="AC15" s="51"/>
      <c r="AD15" s="16"/>
      <c r="AE15" s="16"/>
    </row>
    <row r="16" spans="1:31" x14ac:dyDescent="0.25">
      <c r="A16">
        <f t="shared" si="4"/>
        <v>9</v>
      </c>
      <c r="B16" s="6">
        <v>336</v>
      </c>
      <c r="C16" s="7" t="s">
        <v>9</v>
      </c>
      <c r="D16" s="3" t="s">
        <v>24</v>
      </c>
      <c r="E16" s="15">
        <v>10</v>
      </c>
      <c r="F16" s="76">
        <v>6.7</v>
      </c>
      <c r="G16" s="86">
        <v>1.9</v>
      </c>
      <c r="H16" s="77">
        <v>8</v>
      </c>
      <c r="I16" s="76">
        <v>8.4</v>
      </c>
      <c r="J16" s="77">
        <v>7.6</v>
      </c>
      <c r="K16" s="76">
        <v>7.6</v>
      </c>
      <c r="L16" s="77">
        <v>6.9</v>
      </c>
      <c r="M16" s="82">
        <f t="shared" si="0"/>
        <v>8.0150000000000006</v>
      </c>
      <c r="N16" s="73">
        <f t="shared" si="5"/>
        <v>5.6105000000000009</v>
      </c>
      <c r="O16" s="62">
        <v>8.5</v>
      </c>
      <c r="P16" s="23">
        <v>9.3000000000000007</v>
      </c>
      <c r="Q16" s="24">
        <v>6.4</v>
      </c>
      <c r="R16" s="63">
        <f>(O16*O6+P16*P6+Q16*Q6)*R6</f>
        <v>2.5589999999999997</v>
      </c>
      <c r="S16" s="55">
        <v>125</v>
      </c>
      <c r="T16" s="29">
        <v>90</v>
      </c>
      <c r="U16" s="29">
        <v>35</v>
      </c>
      <c r="V16" s="30">
        <f t="shared" si="1"/>
        <v>250</v>
      </c>
      <c r="W16" s="44">
        <v>49</v>
      </c>
      <c r="X16" s="45">
        <v>0</v>
      </c>
      <c r="Y16" s="45">
        <v>7</v>
      </c>
      <c r="Z16" s="48">
        <f t="shared" si="2"/>
        <v>56</v>
      </c>
      <c r="AA16" s="84">
        <f t="shared" si="3"/>
        <v>6.3595000000000006</v>
      </c>
      <c r="AB16" s="51" t="s">
        <v>47</v>
      </c>
      <c r="AC16" s="51"/>
      <c r="AD16" s="16"/>
      <c r="AE16" s="16"/>
    </row>
    <row r="17" spans="1:31" x14ac:dyDescent="0.25">
      <c r="A17">
        <f t="shared" si="4"/>
        <v>10</v>
      </c>
      <c r="B17" s="11">
        <v>363</v>
      </c>
      <c r="C17" s="6" t="s">
        <v>10</v>
      </c>
      <c r="D17" s="10" t="s">
        <v>38</v>
      </c>
      <c r="E17" s="15">
        <v>10</v>
      </c>
      <c r="F17" s="76">
        <v>6.5</v>
      </c>
      <c r="G17" s="86">
        <v>2.2999999999999998</v>
      </c>
      <c r="H17" s="77">
        <v>7.1</v>
      </c>
      <c r="I17" s="76">
        <v>8.1</v>
      </c>
      <c r="J17" s="80">
        <v>7.3</v>
      </c>
      <c r="K17" s="76">
        <v>6.8</v>
      </c>
      <c r="L17" s="77">
        <v>6.6</v>
      </c>
      <c r="M17" s="82">
        <f t="shared" si="0"/>
        <v>7.7399999999999993</v>
      </c>
      <c r="N17" s="73">
        <f>M17*70/100</f>
        <v>5.4179999999999993</v>
      </c>
      <c r="O17" s="62">
        <v>7.8</v>
      </c>
      <c r="P17" s="23">
        <v>7.5</v>
      </c>
      <c r="Q17" s="24">
        <v>8.4</v>
      </c>
      <c r="R17" s="63">
        <f>(O17*O6+P17*P6+Q17*Q6)*R6</f>
        <v>2.331</v>
      </c>
      <c r="S17" s="55">
        <v>15</v>
      </c>
      <c r="T17" s="29">
        <v>145</v>
      </c>
      <c r="U17" s="29">
        <v>45</v>
      </c>
      <c r="V17" s="30">
        <f t="shared" si="1"/>
        <v>205</v>
      </c>
      <c r="W17" s="44">
        <v>5</v>
      </c>
      <c r="X17" s="45">
        <v>4</v>
      </c>
      <c r="Y17" s="45">
        <v>0</v>
      </c>
      <c r="Z17" s="48">
        <f t="shared" si="2"/>
        <v>9</v>
      </c>
      <c r="AA17" s="84">
        <f t="shared" si="3"/>
        <v>6.6339999999999986</v>
      </c>
      <c r="AB17" s="51" t="s">
        <v>47</v>
      </c>
      <c r="AC17" s="51"/>
      <c r="AD17" s="16"/>
      <c r="AE17" s="16"/>
    </row>
    <row r="18" spans="1:31" x14ac:dyDescent="0.25">
      <c r="A18">
        <f t="shared" si="4"/>
        <v>11</v>
      </c>
      <c r="B18" s="7">
        <v>186</v>
      </c>
      <c r="C18" s="7" t="s">
        <v>10</v>
      </c>
      <c r="D18" s="3" t="s">
        <v>25</v>
      </c>
      <c r="E18" s="15">
        <v>10</v>
      </c>
      <c r="F18" s="76">
        <v>6.5</v>
      </c>
      <c r="G18" s="86">
        <v>1.8</v>
      </c>
      <c r="H18" s="77">
        <v>7.4</v>
      </c>
      <c r="I18" s="76">
        <v>7.2</v>
      </c>
      <c r="J18" s="80">
        <v>7.3</v>
      </c>
      <c r="K18" s="76">
        <v>7.4</v>
      </c>
      <c r="L18" s="77">
        <v>6.6</v>
      </c>
      <c r="M18" s="82">
        <f t="shared" si="0"/>
        <v>7.6924999999999999</v>
      </c>
      <c r="N18" s="73">
        <f t="shared" si="5"/>
        <v>5.3847500000000004</v>
      </c>
      <c r="O18" s="62">
        <v>8</v>
      </c>
      <c r="P18" s="23">
        <v>8.1</v>
      </c>
      <c r="Q18" s="24">
        <v>6.6</v>
      </c>
      <c r="R18" s="63">
        <f>(O18*O6+P18*P6+Q18*Q6)*R6</f>
        <v>2.367</v>
      </c>
      <c r="S18" s="55">
        <v>220</v>
      </c>
      <c r="T18" s="29">
        <v>175</v>
      </c>
      <c r="U18" s="29">
        <v>0</v>
      </c>
      <c r="V18" s="88">
        <f t="shared" si="1"/>
        <v>395</v>
      </c>
      <c r="W18" s="44">
        <v>57</v>
      </c>
      <c r="X18" s="45">
        <v>12</v>
      </c>
      <c r="Y18" s="45">
        <v>13</v>
      </c>
      <c r="Z18" s="48">
        <f t="shared" si="2"/>
        <v>82</v>
      </c>
      <c r="AA18" s="84">
        <f t="shared" si="3"/>
        <v>4.9567499999999995</v>
      </c>
      <c r="AB18" s="51" t="s">
        <v>47</v>
      </c>
      <c r="AC18" s="51"/>
      <c r="AD18" s="16"/>
      <c r="AE18" s="16"/>
    </row>
    <row r="19" spans="1:31" x14ac:dyDescent="0.25">
      <c r="A19">
        <f t="shared" si="4"/>
        <v>12</v>
      </c>
      <c r="B19" s="1">
        <v>407</v>
      </c>
      <c r="C19" s="11" t="s">
        <v>9</v>
      </c>
      <c r="D19" s="3" t="s">
        <v>27</v>
      </c>
      <c r="E19" s="15">
        <v>10</v>
      </c>
      <c r="F19" s="76">
        <v>8.1999999999999993</v>
      </c>
      <c r="G19" s="86">
        <v>2.8</v>
      </c>
      <c r="H19" s="77">
        <v>8.8000000000000007</v>
      </c>
      <c r="I19" s="76">
        <v>8.5</v>
      </c>
      <c r="J19" s="80">
        <v>8.6</v>
      </c>
      <c r="K19" s="76">
        <v>8.4</v>
      </c>
      <c r="L19" s="77">
        <v>8.1</v>
      </c>
      <c r="M19" s="82">
        <f t="shared" si="0"/>
        <v>8.6274999999999995</v>
      </c>
      <c r="N19" s="73">
        <f t="shared" si="5"/>
        <v>6.0392499999999991</v>
      </c>
      <c r="O19" s="62">
        <v>8</v>
      </c>
      <c r="P19" s="23">
        <v>7.5</v>
      </c>
      <c r="Q19" s="23">
        <v>6.2</v>
      </c>
      <c r="R19" s="63">
        <f>(O19*O6+P19*P6+Q19*Q6)*R6</f>
        <v>2.3009999999999997</v>
      </c>
      <c r="S19" s="55">
        <v>20</v>
      </c>
      <c r="T19" s="29">
        <v>100</v>
      </c>
      <c r="U19" s="29">
        <v>0</v>
      </c>
      <c r="V19" s="30">
        <f t="shared" si="1"/>
        <v>120</v>
      </c>
      <c r="W19" s="44">
        <v>6</v>
      </c>
      <c r="X19" s="45">
        <v>27</v>
      </c>
      <c r="Y19" s="45">
        <v>0</v>
      </c>
      <c r="Z19" s="48">
        <f t="shared" si="2"/>
        <v>33</v>
      </c>
      <c r="AA19" s="84">
        <f t="shared" si="3"/>
        <v>7.4102499999999996</v>
      </c>
      <c r="AB19" s="51" t="s">
        <v>47</v>
      </c>
      <c r="AC19" s="51"/>
      <c r="AD19" s="16"/>
      <c r="AE19" s="16"/>
    </row>
    <row r="20" spans="1:31" x14ac:dyDescent="0.25">
      <c r="A20">
        <f t="shared" si="4"/>
        <v>13</v>
      </c>
      <c r="B20" s="7">
        <v>32</v>
      </c>
      <c r="C20" s="7" t="s">
        <v>10</v>
      </c>
      <c r="D20" s="3" t="s">
        <v>26</v>
      </c>
      <c r="E20" s="15">
        <v>10</v>
      </c>
      <c r="F20" s="76">
        <v>8.1999999999999993</v>
      </c>
      <c r="G20" s="86">
        <v>4.9000000000000004</v>
      </c>
      <c r="H20" s="77">
        <v>8.6999999999999993</v>
      </c>
      <c r="I20" s="76">
        <v>8.6</v>
      </c>
      <c r="J20" s="80">
        <v>8.6999999999999993</v>
      </c>
      <c r="K20" s="76">
        <v>8.3000000000000007</v>
      </c>
      <c r="L20" s="77">
        <v>7.9</v>
      </c>
      <c r="M20" s="82">
        <f t="shared" si="0"/>
        <v>8.7175000000000011</v>
      </c>
      <c r="N20" s="73">
        <f t="shared" si="5"/>
        <v>6.1022500000000015</v>
      </c>
      <c r="O20" s="62">
        <v>8.9</v>
      </c>
      <c r="P20" s="23">
        <v>9.1</v>
      </c>
      <c r="Q20" s="23">
        <v>6.5</v>
      </c>
      <c r="R20" s="63">
        <f>(O20*O6+P20*P6+Q20*Q6)*R6</f>
        <v>2.6160000000000001</v>
      </c>
      <c r="S20" s="55">
        <v>20</v>
      </c>
      <c r="T20" s="29">
        <v>40</v>
      </c>
      <c r="U20" s="29">
        <v>25</v>
      </c>
      <c r="V20" s="30">
        <f t="shared" si="1"/>
        <v>85</v>
      </c>
      <c r="W20" s="44">
        <v>18</v>
      </c>
      <c r="X20" s="45">
        <v>0</v>
      </c>
      <c r="Y20" s="45">
        <v>0</v>
      </c>
      <c r="Z20" s="48">
        <f t="shared" si="2"/>
        <v>18</v>
      </c>
      <c r="AA20" s="84">
        <f t="shared" si="3"/>
        <v>8.1132500000000007</v>
      </c>
      <c r="AB20" s="51" t="s">
        <v>47</v>
      </c>
      <c r="AC20" s="51"/>
      <c r="AD20" s="16"/>
      <c r="AE20" s="16"/>
    </row>
    <row r="21" spans="1:31" x14ac:dyDescent="0.25">
      <c r="A21">
        <f t="shared" si="4"/>
        <v>14</v>
      </c>
      <c r="B21" s="7">
        <v>300</v>
      </c>
      <c r="C21" s="5" t="s">
        <v>12</v>
      </c>
      <c r="D21" s="3" t="s">
        <v>28</v>
      </c>
      <c r="E21" s="15">
        <v>10</v>
      </c>
      <c r="F21" s="76">
        <v>8.1999999999999993</v>
      </c>
      <c r="G21" s="86">
        <v>3.2</v>
      </c>
      <c r="H21" s="77">
        <v>8.6</v>
      </c>
      <c r="I21" s="76">
        <v>8.1999999999999993</v>
      </c>
      <c r="J21" s="80">
        <v>8.6999999999999993</v>
      </c>
      <c r="K21" s="76">
        <v>8.6999999999999993</v>
      </c>
      <c r="L21" s="77">
        <v>7.9</v>
      </c>
      <c r="M21" s="82">
        <f t="shared" si="0"/>
        <v>8.6125000000000007</v>
      </c>
      <c r="N21" s="73">
        <f t="shared" si="5"/>
        <v>6.0287499999999996</v>
      </c>
      <c r="O21" s="62">
        <v>8.9</v>
      </c>
      <c r="P21" s="23">
        <v>8.1</v>
      </c>
      <c r="Q21" s="23">
        <v>6.2</v>
      </c>
      <c r="R21" s="63">
        <f>(O21*O6+P21*P6+Q21*Q6)*R6</f>
        <v>2.5169999999999999</v>
      </c>
      <c r="S21" s="55">
        <v>45</v>
      </c>
      <c r="T21" s="29">
        <v>70</v>
      </c>
      <c r="U21" s="29">
        <v>25</v>
      </c>
      <c r="V21" s="30">
        <f t="shared" si="1"/>
        <v>140</v>
      </c>
      <c r="W21" s="44">
        <v>0</v>
      </c>
      <c r="X21" s="45">
        <v>0</v>
      </c>
      <c r="Y21" s="45">
        <v>7</v>
      </c>
      <c r="Z21" s="48">
        <f t="shared" si="2"/>
        <v>7</v>
      </c>
      <c r="AA21" s="84">
        <f>N21+R21-V21*0.005-Z21*0.01</f>
        <v>7.7757499999999995</v>
      </c>
      <c r="AB21" s="51" t="s">
        <v>47</v>
      </c>
      <c r="AC21" s="51"/>
      <c r="AD21" s="16"/>
      <c r="AE21" s="16"/>
    </row>
    <row r="22" spans="1:31" x14ac:dyDescent="0.25">
      <c r="A22">
        <f t="shared" si="4"/>
        <v>15</v>
      </c>
      <c r="B22" s="6">
        <v>52</v>
      </c>
      <c r="C22" s="7" t="s">
        <v>12</v>
      </c>
      <c r="D22" s="3" t="s">
        <v>29</v>
      </c>
      <c r="E22" s="15">
        <v>8</v>
      </c>
      <c r="F22" s="76">
        <v>8</v>
      </c>
      <c r="G22" s="86">
        <v>5.7</v>
      </c>
      <c r="H22" s="77">
        <v>7.8</v>
      </c>
      <c r="I22" s="76">
        <v>7.2</v>
      </c>
      <c r="J22" s="80">
        <v>7.4</v>
      </c>
      <c r="K22" s="76">
        <v>8</v>
      </c>
      <c r="L22" s="77">
        <v>7.6</v>
      </c>
      <c r="M22" s="82">
        <f t="shared" si="0"/>
        <v>7.65</v>
      </c>
      <c r="N22" s="73">
        <f t="shared" si="5"/>
        <v>5.3550000000000004</v>
      </c>
      <c r="O22" s="62">
        <v>7.8</v>
      </c>
      <c r="P22" s="23">
        <v>8.9</v>
      </c>
      <c r="Q22" s="23">
        <v>6.9</v>
      </c>
      <c r="R22" s="63">
        <f>(O22*O6+P22*P6+Q22*Q6)*R6</f>
        <v>2.4119999999999995</v>
      </c>
      <c r="S22" s="55">
        <v>70</v>
      </c>
      <c r="T22" s="29">
        <v>295</v>
      </c>
      <c r="U22" s="29">
        <v>75</v>
      </c>
      <c r="V22" s="88">
        <f t="shared" si="1"/>
        <v>440</v>
      </c>
      <c r="W22" s="44">
        <v>8</v>
      </c>
      <c r="X22" s="45">
        <v>0</v>
      </c>
      <c r="Y22" s="45">
        <v>0</v>
      </c>
      <c r="Z22" s="48">
        <f t="shared" si="2"/>
        <v>8</v>
      </c>
      <c r="AA22" s="84">
        <f t="shared" si="3"/>
        <v>5.4869999999999992</v>
      </c>
      <c r="AB22" s="51" t="s">
        <v>47</v>
      </c>
      <c r="AC22" s="51"/>
      <c r="AD22" s="16"/>
      <c r="AE22" s="16"/>
    </row>
    <row r="23" spans="1:31" x14ac:dyDescent="0.25">
      <c r="A23">
        <f t="shared" si="4"/>
        <v>16</v>
      </c>
      <c r="B23" s="6">
        <v>59</v>
      </c>
      <c r="C23" s="11" t="s">
        <v>12</v>
      </c>
      <c r="D23" s="3" t="s">
        <v>30</v>
      </c>
      <c r="E23" s="15">
        <v>10</v>
      </c>
      <c r="F23" s="76">
        <v>8.3000000000000007</v>
      </c>
      <c r="G23" s="86">
        <v>5.6</v>
      </c>
      <c r="H23" s="77">
        <v>8.1999999999999993</v>
      </c>
      <c r="I23" s="76">
        <v>8.6</v>
      </c>
      <c r="J23" s="80">
        <v>8.3000000000000007</v>
      </c>
      <c r="K23" s="76">
        <v>8.8000000000000007</v>
      </c>
      <c r="L23" s="77">
        <v>8.6</v>
      </c>
      <c r="M23" s="82">
        <f t="shared" si="0"/>
        <v>8.7825000000000006</v>
      </c>
      <c r="N23" s="73">
        <f t="shared" si="5"/>
        <v>6.1477500000000012</v>
      </c>
      <c r="O23" s="62">
        <v>8.9</v>
      </c>
      <c r="P23" s="23">
        <v>9.3000000000000007</v>
      </c>
      <c r="Q23" s="23">
        <v>6.9</v>
      </c>
      <c r="R23" s="63">
        <f>(O23*O6+P23*P6+Q23*Q6)*R6</f>
        <v>2.6459999999999995</v>
      </c>
      <c r="S23" s="55">
        <v>40</v>
      </c>
      <c r="T23" s="29">
        <v>35</v>
      </c>
      <c r="U23" s="29">
        <v>0</v>
      </c>
      <c r="V23" s="30">
        <f t="shared" si="1"/>
        <v>75</v>
      </c>
      <c r="W23" s="44">
        <v>105</v>
      </c>
      <c r="X23" s="45">
        <v>0</v>
      </c>
      <c r="Y23" s="45">
        <v>0</v>
      </c>
      <c r="Z23" s="48">
        <f t="shared" si="2"/>
        <v>105</v>
      </c>
      <c r="AA23" s="84">
        <f t="shared" si="3"/>
        <v>7.3687500000000012</v>
      </c>
      <c r="AB23" s="51" t="s">
        <v>47</v>
      </c>
      <c r="AC23" s="51"/>
      <c r="AD23" s="16"/>
      <c r="AE23" s="16"/>
    </row>
    <row r="24" spans="1:31" ht="15.75" thickBot="1" x14ac:dyDescent="0.3">
      <c r="A24">
        <f>A23+1</f>
        <v>17</v>
      </c>
      <c r="B24" s="7">
        <v>381</v>
      </c>
      <c r="C24" s="7" t="s">
        <v>9</v>
      </c>
      <c r="D24" s="3" t="s">
        <v>31</v>
      </c>
      <c r="E24" s="15">
        <v>10</v>
      </c>
      <c r="F24" s="78">
        <v>8.1999999999999993</v>
      </c>
      <c r="G24" s="87">
        <v>3.4</v>
      </c>
      <c r="H24" s="79">
        <v>8.8000000000000007</v>
      </c>
      <c r="I24" s="78">
        <v>8.6999999999999993</v>
      </c>
      <c r="J24" s="81">
        <v>8.6</v>
      </c>
      <c r="K24" s="78">
        <v>8.4</v>
      </c>
      <c r="L24" s="79">
        <v>7.9</v>
      </c>
      <c r="M24" s="83">
        <f t="shared" si="0"/>
        <v>8.6624999999999996</v>
      </c>
      <c r="N24" s="74">
        <f t="shared" si="5"/>
        <v>6.0637499999999998</v>
      </c>
      <c r="O24" s="64">
        <v>8.8000000000000007</v>
      </c>
      <c r="P24" s="65">
        <v>9.1999999999999993</v>
      </c>
      <c r="Q24" s="65">
        <v>6.1</v>
      </c>
      <c r="R24" s="66">
        <f>(O24*O6+P24*P6+Q24*Q6)*R6</f>
        <v>2.5949999999999993</v>
      </c>
      <c r="S24" s="56">
        <v>25</v>
      </c>
      <c r="T24" s="31">
        <v>0</v>
      </c>
      <c r="U24" s="31">
        <v>0</v>
      </c>
      <c r="V24" s="32">
        <f t="shared" si="1"/>
        <v>25</v>
      </c>
      <c r="W24" s="46">
        <v>212</v>
      </c>
      <c r="X24" s="47">
        <v>3</v>
      </c>
      <c r="Y24" s="47">
        <v>3</v>
      </c>
      <c r="Z24" s="49">
        <f t="shared" si="2"/>
        <v>218</v>
      </c>
      <c r="AA24" s="84">
        <f t="shared" si="3"/>
        <v>6.3537499999999998</v>
      </c>
      <c r="AB24" s="51" t="s">
        <v>47</v>
      </c>
      <c r="AC24" s="51"/>
      <c r="AD24" s="16"/>
      <c r="AE24" s="16"/>
    </row>
    <row r="25" spans="1:31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50"/>
      <c r="N25" s="50"/>
      <c r="O25" s="50"/>
      <c r="P25" s="50"/>
      <c r="Q25" s="50"/>
      <c r="R25" s="50"/>
      <c r="S25" s="50"/>
      <c r="T25" s="50"/>
      <c r="V25" s="50" t="s">
        <v>49</v>
      </c>
      <c r="W25" s="50"/>
      <c r="X25" s="50"/>
      <c r="Y25" s="50"/>
      <c r="Z25" s="50"/>
      <c r="AA25" s="50"/>
      <c r="AB25" s="16"/>
      <c r="AC25" s="16"/>
      <c r="AD25" s="16"/>
      <c r="AE25" s="16"/>
    </row>
    <row r="26" spans="1:31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16"/>
      <c r="AC26" s="16"/>
      <c r="AD26" s="16"/>
      <c r="AE26" s="16"/>
    </row>
    <row r="27" spans="1:31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16"/>
      <c r="AC27" s="16"/>
      <c r="AD27" s="16"/>
      <c r="AE27" s="16"/>
    </row>
    <row r="28" spans="1:31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50"/>
      <c r="N28" s="50"/>
      <c r="O28" s="50"/>
      <c r="P28" s="50" t="s">
        <v>50</v>
      </c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16"/>
      <c r="AC28" s="16"/>
      <c r="AD28" s="16"/>
      <c r="AE28" s="16"/>
    </row>
    <row r="29" spans="1:31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16"/>
      <c r="AC29" s="16"/>
      <c r="AD29" s="16"/>
      <c r="AE29" s="16"/>
    </row>
    <row r="30" spans="1:31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16"/>
      <c r="AC30" s="16"/>
      <c r="AD30" s="16"/>
      <c r="AE30" s="16"/>
    </row>
    <row r="31" spans="1:31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16"/>
      <c r="AC31" s="16"/>
      <c r="AD31" s="16"/>
      <c r="AE31" s="16"/>
    </row>
    <row r="32" spans="1:31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16"/>
      <c r="AC32" s="16"/>
      <c r="AD32" s="16"/>
      <c r="AE32" s="16"/>
    </row>
    <row r="33" spans="1:31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16"/>
      <c r="AC33" s="16"/>
      <c r="AD33" s="16"/>
      <c r="AE33" s="16"/>
    </row>
    <row r="34" spans="1:31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16"/>
      <c r="AC34" s="16"/>
      <c r="AD34" s="16"/>
      <c r="AE34" s="16"/>
    </row>
    <row r="35" spans="1:31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16"/>
      <c r="AC35" s="16"/>
      <c r="AD35" s="16"/>
      <c r="AE35" s="16"/>
    </row>
    <row r="36" spans="1:31" x14ac:dyDescent="0.2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16"/>
      <c r="AC36" s="16"/>
      <c r="AD36" s="16"/>
      <c r="AE36" s="16"/>
    </row>
    <row r="37" spans="1:31" x14ac:dyDescent="0.2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16"/>
      <c r="AC37" s="16"/>
      <c r="AD37" s="16"/>
      <c r="AE37" s="16"/>
    </row>
    <row r="38" spans="1:31" x14ac:dyDescent="0.2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16"/>
      <c r="AC38" s="16"/>
      <c r="AD38" s="16"/>
      <c r="AE38" s="16"/>
    </row>
    <row r="39" spans="1:31" x14ac:dyDescent="0.2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16"/>
      <c r="AC39" s="16"/>
      <c r="AD39" s="16"/>
      <c r="AE39" s="16"/>
    </row>
    <row r="40" spans="1:31" x14ac:dyDescent="0.2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16"/>
      <c r="AC40" s="16"/>
      <c r="AD40" s="16"/>
      <c r="AE40" s="16"/>
    </row>
    <row r="41" spans="1:31" x14ac:dyDescent="0.25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16"/>
      <c r="AC41" s="16"/>
      <c r="AD41" s="16"/>
      <c r="AE41" s="16"/>
    </row>
    <row r="42" spans="1:31" x14ac:dyDescent="0.2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16"/>
      <c r="AC42" s="16"/>
      <c r="AD42" s="16"/>
      <c r="AE42" s="16"/>
    </row>
    <row r="43" spans="1:31" x14ac:dyDescent="0.2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16"/>
      <c r="AC43" s="16"/>
      <c r="AD43" s="16"/>
      <c r="AE43" s="16"/>
    </row>
    <row r="44" spans="1:31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16"/>
      <c r="AC44" s="16"/>
      <c r="AD44" s="16"/>
      <c r="AE44" s="16"/>
    </row>
    <row r="45" spans="1:31" x14ac:dyDescent="0.2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16"/>
      <c r="AC45" s="16"/>
      <c r="AD45" s="16"/>
      <c r="AE45" s="16"/>
    </row>
    <row r="46" spans="1:31" x14ac:dyDescent="0.2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16"/>
      <c r="AC46" s="16"/>
      <c r="AD46" s="16"/>
      <c r="AE46" s="16"/>
    </row>
    <row r="47" spans="1:31" x14ac:dyDescent="0.2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16"/>
      <c r="AC47" s="16"/>
      <c r="AD47" s="16"/>
      <c r="AE47" s="16"/>
    </row>
    <row r="48" spans="1:31" x14ac:dyDescent="0.2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16"/>
      <c r="AC48" s="16"/>
      <c r="AD48" s="16"/>
      <c r="AE48" s="16"/>
    </row>
    <row r="49" spans="1:31" x14ac:dyDescent="0.2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16"/>
      <c r="AC49" s="16"/>
      <c r="AD49" s="16"/>
      <c r="AE49" s="16"/>
    </row>
    <row r="50" spans="1:31" x14ac:dyDescent="0.25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16"/>
      <c r="AC50" s="16"/>
      <c r="AD50" s="16"/>
      <c r="AE50" s="16"/>
    </row>
    <row r="51" spans="1:31" x14ac:dyDescent="0.25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16"/>
      <c r="AC51" s="16"/>
      <c r="AD51" s="16"/>
      <c r="AE51" s="16"/>
    </row>
    <row r="52" spans="1:31" x14ac:dyDescent="0.25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16"/>
      <c r="AC52" s="16"/>
      <c r="AD52" s="16"/>
      <c r="AE52" s="16"/>
    </row>
    <row r="53" spans="1:31" x14ac:dyDescent="0.2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16"/>
      <c r="AC53" s="16"/>
      <c r="AD53" s="16"/>
      <c r="AE53" s="16"/>
    </row>
    <row r="54" spans="1:31" x14ac:dyDescent="0.2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16"/>
      <c r="AC54" s="16"/>
      <c r="AD54" s="16"/>
      <c r="AE54" s="16"/>
    </row>
    <row r="55" spans="1:31" x14ac:dyDescent="0.25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16"/>
      <c r="AC55" s="16"/>
      <c r="AD55" s="16"/>
      <c r="AE55" s="16"/>
    </row>
    <row r="56" spans="1:31" x14ac:dyDescent="0.25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16"/>
      <c r="AC56" s="16"/>
      <c r="AD56" s="16"/>
      <c r="AE56" s="16"/>
    </row>
    <row r="57" spans="1:31" x14ac:dyDescent="0.25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16"/>
      <c r="AC57" s="16"/>
      <c r="AD57" s="16"/>
      <c r="AE57" s="16"/>
    </row>
    <row r="58" spans="1:31" x14ac:dyDescent="0.2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16"/>
      <c r="AC58" s="16"/>
      <c r="AD58" s="16"/>
      <c r="AE58" s="16"/>
    </row>
    <row r="59" spans="1:31" x14ac:dyDescent="0.25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16"/>
      <c r="AC59" s="16"/>
      <c r="AD59" s="16"/>
      <c r="AE59" s="16"/>
    </row>
    <row r="60" spans="1:31" x14ac:dyDescent="0.25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16"/>
      <c r="AC60" s="16"/>
      <c r="AD60" s="16"/>
      <c r="AE60" s="16"/>
    </row>
    <row r="61" spans="1:31" x14ac:dyDescent="0.25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16"/>
      <c r="AC61" s="16"/>
      <c r="AD61" s="16"/>
      <c r="AE61" s="16"/>
    </row>
    <row r="62" spans="1:31" x14ac:dyDescent="0.25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16"/>
      <c r="AC62" s="16"/>
      <c r="AD62" s="16"/>
      <c r="AE62" s="16"/>
    </row>
    <row r="63" spans="1:31" x14ac:dyDescent="0.25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  <c r="AA63" s="50"/>
      <c r="AB63" s="16"/>
      <c r="AC63" s="16"/>
      <c r="AD63" s="16"/>
      <c r="AE63" s="16"/>
    </row>
    <row r="64" spans="1:31" x14ac:dyDescent="0.25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16"/>
      <c r="AC64" s="16"/>
      <c r="AD64" s="16"/>
      <c r="AE64" s="16"/>
    </row>
    <row r="65" spans="1:31" x14ac:dyDescent="0.25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16"/>
      <c r="AC65" s="16"/>
      <c r="AD65" s="16"/>
      <c r="AE65" s="16"/>
    </row>
    <row r="66" spans="1:31" x14ac:dyDescent="0.25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0"/>
      <c r="AB66" s="16"/>
      <c r="AC66" s="16"/>
      <c r="AD66" s="16"/>
      <c r="AE66" s="16"/>
    </row>
    <row r="67" spans="1:31" x14ac:dyDescent="0.25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  <c r="AA67" s="50"/>
      <c r="AB67" s="16"/>
      <c r="AC67" s="16"/>
      <c r="AD67" s="16"/>
      <c r="AE67" s="16"/>
    </row>
    <row r="68" spans="1:31" x14ac:dyDescent="0.25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16"/>
      <c r="AC68" s="16"/>
      <c r="AD68" s="16"/>
      <c r="AE68" s="16"/>
    </row>
    <row r="69" spans="1:31" x14ac:dyDescent="0.25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0"/>
      <c r="AB69" s="16"/>
      <c r="AC69" s="16"/>
      <c r="AD69" s="16"/>
      <c r="AE69" s="16"/>
    </row>
    <row r="70" spans="1:31" x14ac:dyDescent="0.25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  <c r="AB70" s="16"/>
      <c r="AC70" s="16"/>
      <c r="AD70" s="16"/>
      <c r="AE70" s="16"/>
    </row>
    <row r="71" spans="1:31" x14ac:dyDescent="0.25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16"/>
      <c r="AC71" s="16"/>
      <c r="AD71" s="16"/>
      <c r="AE71" s="16"/>
    </row>
    <row r="72" spans="1:31" x14ac:dyDescent="0.25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16"/>
      <c r="AC72" s="16"/>
      <c r="AD72" s="16"/>
      <c r="AE72" s="16"/>
    </row>
    <row r="73" spans="1:31" x14ac:dyDescent="0.25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16"/>
      <c r="AC73" s="16"/>
      <c r="AD73" s="16"/>
      <c r="AE73" s="16"/>
    </row>
    <row r="74" spans="1:31" x14ac:dyDescent="0.25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16"/>
      <c r="AC74" s="16"/>
      <c r="AD74" s="16"/>
      <c r="AE74" s="16"/>
    </row>
    <row r="75" spans="1:31" x14ac:dyDescent="0.25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16"/>
      <c r="AC75" s="16"/>
      <c r="AD75" s="16"/>
      <c r="AE75" s="16"/>
    </row>
    <row r="76" spans="1:31" x14ac:dyDescent="0.25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16"/>
      <c r="AC76" s="16"/>
      <c r="AD76" s="16"/>
      <c r="AE76" s="16"/>
    </row>
    <row r="77" spans="1:31" x14ac:dyDescent="0.25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16"/>
      <c r="AC77" s="16"/>
      <c r="AD77" s="16"/>
      <c r="AE77" s="16"/>
    </row>
    <row r="78" spans="1:31" x14ac:dyDescent="0.25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50"/>
      <c r="N78" s="50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0"/>
      <c r="AA78" s="50"/>
      <c r="AB78" s="16"/>
      <c r="AC78" s="16"/>
      <c r="AD78" s="16"/>
      <c r="AE78" s="16"/>
    </row>
    <row r="79" spans="1:31" x14ac:dyDescent="0.25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16"/>
      <c r="AC79" s="16"/>
      <c r="AD79" s="16"/>
      <c r="AE79" s="16"/>
    </row>
  </sheetData>
  <mergeCells count="9">
    <mergeCell ref="AB1:AC2"/>
    <mergeCell ref="S6:V6"/>
    <mergeCell ref="W6:Z6"/>
    <mergeCell ref="D2:AA3"/>
    <mergeCell ref="D4:AA4"/>
    <mergeCell ref="F5:H5"/>
    <mergeCell ref="I5:J5"/>
    <mergeCell ref="K5:L5"/>
    <mergeCell ref="P5:Q5"/>
  </mergeCells>
  <pageMargins left="0.31496062992125984" right="0.31496062992125984" top="0.74803149606299213" bottom="0.74803149606299213" header="0.31496062992125984" footer="0.31496062992125984"/>
  <pageSetup paperSize="8" scale="61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MAYOR A MENOR</vt:lpstr>
      <vt:lpstr>NOMINADOS BECA NY 2027 (UPDATE)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8372832-9</dc:creator>
  <cp:lastModifiedBy>8372832-9</cp:lastModifiedBy>
  <cp:lastPrinted>2026-06-11T16:24:31Z</cp:lastPrinted>
  <dcterms:created xsi:type="dcterms:W3CDTF">2023-06-02T14:56:39Z</dcterms:created>
  <dcterms:modified xsi:type="dcterms:W3CDTF">2026-07-14T14:55:16Z</dcterms:modified>
</cp:coreProperties>
</file>