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Raul\Desktop\"/>
    </mc:Choice>
  </mc:AlternateContent>
  <xr:revisionPtr revIDLastSave="0" documentId="8_{3BD98DCA-22E3-47D3-AAF8-F1E04667ED4B}" xr6:coauthVersionLast="47" xr6:coauthVersionMax="47" xr10:uidLastSave="{00000000-0000-0000-0000-000000000000}"/>
  <bookViews>
    <workbookView xWindow="-120" yWindow="-120" windowWidth="20730" windowHeight="11040" activeTab="1" xr2:uid="{7F3E6AAD-501C-46D9-96BB-1FEFA9695EC0}"/>
  </bookViews>
  <sheets>
    <sheet name="Precio acción" sheetId="1" r:id="rId1"/>
    <sheet name="Disney" sheetId="2" r:id="rId2"/>
    <sheet name="Netflix" sheetId="3" r:id="rId3"/>
    <sheet name="DELT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4" l="1"/>
  <c r="B9" i="4"/>
  <c r="C5" i="4"/>
  <c r="F1" i="4"/>
  <c r="B38" i="4"/>
  <c r="B31" i="1"/>
  <c r="B14" i="3"/>
  <c r="B13" i="3"/>
  <c r="B6" i="3"/>
  <c r="B3" i="3"/>
  <c r="F23" i="2"/>
  <c r="D18" i="2"/>
  <c r="D15" i="2"/>
  <c r="B38" i="1"/>
  <c r="B11" i="1"/>
  <c r="B40" i="1"/>
  <c r="C3" i="1"/>
  <c r="C4" i="1"/>
  <c r="C5" i="1"/>
  <c r="C6" i="1"/>
  <c r="C7" i="1"/>
  <c r="C8" i="1"/>
  <c r="C9" i="1"/>
  <c r="C2" i="1"/>
  <c r="C7" i="4"/>
  <c r="C6" i="4"/>
  <c r="C4" i="4"/>
  <c r="C3" i="4"/>
  <c r="C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Raul</author>
  </authors>
  <commentList>
    <comment ref="F20" authorId="0" shapeId="0" xr:uid="{710D147B-653D-4DFB-8CCE-6BBF8CB6CB84}">
      <text>
        <r>
          <rPr>
            <b/>
            <sz val="9"/>
            <color indexed="81"/>
            <rFont val="Tahoma"/>
            <family val="2"/>
          </rPr>
          <t>Raul:</t>
        </r>
        <r>
          <rPr>
            <sz val="9"/>
            <color indexed="81"/>
            <rFont val="Tahoma"/>
            <family val="2"/>
          </rPr>
          <t xml:space="preserve">
de yahho finance</t>
        </r>
      </text>
    </comment>
    <comment ref="F21" authorId="0" shapeId="0" xr:uid="{6F9F9B2E-EFFF-4855-B4A2-64860F5B032F}">
      <text>
        <r>
          <rPr>
            <b/>
            <sz val="9"/>
            <color indexed="81"/>
            <rFont val="Tahoma"/>
            <family val="2"/>
          </rPr>
          <t>Raul:</t>
        </r>
        <r>
          <rPr>
            <sz val="9"/>
            <color indexed="81"/>
            <rFont val="Tahoma"/>
            <family val="2"/>
          </rPr>
          <t xml:space="preserve">
de yahoo finance (STADISTISCAS)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Raul</author>
  </authors>
  <commentList>
    <comment ref="B2" authorId="0" shapeId="0" xr:uid="{48AA2541-32C8-4763-8AF6-BEB31CE988AB}">
      <text>
        <r>
          <rPr>
            <b/>
            <sz val="9"/>
            <color indexed="81"/>
            <rFont val="Tahoma"/>
            <family val="2"/>
          </rPr>
          <t>Raul:</t>
        </r>
        <r>
          <rPr>
            <sz val="9"/>
            <color indexed="81"/>
            <rFont val="Tahoma"/>
            <family val="2"/>
          </rPr>
          <t xml:space="preserve">
historico de precios hace un año (octubre 2024-adj close)</t>
        </r>
      </text>
    </comment>
  </commentList>
</comments>
</file>

<file path=xl/sharedStrings.xml><?xml version="1.0" encoding="utf-8"?>
<sst xmlns="http://schemas.openxmlformats.org/spreadsheetml/2006/main" count="124" uniqueCount="75">
  <si>
    <t>AÑO</t>
  </si>
  <si>
    <t>DIVt (EJE X)</t>
  </si>
  <si>
    <t>DIV t+1 (EJE Y)</t>
  </si>
  <si>
    <t>OJO HAY Q</t>
  </si>
  <si>
    <t>HAY QUE HACER QUE OASE POR CERO</t>
  </si>
  <si>
    <t>DI</t>
  </si>
  <si>
    <t>Resumen</t>
  </si>
  <si>
    <t>Estadísticas de la regresión</t>
  </si>
  <si>
    <t>Coeficiente de correlación múltiple</t>
  </si>
  <si>
    <t>Coeficiente de determinación R^2</t>
  </si>
  <si>
    <t>R^2  ajustado</t>
  </si>
  <si>
    <t>Error típico</t>
  </si>
  <si>
    <t>Observaciones</t>
  </si>
  <si>
    <t>ANÁLISIS DE VARIANZA</t>
  </si>
  <si>
    <t>Regresión</t>
  </si>
  <si>
    <t>Residuos</t>
  </si>
  <si>
    <t>Total</t>
  </si>
  <si>
    <t>Intercepción</t>
  </si>
  <si>
    <t>Grados de libertad</t>
  </si>
  <si>
    <t>Suma de cuadrados</t>
  </si>
  <si>
    <t>Promedio de los cuadrados</t>
  </si>
  <si>
    <t>F</t>
  </si>
  <si>
    <t>Valor crítico de F</t>
  </si>
  <si>
    <t>Coeficientes</t>
  </si>
  <si>
    <t>Estadístico t</t>
  </si>
  <si>
    <t>Probabilidad</t>
  </si>
  <si>
    <t>Inferior 95%</t>
  </si>
  <si>
    <t>Superior 95%</t>
  </si>
  <si>
    <t>Inferior 95,0%</t>
  </si>
  <si>
    <t>Superior 95,0%</t>
  </si>
  <si>
    <t>Variable X 1</t>
  </si>
  <si>
    <t>BETA</t>
  </si>
  <si>
    <t>Rf</t>
  </si>
  <si>
    <t>E(Rm)</t>
  </si>
  <si>
    <t>CAPM</t>
  </si>
  <si>
    <t>Ri=Rf+Bix(E(Rm)-Rf)</t>
  </si>
  <si>
    <t>Div t+1=div t *(1+g)</t>
  </si>
  <si>
    <t>g</t>
  </si>
  <si>
    <t>Po</t>
  </si>
  <si>
    <t>Po=Div1/(r-g)</t>
  </si>
  <si>
    <t>Div1=Div actx *(1+g)</t>
  </si>
  <si>
    <t>E(Ri)</t>
  </si>
  <si>
    <t>DISNEY</t>
  </si>
  <si>
    <t>STRONG BUY</t>
  </si>
  <si>
    <t>BUY</t>
  </si>
  <si>
    <t>PRECIO ALTO</t>
  </si>
  <si>
    <t>PROMEDIO</t>
  </si>
  <si>
    <t>PRECIO ACTUAL</t>
  </si>
  <si>
    <t>PRECIO PROYECTADO</t>
  </si>
  <si>
    <t>RETORNO</t>
  </si>
  <si>
    <t>Politica de dividendos (payout ratio)</t>
  </si>
  <si>
    <t>ROE</t>
  </si>
  <si>
    <t>Rentabilidad ultima año</t>
  </si>
  <si>
    <t>Ganancia de Capital est a un año</t>
  </si>
  <si>
    <t>Precio Actual (Po)</t>
  </si>
  <si>
    <t xml:space="preserve">Precio hace un año </t>
  </si>
  <si>
    <t>Precio estimado a un año (P1)</t>
  </si>
  <si>
    <t>Dividend Yield</t>
  </si>
  <si>
    <t>Pmax</t>
  </si>
  <si>
    <t>Pmin</t>
  </si>
  <si>
    <t>Máxima Pérdida</t>
  </si>
  <si>
    <t>Máxima ganancia</t>
  </si>
  <si>
    <t>Acción</t>
  </si>
  <si>
    <r>
      <t>P</t>
    </r>
    <r>
      <rPr>
        <vertAlign val="subscript"/>
        <sz val="12"/>
        <color rgb="FF000000"/>
        <rFont val="Aptos Narrow"/>
        <family val="2"/>
        <scheme val="minor"/>
      </rPr>
      <t>-1</t>
    </r>
  </si>
  <si>
    <t>Dividendo</t>
  </si>
  <si>
    <t>Pprom</t>
  </si>
  <si>
    <t>Pol Dividendo</t>
  </si>
  <si>
    <t>Beta</t>
  </si>
  <si>
    <t>Total Analistas</t>
  </si>
  <si>
    <t># comprar fuerte</t>
  </si>
  <si>
    <t># comprar</t>
  </si>
  <si>
    <t>g analistas</t>
  </si>
  <si>
    <t>g regresion</t>
  </si>
  <si>
    <t>DAL</t>
  </si>
  <si>
    <t>OJOO:DIVIDENDOS VAN DECRECIENDO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</si>
</sst>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000000"/>
      <name val="Aptos Narrow"/>
      <family val="2"/>
      <scheme val="minor"/>
    </font>
    <font>
      <vertAlign val="subscript"/>
      <sz val="12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0" fillId="2" borderId="0" xfId="0" applyFill="1"/>
    <xf numFmtId="9" fontId="0" fillId="0" borderId="0" xfId="0" applyNumberFormat="1"/>
    <xf numFmtId="9" fontId="0" fillId="2" borderId="0" xfId="0" applyNumberFormat="1" applyFill="1"/>
    <xf numFmtId="10" fontId="0" fillId="0" borderId="0" xfId="0" applyNumberFormat="1"/>
    <xf numFmtId="9" fontId="0" fillId="3" borderId="0" xfId="1" applyFont="1" applyFill="1"/>
    <xf numFmtId="10" fontId="0" fillId="3" borderId="0" xfId="0" applyNumberFormat="1" applyFill="1"/>
    <xf numFmtId="0" fontId="0" fillId="3" borderId="0" xfId="0" applyFill="1"/>
    <xf numFmtId="10" fontId="0" fillId="3" borderId="0" xfId="1" applyNumberFormat="1" applyFont="1" applyFill="1"/>
    <xf numFmtId="9" fontId="0" fillId="3" borderId="0" xfId="0" applyNumberFormat="1" applyFill="1"/>
    <xf numFmtId="0" fontId="0" fillId="4" borderId="0" xfId="0" applyFill="1"/>
    <xf numFmtId="0" fontId="5" fillId="0" borderId="0" xfId="0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'Precio acción'!$A$2:$A$11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7-4696-80DB-982B01C70D2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'Precio acción'!$B$2:$B$11</c:f>
              <c:numCache>
                <c:formatCode>General</c:formatCode>
                <c:ptCount val="10"/>
                <c:pt idx="0">
                  <c:v>1.75</c:v>
                </c:pt>
                <c:pt idx="1">
                  <c:v>2.25</c:v>
                </c:pt>
                <c:pt idx="2">
                  <c:v>1.88</c:v>
                </c:pt>
                <c:pt idx="3">
                  <c:v>1.76</c:v>
                </c:pt>
                <c:pt idx="4">
                  <c:v>1.65</c:v>
                </c:pt>
                <c:pt idx="5">
                  <c:v>2.4700000000000002</c:v>
                </c:pt>
                <c:pt idx="6">
                  <c:v>2.57</c:v>
                </c:pt>
                <c:pt idx="7">
                  <c:v>1.84</c:v>
                </c:pt>
                <c:pt idx="8">
                  <c:v>3.19</c:v>
                </c:pt>
                <c:pt idx="9">
                  <c:v>3.3640057013663616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D7-4696-80DB-982B01C70D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3440095"/>
        <c:axId val="803445855"/>
      </c:lineChart>
      <c:catAx>
        <c:axId val="8034400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45855"/>
        <c:crosses val="autoZero"/>
        <c:auto val="1"/>
        <c:lblAlgn val="ctr"/>
        <c:lblOffset val="100"/>
        <c:noMultiLvlLbl val="0"/>
      </c:catAx>
      <c:valAx>
        <c:axId val="803445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40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'Precio acción'!$C$1</c:f>
              <c:strCache>
                <c:ptCount val="1"/>
                <c:pt idx="0">
                  <c:v>DIV t+1 (EJE Y)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'Precio acción'!$B$2:$B$9</c:f>
              <c:numCache>
                <c:formatCode>General</c:formatCode>
                <c:ptCount val="8"/>
                <c:pt idx="0">
                  <c:v>1.75</c:v>
                </c:pt>
                <c:pt idx="1">
                  <c:v>2.25</c:v>
                </c:pt>
                <c:pt idx="2">
                  <c:v>1.88</c:v>
                </c:pt>
                <c:pt idx="3">
                  <c:v>1.76</c:v>
                </c:pt>
                <c:pt idx="4">
                  <c:v>1.65</c:v>
                </c:pt>
                <c:pt idx="5">
                  <c:v>2.4700000000000002</c:v>
                </c:pt>
                <c:pt idx="6">
                  <c:v>2.57</c:v>
                </c:pt>
                <c:pt idx="7">
                  <c:v>1.84</c:v>
                </c:pt>
              </c:numCache>
            </c:numRef>
          </c:xVal>
          <c:yVal>
            <c:numRef>
              <c:f>'Precio acción'!$C$2:$C$9</c:f>
              <c:numCache>
                <c:formatCode>General</c:formatCode>
                <c:ptCount val="8"/>
                <c:pt idx="0">
                  <c:v>2.25</c:v>
                </c:pt>
                <c:pt idx="1">
                  <c:v>1.88</c:v>
                </c:pt>
                <c:pt idx="2">
                  <c:v>1.76</c:v>
                </c:pt>
                <c:pt idx="3">
                  <c:v>1.65</c:v>
                </c:pt>
                <c:pt idx="4">
                  <c:v>2.4700000000000002</c:v>
                </c:pt>
                <c:pt idx="5">
                  <c:v>2.57</c:v>
                </c:pt>
                <c:pt idx="6">
                  <c:v>1.84</c:v>
                </c:pt>
                <c:pt idx="7">
                  <c:v>3.19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B6-4E26-9F96-694683D95F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454015"/>
        <c:axId val="803454495"/>
      </c:scatterChart>
      <c:valAx>
        <c:axId val="803454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54495"/>
        <c:crosses val="autoZero"/>
        <c:crossBetween val="midCat"/>
      </c:valAx>
      <c:valAx>
        <c:axId val="803454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540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'Precio acción'!$A$2:$A$11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D0-4B0C-9247-9A58B7ACE40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'Precio acción'!$B$2:$B$11</c:f>
              <c:numCache>
                <c:formatCode>General</c:formatCode>
                <c:ptCount val="10"/>
                <c:pt idx="0">
                  <c:v>1.75</c:v>
                </c:pt>
                <c:pt idx="1">
                  <c:v>2.25</c:v>
                </c:pt>
                <c:pt idx="2">
                  <c:v>1.88</c:v>
                </c:pt>
                <c:pt idx="3">
                  <c:v>1.76</c:v>
                </c:pt>
                <c:pt idx="4">
                  <c:v>1.65</c:v>
                </c:pt>
                <c:pt idx="5">
                  <c:v>2.4700000000000002</c:v>
                </c:pt>
                <c:pt idx="6">
                  <c:v>2.57</c:v>
                </c:pt>
                <c:pt idx="7">
                  <c:v>1.84</c:v>
                </c:pt>
                <c:pt idx="8">
                  <c:v>3.19</c:v>
                </c:pt>
                <c:pt idx="9">
                  <c:v>3.3640057013663616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D0-4B0C-9247-9A58B7ACE4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3440095"/>
        <c:axId val="803445855"/>
      </c:lineChart>
      <c:catAx>
        <c:axId val="8034400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45855"/>
        <c:crosses val="autoZero"/>
        <c:auto val="1"/>
        <c:lblAlgn val="ctr"/>
        <c:lblOffset val="100"/>
        <c:noMultiLvlLbl val="0"/>
      </c:catAx>
      <c:valAx>
        <c:axId val="803445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40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DELTA!$C$1</c:f>
              <c:strCache>
                <c:ptCount val="1"/>
                <c:pt idx="0">
                  <c:v>DIV t+1 (EJE Y)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DELTA!$B$2:$B$7</c:f>
              <c:numCache>
                <c:formatCode>General</c:formatCode>
                <c:ptCount val="6"/>
                <c:pt idx="0">
                  <c:v>0.81299999999999994</c:v>
                </c:pt>
                <c:pt idx="1">
                  <c:v>0.96</c:v>
                </c:pt>
                <c:pt idx="2">
                  <c:v>1.5060000000000002</c:v>
                </c:pt>
                <c:pt idx="3">
                  <c:v>0.40300000000000002</c:v>
                </c:pt>
                <c:pt idx="4">
                  <c:v>0.30000000000000004</c:v>
                </c:pt>
                <c:pt idx="5">
                  <c:v>0.4</c:v>
                </c:pt>
              </c:numCache>
            </c:numRef>
          </c:xVal>
          <c:yVal>
            <c:numRef>
              <c:f>DELTA!$C$2:$C$7</c:f>
              <c:numCache>
                <c:formatCode>General</c:formatCode>
                <c:ptCount val="6"/>
                <c:pt idx="0">
                  <c:v>0.96</c:v>
                </c:pt>
                <c:pt idx="1">
                  <c:v>1.5060000000000002</c:v>
                </c:pt>
                <c:pt idx="2">
                  <c:v>0.40300000000000002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0.48799999999999999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14-4615-9F85-F372DFBFF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454015"/>
        <c:axId val="803454495"/>
      </c:scatterChart>
      <c:valAx>
        <c:axId val="803454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54495"/>
        <c:crosses val="autoZero"/>
        <c:crossBetween val="midCat"/>
      </c:valAx>
      <c:valAx>
        <c:axId val="803454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8034540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3</xdr:row>
      <xdr:rowOff>90487</xdr:rowOff>
    </xdr:from>
    <xdr:to>
      <xdr:col>11</xdr:col>
      <xdr:colOff>180975</xdr:colOff>
      <xdr:row>17</xdr:row>
      <xdr:rowOff>166687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76AC66D-F989-BA7B-C347-274F83F6B0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180975</xdr:colOff>
      <xdr:row>3</xdr:row>
      <xdr:rowOff>90487</xdr:rowOff>
    </xdr:from>
    <xdr:to>
      <xdr:col>11</xdr:col>
      <xdr:colOff>180975</xdr:colOff>
      <xdr:row>17</xdr:row>
      <xdr:rowOff>166687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740AC9B8-0861-99CE-1A04-CCFD82B5DF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2</xdr:row>
      <xdr:rowOff>57150</xdr:rowOff>
    </xdr:from>
    <xdr:to>
      <xdr:col>5</xdr:col>
      <xdr:colOff>352973</xdr:colOff>
      <xdr:row>11</xdr:row>
      <xdr:rowOff>28810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F89953-56A9-919F-23FC-8325A13C2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438150"/>
          <a:ext cx="3924848" cy="16861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3</xdr:row>
      <xdr:rowOff>90487</xdr:rowOff>
    </xdr:from>
    <xdr:to>
      <xdr:col>11</xdr:col>
      <xdr:colOff>180975</xdr:colOff>
      <xdr:row>15</xdr:row>
      <xdr:rowOff>166687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10A37F6-6010-462C-9284-CB37C8173F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180975</xdr:colOff>
      <xdr:row>3</xdr:row>
      <xdr:rowOff>90487</xdr:rowOff>
    </xdr:from>
    <xdr:to>
      <xdr:col>11</xdr:col>
      <xdr:colOff>180975</xdr:colOff>
      <xdr:row>15</xdr:row>
      <xdr:rowOff>166687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F5ABE84-7931-432C-9B56-5CE47816A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CD52-1EF3-4837-B4EC-0E3065E77BDF}">
  <sheetPr codeName="Hoja1"/>
  <dimension ref="A1:I40"/>
  <sheetViews>
    <sheetView topLeftCell="A24" workbookViewId="0">
      <selection activeCell="B40" sqref="B40"/>
    </sheetView>
  </sheetViews>
  <sheetFormatPr baseColWidth="10" defaultRowHeight="15" x14ac:dyDescent="0.25"/>
  <cols>
    <col min="1" max="1" width="11.4257812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>
        <v>2017</v>
      </c>
      <c r="B2">
        <v>1.75</v>
      </c>
      <c r="C2">
        <f>B3</f>
        <v>2.25</v>
      </c>
      <c r="H2" t="s">
        <v>3</v>
      </c>
      <c r="I2" t="s">
        <v>4</v>
      </c>
    </row>
    <row r="3" spans="1:9" x14ac:dyDescent="0.25">
      <c r="A3">
        <v>2018</v>
      </c>
      <c r="B3">
        <v>2.25</v>
      </c>
      <c r="C3">
        <f t="shared" ref="C3:C9" si="0">B4</f>
        <v>1.88</v>
      </c>
      <c r="H3" t="s">
        <v>5</v>
      </c>
    </row>
    <row r="4" spans="1:9" x14ac:dyDescent="0.25">
      <c r="A4">
        <v>2019</v>
      </c>
      <c r="B4">
        <v>1.88</v>
      </c>
      <c r="C4">
        <f t="shared" si="0"/>
        <v>1.76</v>
      </c>
    </row>
    <row r="5" spans="1:9" x14ac:dyDescent="0.25">
      <c r="A5">
        <v>2020</v>
      </c>
      <c r="B5">
        <v>1.76</v>
      </c>
      <c r="C5">
        <f t="shared" si="0"/>
        <v>1.65</v>
      </c>
    </row>
    <row r="6" spans="1:9" x14ac:dyDescent="0.25">
      <c r="A6">
        <v>2021</v>
      </c>
      <c r="B6">
        <v>1.65</v>
      </c>
      <c r="C6">
        <f t="shared" si="0"/>
        <v>2.4700000000000002</v>
      </c>
    </row>
    <row r="7" spans="1:9" x14ac:dyDescent="0.25">
      <c r="A7">
        <v>2022</v>
      </c>
      <c r="B7">
        <v>2.4700000000000002</v>
      </c>
      <c r="C7">
        <f t="shared" si="0"/>
        <v>2.57</v>
      </c>
    </row>
    <row r="8" spans="1:9" x14ac:dyDescent="0.25">
      <c r="A8">
        <v>2023</v>
      </c>
      <c r="B8">
        <v>2.57</v>
      </c>
      <c r="C8">
        <f t="shared" si="0"/>
        <v>1.84</v>
      </c>
    </row>
    <row r="9" spans="1:9" x14ac:dyDescent="0.25">
      <c r="A9">
        <v>2024</v>
      </c>
      <c r="B9">
        <v>1.84</v>
      </c>
      <c r="C9">
        <f t="shared" si="0"/>
        <v>3.19</v>
      </c>
    </row>
    <row r="10" spans="1:9" x14ac:dyDescent="0.25">
      <c r="A10">
        <v>2025</v>
      </c>
      <c r="B10">
        <v>3.19</v>
      </c>
    </row>
    <row r="11" spans="1:9" x14ac:dyDescent="0.25">
      <c r="A11">
        <v>2026</v>
      </c>
      <c r="B11" s="4">
        <f>B10*(1+B31)</f>
        <v>3.3640057013663616</v>
      </c>
      <c r="C11" t="s">
        <v>36</v>
      </c>
    </row>
    <row r="12" spans="1:9" x14ac:dyDescent="0.25">
      <c r="A12" t="s">
        <v>6</v>
      </c>
    </row>
    <row r="13" spans="1:9" ht="15.75" thickBot="1" x14ac:dyDescent="0.3"/>
    <row r="14" spans="1:9" x14ac:dyDescent="0.25">
      <c r="A14" s="3" t="s">
        <v>7</v>
      </c>
      <c r="B14" s="3"/>
    </row>
    <row r="15" spans="1:9" x14ac:dyDescent="0.25">
      <c r="A15" t="s">
        <v>8</v>
      </c>
      <c r="B15">
        <v>0.95792838165606775</v>
      </c>
    </row>
    <row r="16" spans="1:9" x14ac:dyDescent="0.25">
      <c r="A16" t="s">
        <v>9</v>
      </c>
      <c r="B16">
        <v>0.91762678438221301</v>
      </c>
    </row>
    <row r="17" spans="1:9" x14ac:dyDescent="0.25">
      <c r="A17" t="s">
        <v>10</v>
      </c>
      <c r="B17">
        <v>0.77476964152507022</v>
      </c>
    </row>
    <row r="18" spans="1:9" x14ac:dyDescent="0.25">
      <c r="A18" t="s">
        <v>11</v>
      </c>
      <c r="B18">
        <v>0.69192413816233755</v>
      </c>
    </row>
    <row r="19" spans="1:9" ht="15.75" thickBot="1" x14ac:dyDescent="0.3">
      <c r="A19" s="1" t="s">
        <v>12</v>
      </c>
      <c r="B19" s="1">
        <v>8</v>
      </c>
    </row>
    <row r="21" spans="1:9" ht="15.75" thickBot="1" x14ac:dyDescent="0.3">
      <c r="A21" t="s">
        <v>13</v>
      </c>
    </row>
    <row r="22" spans="1:9" x14ac:dyDescent="0.25">
      <c r="A22" s="2"/>
      <c r="B22" s="2" t="s">
        <v>18</v>
      </c>
      <c r="C22" s="2" t="s">
        <v>19</v>
      </c>
      <c r="D22" s="2" t="s">
        <v>20</v>
      </c>
      <c r="E22" s="2" t="s">
        <v>21</v>
      </c>
      <c r="F22" s="2" t="s">
        <v>22</v>
      </c>
    </row>
    <row r="23" spans="1:9" x14ac:dyDescent="0.25">
      <c r="A23" t="s">
        <v>14</v>
      </c>
      <c r="B23">
        <v>1</v>
      </c>
      <c r="C23">
        <v>37.333186909198147</v>
      </c>
      <c r="D23">
        <v>37.333186909198147</v>
      </c>
      <c r="E23">
        <v>77.979079030738689</v>
      </c>
      <c r="F23">
        <v>1.1716126337070213E-4</v>
      </c>
    </row>
    <row r="24" spans="1:9" x14ac:dyDescent="0.25">
      <c r="A24" t="s">
        <v>15</v>
      </c>
      <c r="B24">
        <v>7</v>
      </c>
      <c r="C24">
        <v>3.3513130908018551</v>
      </c>
      <c r="D24">
        <v>0.4787590129716936</v>
      </c>
    </row>
    <row r="25" spans="1:9" ht="15.75" thickBot="1" x14ac:dyDescent="0.3">
      <c r="A25" s="1" t="s">
        <v>16</v>
      </c>
      <c r="B25" s="1">
        <v>8</v>
      </c>
      <c r="C25" s="1">
        <v>40.6845</v>
      </c>
      <c r="D25" s="1"/>
      <c r="E25" s="1"/>
      <c r="F25" s="1"/>
    </row>
    <row r="26" spans="1:9" ht="15.75" thickBot="1" x14ac:dyDescent="0.3"/>
    <row r="27" spans="1:9" x14ac:dyDescent="0.25">
      <c r="A27" s="2"/>
      <c r="B27" s="2" t="s">
        <v>23</v>
      </c>
      <c r="C27" s="2" t="s">
        <v>11</v>
      </c>
      <c r="D27" s="2" t="s">
        <v>24</v>
      </c>
      <c r="E27" s="2" t="s">
        <v>25</v>
      </c>
      <c r="F27" s="2" t="s">
        <v>26</v>
      </c>
      <c r="G27" s="2" t="s">
        <v>27</v>
      </c>
      <c r="H27" s="2" t="s">
        <v>28</v>
      </c>
      <c r="I27" s="2" t="s">
        <v>29</v>
      </c>
    </row>
    <row r="28" spans="1:9" x14ac:dyDescent="0.25">
      <c r="A28" t="s">
        <v>17</v>
      </c>
      <c r="B28">
        <v>0</v>
      </c>
      <c r="C28" t="e">
        <v>#N/A</v>
      </c>
      <c r="D28" t="e">
        <v>#N/A</v>
      </c>
      <c r="E28" t="e">
        <v>#N/A</v>
      </c>
      <c r="F28" t="e">
        <v>#N/A</v>
      </c>
      <c r="G28" t="e">
        <v>#N/A</v>
      </c>
      <c r="H28" t="e">
        <v>#N/A</v>
      </c>
      <c r="I28" t="e">
        <v>#N/A</v>
      </c>
    </row>
    <row r="29" spans="1:9" ht="15.75" thickBot="1" x14ac:dyDescent="0.3">
      <c r="A29" s="1" t="s">
        <v>30</v>
      </c>
      <c r="B29" s="1">
        <v>1.0545472418076369</v>
      </c>
      <c r="C29" s="1">
        <v>0.11941997867329651</v>
      </c>
      <c r="D29" s="1">
        <v>8.8305763702455273</v>
      </c>
      <c r="E29" s="1">
        <v>4.8261427631990038E-5</v>
      </c>
      <c r="F29" s="1">
        <v>0.77216386411206683</v>
      </c>
      <c r="G29" s="1">
        <v>1.3369306195032071</v>
      </c>
      <c r="H29" s="1">
        <v>0.77216386411206683</v>
      </c>
      <c r="I29" s="1">
        <v>1.3369306195032071</v>
      </c>
    </row>
    <row r="31" spans="1:9" x14ac:dyDescent="0.25">
      <c r="A31" t="s">
        <v>37</v>
      </c>
      <c r="B31">
        <f>B29-1</f>
        <v>5.4547241807636926E-2</v>
      </c>
    </row>
    <row r="33" spans="1:6" x14ac:dyDescent="0.25">
      <c r="A33" t="s">
        <v>34</v>
      </c>
      <c r="B33" t="s">
        <v>35</v>
      </c>
    </row>
    <row r="34" spans="1:6" x14ac:dyDescent="0.25">
      <c r="A34" t="s">
        <v>31</v>
      </c>
      <c r="B34">
        <v>0.56000000000000005</v>
      </c>
    </row>
    <row r="35" spans="1:6" x14ac:dyDescent="0.25">
      <c r="A35" t="s">
        <v>32</v>
      </c>
      <c r="B35" s="6">
        <v>0.03</v>
      </c>
    </row>
    <row r="36" spans="1:6" x14ac:dyDescent="0.25">
      <c r="A36" t="s">
        <v>33</v>
      </c>
      <c r="B36" s="6">
        <v>0.15</v>
      </c>
    </row>
    <row r="38" spans="1:6" x14ac:dyDescent="0.25">
      <c r="A38" t="s">
        <v>41</v>
      </c>
      <c r="B38" s="5">
        <f>B35+B34*(B36-B35)</f>
        <v>9.7200000000000009E-2</v>
      </c>
    </row>
    <row r="40" spans="1:6" x14ac:dyDescent="0.25">
      <c r="A40" t="s">
        <v>38</v>
      </c>
      <c r="B40">
        <f>B11/(B38-B31)</f>
        <v>78.869593525341628</v>
      </c>
      <c r="D40" t="s">
        <v>39</v>
      </c>
      <c r="F40" t="s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3120-3798-4546-8343-8B2876F80BF0}">
  <sheetPr codeName="Hoja2"/>
  <dimension ref="A2:F23"/>
  <sheetViews>
    <sheetView tabSelected="1" workbookViewId="0"/>
  </sheetViews>
  <sheetFormatPr baseColWidth="10" defaultRowHeight="15" x14ac:dyDescent="0.25"/>
  <sheetData>
    <row r="2" spans="1:5" x14ac:dyDescent="0.25">
      <c r="A2" t="s">
        <v>42</v>
      </c>
    </row>
    <row r="13" spans="1:5" x14ac:dyDescent="0.25">
      <c r="B13" t="s">
        <v>43</v>
      </c>
      <c r="C13">
        <v>4</v>
      </c>
      <c r="D13">
        <v>160</v>
      </c>
      <c r="E13" t="s">
        <v>45</v>
      </c>
    </row>
    <row r="14" spans="1:5" x14ac:dyDescent="0.25">
      <c r="B14" t="s">
        <v>44</v>
      </c>
      <c r="C14">
        <v>20</v>
      </c>
      <c r="D14">
        <v>133.07</v>
      </c>
      <c r="E14" t="s">
        <v>46</v>
      </c>
    </row>
    <row r="15" spans="1:5" x14ac:dyDescent="0.25">
      <c r="C15" t="s">
        <v>48</v>
      </c>
      <c r="D15">
        <f>(C13*D13+C14*D14)/SUM(C13:C14)</f>
        <v>137.55833333333331</v>
      </c>
    </row>
    <row r="17" spans="3:6" x14ac:dyDescent="0.25">
      <c r="C17" t="s">
        <v>47</v>
      </c>
      <c r="D17">
        <v>112.47</v>
      </c>
    </row>
    <row r="18" spans="3:6" x14ac:dyDescent="0.25">
      <c r="C18" t="s">
        <v>49</v>
      </c>
      <c r="D18" s="8">
        <f>D15/D17-1</f>
        <v>0.22306689191191698</v>
      </c>
    </row>
    <row r="20" spans="3:6" x14ac:dyDescent="0.25">
      <c r="C20" t="s">
        <v>50</v>
      </c>
      <c r="F20" s="7">
        <v>0.2273</v>
      </c>
    </row>
    <row r="21" spans="3:6" x14ac:dyDescent="0.25">
      <c r="C21" t="s">
        <v>51</v>
      </c>
      <c r="F21" s="7">
        <v>0.11459999999999999</v>
      </c>
    </row>
    <row r="23" spans="3:6" x14ac:dyDescent="0.25">
      <c r="C23" t="s">
        <v>37</v>
      </c>
      <c r="F23" s="9">
        <f>F21*(1-F20)</f>
        <v>8.8551419999999992E-2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EBA25-7A2B-4BE7-9AA0-C04ED35C961B}">
  <sheetPr codeName="Hoja3"/>
  <dimension ref="A1:F16"/>
  <sheetViews>
    <sheetView topLeftCell="D1" workbookViewId="0">
      <selection activeCell="F2" sqref="F2:F7"/>
    </sheetView>
  </sheetViews>
  <sheetFormatPr baseColWidth="10" defaultRowHeight="15" x14ac:dyDescent="0.25"/>
  <cols>
    <col min="1" max="1" width="30.42578125" bestFit="1" customWidth="1"/>
    <col min="5" max="5" width="18.28515625" customWidth="1"/>
  </cols>
  <sheetData>
    <row r="1" spans="1:6" ht="15.75" x14ac:dyDescent="0.25">
      <c r="A1" t="s">
        <v>54</v>
      </c>
      <c r="B1">
        <v>1153.32</v>
      </c>
      <c r="E1" s="14" t="s">
        <v>62</v>
      </c>
      <c r="F1" t="s">
        <v>73</v>
      </c>
    </row>
    <row r="2" spans="1:6" ht="15.75" x14ac:dyDescent="0.25">
      <c r="A2" t="s">
        <v>55</v>
      </c>
      <c r="B2">
        <v>719.7</v>
      </c>
      <c r="E2" s="14" t="s">
        <v>38</v>
      </c>
      <c r="F2">
        <v>57.26</v>
      </c>
    </row>
    <row r="3" spans="1:6" ht="18.75" x14ac:dyDescent="0.35">
      <c r="A3" s="10" t="s">
        <v>52</v>
      </c>
      <c r="B3" s="11">
        <f>(B1-B2)/B2</f>
        <v>0.60250104210087518</v>
      </c>
      <c r="E3" s="14" t="s">
        <v>63</v>
      </c>
      <c r="F3">
        <v>48.7</v>
      </c>
    </row>
    <row r="4" spans="1:6" ht="15.75" x14ac:dyDescent="0.25">
      <c r="E4" s="14" t="s">
        <v>64</v>
      </c>
      <c r="F4">
        <v>0.75</v>
      </c>
    </row>
    <row r="5" spans="1:6" ht="15.75" x14ac:dyDescent="0.25">
      <c r="A5" t="s">
        <v>56</v>
      </c>
      <c r="B5">
        <v>1354.69</v>
      </c>
      <c r="E5" s="14" t="s">
        <v>59</v>
      </c>
      <c r="F5">
        <v>63</v>
      </c>
    </row>
    <row r="6" spans="1:6" ht="15.75" x14ac:dyDescent="0.25">
      <c r="A6" s="10" t="s">
        <v>53</v>
      </c>
      <c r="B6" s="8">
        <f>(B5/B1)-1</f>
        <v>0.17460028439635145</v>
      </c>
      <c r="E6" s="14" t="s">
        <v>58</v>
      </c>
      <c r="F6">
        <v>90</v>
      </c>
    </row>
    <row r="7" spans="1:6" ht="15.75" x14ac:dyDescent="0.25">
      <c r="E7" s="14" t="s">
        <v>65</v>
      </c>
      <c r="F7">
        <v>70.459999999999994</v>
      </c>
    </row>
    <row r="8" spans="1:6" ht="15.75" x14ac:dyDescent="0.25">
      <c r="A8" s="10" t="s">
        <v>57</v>
      </c>
      <c r="B8" s="12">
        <v>0</v>
      </c>
      <c r="E8" s="14" t="s">
        <v>51</v>
      </c>
    </row>
    <row r="9" spans="1:6" ht="15.75" x14ac:dyDescent="0.25">
      <c r="E9" s="14" t="s">
        <v>66</v>
      </c>
    </row>
    <row r="10" spans="1:6" ht="15.75" x14ac:dyDescent="0.25">
      <c r="A10" s="13" t="s">
        <v>59</v>
      </c>
      <c r="B10">
        <v>750</v>
      </c>
      <c r="E10" s="14" t="s">
        <v>67</v>
      </c>
    </row>
    <row r="11" spans="1:6" ht="15.75" x14ac:dyDescent="0.25">
      <c r="A11" t="s">
        <v>58</v>
      </c>
      <c r="B11">
        <v>1600</v>
      </c>
      <c r="E11" s="14" t="s">
        <v>68</v>
      </c>
    </row>
    <row r="12" spans="1:6" ht="15.75" x14ac:dyDescent="0.25">
      <c r="E12" s="14" t="s">
        <v>69</v>
      </c>
    </row>
    <row r="13" spans="1:6" ht="15.75" x14ac:dyDescent="0.25">
      <c r="A13" s="10" t="s">
        <v>60</v>
      </c>
      <c r="B13" s="11">
        <f>(B10-B1)/B1</f>
        <v>-0.34970346477993963</v>
      </c>
      <c r="E13" s="14" t="s">
        <v>70</v>
      </c>
    </row>
    <row r="14" spans="1:6" ht="15.75" x14ac:dyDescent="0.25">
      <c r="A14" s="10" t="s">
        <v>61</v>
      </c>
      <c r="B14" s="11">
        <f>(B11-B1)/B1</f>
        <v>0.38729927513612883</v>
      </c>
      <c r="E14" s="14"/>
    </row>
    <row r="15" spans="1:6" ht="15.75" x14ac:dyDescent="0.25">
      <c r="E15" s="14" t="s">
        <v>71</v>
      </c>
    </row>
    <row r="16" spans="1:6" ht="15.75" x14ac:dyDescent="0.25">
      <c r="E16" s="14" t="s">
        <v>72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FEE0-1688-4DFC-B23B-FEA2AB4874D2}">
  <sheetPr codeName="Hoja4"/>
  <dimension ref="A1:I38"/>
  <sheetViews>
    <sheetView workbookViewId="0"/>
  </sheetViews>
  <sheetFormatPr baseColWidth="10" defaultRowHeight="15" x14ac:dyDescent="0.25"/>
  <cols>
    <col min="1" max="1" width="16" customWidth="1"/>
  </cols>
  <sheetData>
    <row r="1" spans="1:9" x14ac:dyDescent="0.25">
      <c r="A1" t="s">
        <v>0</v>
      </c>
      <c r="B1" t="s">
        <v>1</v>
      </c>
      <c r="C1" t="s">
        <v>2</v>
      </c>
      <c r="E1" t="s">
        <v>37</v>
      </c>
      <c r="F1">
        <f>B27-1</f>
        <v>-0.23311112747929064</v>
      </c>
      <c r="G1" t="s">
        <v>74</v>
      </c>
    </row>
    <row r="2" spans="1:9" x14ac:dyDescent="0.25">
      <c r="A2">
        <v>2017</v>
      </c>
      <c r="B2">
        <v>0.81299999999999994</v>
      </c>
      <c r="C2">
        <f>B3</f>
        <v>0.96</v>
      </c>
      <c r="H2" t="s">
        <v>3</v>
      </c>
      <c r="I2" t="s">
        <v>4</v>
      </c>
    </row>
    <row r="3" spans="1:9" x14ac:dyDescent="0.25">
      <c r="A3">
        <v>2018</v>
      </c>
      <c r="B3">
        <v>0.96</v>
      </c>
      <c r="C3">
        <f t="shared" ref="C3:C7" si="0">B4</f>
        <v>1.5060000000000002</v>
      </c>
      <c r="H3" t="s">
        <v>5</v>
      </c>
    </row>
    <row r="4" spans="1:9" x14ac:dyDescent="0.25">
      <c r="A4">
        <v>2019</v>
      </c>
      <c r="B4">
        <v>1.5060000000000002</v>
      </c>
      <c r="C4">
        <f t="shared" si="0"/>
        <v>0.40300000000000002</v>
      </c>
    </row>
    <row r="5" spans="1:9" x14ac:dyDescent="0.25">
      <c r="A5">
        <v>2020</v>
      </c>
      <c r="B5">
        <v>0.40300000000000002</v>
      </c>
      <c r="C5">
        <f t="shared" si="0"/>
        <v>0.30000000000000004</v>
      </c>
    </row>
    <row r="6" spans="1:9" x14ac:dyDescent="0.25">
      <c r="A6">
        <v>2023</v>
      </c>
      <c r="B6">
        <v>0.30000000000000004</v>
      </c>
      <c r="C6">
        <f t="shared" si="0"/>
        <v>0.4</v>
      </c>
    </row>
    <row r="7" spans="1:9" x14ac:dyDescent="0.25">
      <c r="A7">
        <v>2024</v>
      </c>
      <c r="B7">
        <v>0.4</v>
      </c>
      <c r="C7">
        <f t="shared" si="0"/>
        <v>0.48799999999999999</v>
      </c>
    </row>
    <row r="8" spans="1:9" x14ac:dyDescent="0.25">
      <c r="A8">
        <v>2025</v>
      </c>
      <c r="B8">
        <v>0.48799999999999999</v>
      </c>
    </row>
    <row r="9" spans="1:9" x14ac:dyDescent="0.25">
      <c r="A9">
        <v>2026</v>
      </c>
      <c r="B9" s="4">
        <f>B8*(1+B29)</f>
        <v>0.48799999999999999</v>
      </c>
      <c r="C9" t="s">
        <v>36</v>
      </c>
    </row>
    <row r="10" spans="1:9" x14ac:dyDescent="0.25">
      <c r="A10" t="s">
        <v>6</v>
      </c>
    </row>
    <row r="11" spans="1:9" ht="15.75" thickBot="1" x14ac:dyDescent="0.3"/>
    <row r="12" spans="1:9" x14ac:dyDescent="0.25">
      <c r="A12" s="3" t="s">
        <v>7</v>
      </c>
      <c r="B12" s="3"/>
    </row>
    <row r="13" spans="1:9" x14ac:dyDescent="0.25">
      <c r="A13" t="s">
        <v>8</v>
      </c>
      <c r="B13">
        <v>0.80800587039404326</v>
      </c>
    </row>
    <row r="14" spans="1:9" x14ac:dyDescent="0.25">
      <c r="A14" t="s">
        <v>9</v>
      </c>
      <c r="B14">
        <v>0.65287348659123545</v>
      </c>
    </row>
    <row r="15" spans="1:9" x14ac:dyDescent="0.25">
      <c r="A15" t="s">
        <v>10</v>
      </c>
      <c r="B15">
        <v>0.45287348659123544</v>
      </c>
    </row>
    <row r="16" spans="1:9" x14ac:dyDescent="0.25">
      <c r="A16" t="s">
        <v>11</v>
      </c>
      <c r="B16">
        <v>0.51633931060896199</v>
      </c>
    </row>
    <row r="17" spans="1:9" ht="15.75" thickBot="1" x14ac:dyDescent="0.3">
      <c r="A17" s="1" t="s">
        <v>12</v>
      </c>
      <c r="B17" s="1">
        <v>6</v>
      </c>
    </row>
    <row r="19" spans="1:9" ht="15.75" thickBot="1" x14ac:dyDescent="0.3">
      <c r="A19" t="s">
        <v>13</v>
      </c>
    </row>
    <row r="20" spans="1:9" x14ac:dyDescent="0.25">
      <c r="A20" s="2"/>
      <c r="B20" s="2" t="s">
        <v>18</v>
      </c>
      <c r="C20" s="2" t="s">
        <v>19</v>
      </c>
      <c r="D20" s="2" t="s">
        <v>20</v>
      </c>
      <c r="E20" s="2" t="s">
        <v>21</v>
      </c>
      <c r="F20" s="2" t="s">
        <v>22</v>
      </c>
    </row>
    <row r="21" spans="1:9" x14ac:dyDescent="0.25">
      <c r="A21" t="s">
        <v>14</v>
      </c>
      <c r="B21">
        <v>1</v>
      </c>
      <c r="C21">
        <v>2.5071575815993108</v>
      </c>
      <c r="D21">
        <v>2.5071575815993108</v>
      </c>
      <c r="E21">
        <v>9.4039703302990514</v>
      </c>
      <c r="F21">
        <v>3.741716759889336E-2</v>
      </c>
    </row>
    <row r="22" spans="1:9" x14ac:dyDescent="0.25">
      <c r="A22" t="s">
        <v>15</v>
      </c>
      <c r="B22">
        <v>5</v>
      </c>
      <c r="C22">
        <v>1.3330314184006906</v>
      </c>
      <c r="D22">
        <v>0.26660628368013811</v>
      </c>
    </row>
    <row r="23" spans="1:9" ht="15.75" thickBot="1" x14ac:dyDescent="0.3">
      <c r="A23" s="1" t="s">
        <v>16</v>
      </c>
      <c r="B23" s="1">
        <v>6</v>
      </c>
      <c r="C23" s="1">
        <v>3.8401890000000014</v>
      </c>
      <c r="D23" s="1"/>
      <c r="E23" s="1"/>
      <c r="F23" s="1"/>
    </row>
    <row r="24" spans="1:9" ht="15.75" thickBot="1" x14ac:dyDescent="0.3"/>
    <row r="25" spans="1:9" x14ac:dyDescent="0.25">
      <c r="A25" s="2"/>
      <c r="B25" s="2" t="s">
        <v>23</v>
      </c>
      <c r="C25" s="2" t="s">
        <v>11</v>
      </c>
      <c r="D25" s="2" t="s">
        <v>24</v>
      </c>
      <c r="E25" s="2" t="s">
        <v>25</v>
      </c>
      <c r="F25" s="2" t="s">
        <v>26</v>
      </c>
      <c r="G25" s="2" t="s">
        <v>27</v>
      </c>
      <c r="H25" s="2" t="s">
        <v>28</v>
      </c>
      <c r="I25" s="2" t="s">
        <v>29</v>
      </c>
    </row>
    <row r="26" spans="1:9" x14ac:dyDescent="0.25">
      <c r="A26" t="s">
        <v>17</v>
      </c>
      <c r="B26">
        <v>0</v>
      </c>
      <c r="C26" t="e">
        <v>#N/A</v>
      </c>
      <c r="D26" t="e">
        <v>#N/A</v>
      </c>
      <c r="E26" t="e">
        <v>#N/A</v>
      </c>
      <c r="F26" t="e">
        <v>#N/A</v>
      </c>
      <c r="G26" t="e">
        <v>#N/A</v>
      </c>
      <c r="H26" t="e">
        <v>#N/A</v>
      </c>
      <c r="I26" t="e">
        <v>#N/A</v>
      </c>
    </row>
    <row r="27" spans="1:9" ht="15.75" thickBot="1" x14ac:dyDescent="0.3">
      <c r="A27" s="1" t="s">
        <v>30</v>
      </c>
      <c r="B27" s="1">
        <v>0.76688887252070936</v>
      </c>
      <c r="C27" s="1">
        <v>0.25007876222530878</v>
      </c>
      <c r="D27" s="1">
        <v>3.0665893644730211</v>
      </c>
      <c r="E27" s="1">
        <v>2.789187816072199E-2</v>
      </c>
      <c r="F27" s="1">
        <v>0.12404094886591754</v>
      </c>
      <c r="G27" s="1">
        <v>1.4097367961755012</v>
      </c>
      <c r="H27" s="1">
        <v>0.12404094886591754</v>
      </c>
      <c r="I27" s="1">
        <v>1.4097367961755012</v>
      </c>
    </row>
    <row r="31" spans="1:9" x14ac:dyDescent="0.25">
      <c r="A31" t="s">
        <v>34</v>
      </c>
      <c r="B31" t="s">
        <v>35</v>
      </c>
    </row>
    <row r="32" spans="1:9" x14ac:dyDescent="0.25">
      <c r="A32" t="s">
        <v>31</v>
      </c>
      <c r="B32">
        <v>1.5</v>
      </c>
    </row>
    <row r="33" spans="1:6" x14ac:dyDescent="0.25">
      <c r="A33" t="s">
        <v>32</v>
      </c>
      <c r="B33" s="6">
        <v>0.03</v>
      </c>
    </row>
    <row r="34" spans="1:6" x14ac:dyDescent="0.25">
      <c r="A34" t="s">
        <v>33</v>
      </c>
      <c r="B34" s="6">
        <v>0.15</v>
      </c>
    </row>
    <row r="36" spans="1:6" x14ac:dyDescent="0.25">
      <c r="A36" t="s">
        <v>41</v>
      </c>
      <c r="B36" s="5">
        <f>B33+B32*(B34-B33)</f>
        <v>0.21</v>
      </c>
    </row>
    <row r="38" spans="1:6" x14ac:dyDescent="0.25">
      <c r="A38" t="s">
        <v>38</v>
      </c>
      <c r="B38">
        <f>B9/(B36-F1)</f>
        <v>1.101303871053898</v>
      </c>
      <c r="D38" t="s">
        <v>39</v>
      </c>
      <c r="F38" t="s">
        <v>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Precio acción</vt:lpstr>
      <vt:lpstr>Disney</vt:lpstr>
      <vt:lpstr>Netflix</vt:lpstr>
      <vt:lpstr>DELTA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bastidas</dc:creator>
  <cp:lastModifiedBy>raul bastidas</cp:lastModifiedBy>
  <dcterms:created xsi:type="dcterms:W3CDTF">2025-10-03T20:06:07Z</dcterms:created>
  <dcterms:modified xsi:type="dcterms:W3CDTF">2025-10-16T15:05:03Z</dcterms:modified>
</cp:coreProperties>
</file>