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K30" i="2"/>
  <c r="K31"/>
  <c r="K32"/>
  <c r="K33"/>
  <c r="K34"/>
  <c r="K35"/>
  <c r="K36"/>
  <c r="K29"/>
  <c r="J29"/>
  <c r="I31"/>
  <c r="I30"/>
  <c r="J30"/>
  <c r="J31"/>
  <c r="I32"/>
  <c r="J32"/>
  <c r="I33"/>
  <c r="J33"/>
  <c r="I34"/>
  <c r="J34"/>
  <c r="I35"/>
  <c r="J35"/>
  <c r="I36"/>
  <c r="J36"/>
  <c r="I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2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<sst xmlns="http://schemas.openxmlformats.org/spreadsheetml/2006/main" count="129" uniqueCount="86">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</sst>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0" fillId="6" borderId="2" xfId="0" applyNumberFormat="1" applyFill="1" applyBorder="1" applyAlignment="1">
      <alignment horizontal="center"/>
    </xf>
    <xf numFmtId="0" fontId="0" fillId="7" borderId="5" xfId="0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168" fontId="0" fillId="0" borderId="0" xfId="0" applyNumberFormat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7" borderId="4" xfId="0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8" borderId="1" xfId="0" applyFill="1" applyBorder="1" applyAlignment="1">
      <alignment horizontal="center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1163955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3" workbookViewId="0">
      <selection activeCell="K35" sqref="K3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16.5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0">
        <f>D27*D$25+E27*E$25+F27*F$25+G27*G$25</f>
        <v>8.3550000000000004</v>
      </c>
      <c r="I27" s="19"/>
    </row>
    <row r="28" spans="1:11" ht="16.5" thickBot="1">
      <c r="B28" s="16" t="s">
        <v>28</v>
      </c>
      <c r="C28" s="16" t="s">
        <v>29</v>
      </c>
      <c r="D28" s="16">
        <v>8.9</v>
      </c>
      <c r="E28" s="17">
        <v>8</v>
      </c>
      <c r="F28" s="16">
        <v>8.9</v>
      </c>
      <c r="G28" s="16">
        <v>6.7</v>
      </c>
      <c r="H28" s="20">
        <f>D28*D$25+E28*E$25+F28*F$25+G28*G$25</f>
        <v>8.0150000000000006</v>
      </c>
    </row>
    <row r="29" spans="1:11" ht="16.5" thickBot="1">
      <c r="B29" s="16" t="s">
        <v>14</v>
      </c>
      <c r="C29" s="16" t="s">
        <v>15</v>
      </c>
      <c r="D29" s="17">
        <v>8</v>
      </c>
      <c r="E29" s="16">
        <v>9.5</v>
      </c>
      <c r="F29" s="16">
        <v>5.8</v>
      </c>
      <c r="G29" s="16">
        <v>7.5</v>
      </c>
      <c r="H29" s="20">
        <f>D29*D$25+E29*E$25+F29*F$25+G29*G$25</f>
        <v>8.004999999999999</v>
      </c>
    </row>
    <row r="30" spans="1:11" ht="16.5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D30*D$25+E30*E$25+F30*F$25+G30*G$25</f>
        <v>7.5449999999999999</v>
      </c>
    </row>
    <row r="31" spans="1:11" ht="16.5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D31*D$25+E31*E$25+F31*F$25+G31*G$25</f>
        <v>6.95</v>
      </c>
    </row>
    <row r="32" spans="1:11" ht="16.5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D32*D$25+E32*E$25+F32*F$25+G32*G$25</f>
        <v>6.9349999999999996</v>
      </c>
    </row>
    <row r="33" spans="2:8" ht="16.5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D33*D$25+E33*E$25+F33*F$25+G33*G$25</f>
        <v>6.84</v>
      </c>
    </row>
    <row r="34" spans="2:8" ht="16.5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D34*D$25+E34*E$25+F34*F$25+G34*G$25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6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6" workbookViewId="0">
      <selection activeCell="K29" sqref="K29:K36"/>
    </sheetView>
  </sheetViews>
  <sheetFormatPr baseColWidth="10" defaultRowHeight="15.75"/>
  <cols>
    <col min="3" max="3" width="11" customWidth="1"/>
    <col min="5" max="5" width="11.25" customWidth="1"/>
    <col min="7" max="7" width="16.5" customWidth="1"/>
    <col min="8" max="8" width="14.875" customWidth="1"/>
    <col min="9" max="9" width="11.875" customWidth="1"/>
    <col min="10" max="10" width="11.62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6.75" customHeight="1" thickBot="1">
      <c r="G27" s="2"/>
      <c r="H27" s="2"/>
    </row>
    <row r="28" spans="1:14" ht="31.5" customHeight="1" thickBot="1">
      <c r="C28" s="21" t="s">
        <v>33</v>
      </c>
      <c r="D28" s="22"/>
      <c r="E28" s="24" t="s">
        <v>34</v>
      </c>
      <c r="F28" s="22" t="s">
        <v>35</v>
      </c>
      <c r="G28" s="21" t="s">
        <v>36</v>
      </c>
      <c r="H28" s="24" t="s">
        <v>37</v>
      </c>
      <c r="I28" s="21" t="s">
        <v>38</v>
      </c>
      <c r="J28" s="29" t="s">
        <v>85</v>
      </c>
      <c r="K28" s="28" t="s">
        <v>39</v>
      </c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3">
        <v>680000</v>
      </c>
      <c r="H29" s="23">
        <f>G29+F29*10%*G29</f>
        <v>816000</v>
      </c>
      <c r="I29" s="23">
        <f>IF(F24= "FONASA",H29*G$24,G29*G$25)</f>
        <v>57120.000000000007</v>
      </c>
      <c r="J29" s="23">
        <f>H29*G$26</f>
        <v>97920</v>
      </c>
      <c r="K29" s="23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3">
        <v>780000</v>
      </c>
      <c r="H30" s="23">
        <f t="shared" ref="H30:H36" si="0">G30+F30*10%*G30</f>
        <v>1014000</v>
      </c>
      <c r="I30" s="23">
        <f>IF(F25= "FONASA",H30*G$24,G30*G$25)</f>
        <v>62400</v>
      </c>
      <c r="J30" s="23">
        <f t="shared" ref="J30:J36" si="1">H30*G$26</f>
        <v>121680</v>
      </c>
      <c r="K30" s="23">
        <f t="shared" ref="K30:K36" si="2">H30-I30-J30</f>
        <v>829920</v>
      </c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3">
        <v>1200000</v>
      </c>
      <c r="H31" s="23">
        <f t="shared" si="0"/>
        <v>1320000</v>
      </c>
      <c r="I31" s="23">
        <f>IF(F26= "FONASA",H31*G$24,G31*G$25)</f>
        <v>96000</v>
      </c>
      <c r="J31" s="23">
        <f t="shared" si="1"/>
        <v>158400</v>
      </c>
      <c r="K31" s="23">
        <f t="shared" si="2"/>
        <v>1065600</v>
      </c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3">
        <v>890000</v>
      </c>
      <c r="H32" s="23">
        <f t="shared" si="0"/>
        <v>1157000</v>
      </c>
      <c r="I32" s="23">
        <f t="shared" ref="I30:I36" si="3">IF(F27= "FONASA",H32*G$24,G32*G$25)</f>
        <v>71200</v>
      </c>
      <c r="J32" s="23">
        <f t="shared" si="1"/>
        <v>138840</v>
      </c>
      <c r="K32" s="23">
        <f t="shared" si="2"/>
        <v>946960</v>
      </c>
    </row>
    <row r="33" spans="3:11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3">
        <v>680000</v>
      </c>
      <c r="H33" s="23">
        <f t="shared" si="0"/>
        <v>816000</v>
      </c>
      <c r="I33" s="23">
        <f t="shared" si="3"/>
        <v>54400</v>
      </c>
      <c r="J33" s="23">
        <f t="shared" si="1"/>
        <v>97920</v>
      </c>
      <c r="K33" s="23">
        <f t="shared" si="2"/>
        <v>663680</v>
      </c>
    </row>
    <row r="34" spans="3:11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3">
        <v>580000</v>
      </c>
      <c r="H34" s="23">
        <f t="shared" si="0"/>
        <v>812000</v>
      </c>
      <c r="I34" s="23">
        <f t="shared" si="3"/>
        <v>46400</v>
      </c>
      <c r="J34" s="23">
        <f t="shared" si="1"/>
        <v>97440</v>
      </c>
      <c r="K34" s="23">
        <f t="shared" si="2"/>
        <v>668160</v>
      </c>
    </row>
    <row r="35" spans="3:11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3">
        <v>780000</v>
      </c>
      <c r="H35" s="23">
        <f t="shared" si="0"/>
        <v>1014000</v>
      </c>
      <c r="I35" s="23">
        <f t="shared" si="3"/>
        <v>62400</v>
      </c>
      <c r="J35" s="23">
        <f t="shared" si="1"/>
        <v>121680</v>
      </c>
      <c r="K35" s="23">
        <f t="shared" si="2"/>
        <v>829920</v>
      </c>
    </row>
    <row r="36" spans="3:11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3">
        <v>890000</v>
      </c>
      <c r="H36" s="23">
        <f t="shared" si="0"/>
        <v>1335000</v>
      </c>
      <c r="I36" s="23">
        <f t="shared" si="3"/>
        <v>71200</v>
      </c>
      <c r="J36" s="23">
        <f t="shared" si="1"/>
        <v>160200</v>
      </c>
      <c r="K36" s="23">
        <f t="shared" si="2"/>
        <v>1103600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3" workbookViewId="0">
      <selection activeCell="L31" sqref="L31"/>
    </sheetView>
  </sheetViews>
  <sheetFormatPr baseColWidth="10" defaultRowHeight="15.75"/>
  <cols>
    <col min="10" max="10" width="14.875" customWidth="1"/>
    <col min="13" max="13" width="12.25" customWidth="1"/>
  </cols>
  <sheetData>
    <row r="4" spans="2:13">
      <c r="F4" t="s">
        <v>45</v>
      </c>
      <c r="K4" s="12">
        <v>0.4</v>
      </c>
    </row>
    <row r="5" spans="2:13" ht="10.5" customHeight="1"/>
    <row r="6" spans="2:13" ht="35.25" customHeight="1">
      <c r="B6" s="25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32" t="s">
        <v>53</v>
      </c>
      <c r="K6" s="25" t="s">
        <v>54</v>
      </c>
      <c r="L6" s="25" t="s">
        <v>55</v>
      </c>
      <c r="M6" s="32" t="s">
        <v>56</v>
      </c>
    </row>
    <row r="7" spans="2:13">
      <c r="B7" s="26" t="s">
        <v>14</v>
      </c>
      <c r="C7" s="26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1">
        <f>AVERAGE(D7:H7)</f>
        <v>8.08</v>
      </c>
      <c r="J7" s="33" t="str">
        <f>IF(I7&gt;=8, "NO DA EXAMEN", "DA EXAMEN")</f>
        <v>NO DA EXAMEN</v>
      </c>
      <c r="K7" s="30">
        <f>I7</f>
        <v>8.08</v>
      </c>
      <c r="L7" s="31">
        <f>I7*60%+K7*$K$4</f>
        <v>8.08</v>
      </c>
      <c r="M7" s="26" t="str">
        <f>IF(L7&gt;=6,"APROBADO", "REPROBRADO")</f>
        <v>APROBADO</v>
      </c>
    </row>
    <row r="8" spans="2:13">
      <c r="B8" s="26" t="s">
        <v>16</v>
      </c>
      <c r="C8" s="26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1">
        <f t="shared" ref="I8:I25" si="0">AVERAGE(D8:H8)</f>
        <v>5.4799999999999995</v>
      </c>
      <c r="J8" s="27" t="str">
        <f t="shared" ref="J8:J25" si="1">IF(I8&gt;=8, "NO DA EXAMEN", "DA EXAMEN")</f>
        <v>DA EXAMEN</v>
      </c>
      <c r="K8" s="30">
        <v>8.4</v>
      </c>
      <c r="L8" s="31">
        <f t="shared" ref="L8:L25" si="2">I8*60%+K8*$K$4</f>
        <v>6.6479999999999997</v>
      </c>
      <c r="M8" s="26" t="str">
        <f t="shared" ref="M8:M25" si="3">IF(L8&gt;=6,"APROBADO", "REPROBRADO")</f>
        <v>APROBADO</v>
      </c>
    </row>
    <row r="9" spans="2:13">
      <c r="B9" s="26" t="s">
        <v>18</v>
      </c>
      <c r="C9" s="26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1">
        <f t="shared" si="0"/>
        <v>6.9799999999999995</v>
      </c>
      <c r="J9" s="27" t="str">
        <f t="shared" si="1"/>
        <v>DA EXAMEN</v>
      </c>
      <c r="K9" s="30">
        <v>9</v>
      </c>
      <c r="L9" s="31">
        <f t="shared" si="2"/>
        <v>7.7880000000000003</v>
      </c>
      <c r="M9" s="26" t="str">
        <f t="shared" si="3"/>
        <v>APROBADO</v>
      </c>
    </row>
    <row r="10" spans="2:13">
      <c r="B10" s="26" t="s">
        <v>20</v>
      </c>
      <c r="C10" s="26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1">
        <f t="shared" si="0"/>
        <v>6.9</v>
      </c>
      <c r="J10" s="27" t="str">
        <f t="shared" si="1"/>
        <v>DA EXAMEN</v>
      </c>
      <c r="K10" s="30">
        <v>7.5</v>
      </c>
      <c r="L10" s="31">
        <f t="shared" si="2"/>
        <v>7.14</v>
      </c>
      <c r="M10" s="26" t="str">
        <f t="shared" si="3"/>
        <v>APROBADO</v>
      </c>
    </row>
    <row r="11" spans="2:13">
      <c r="B11" s="26" t="s">
        <v>22</v>
      </c>
      <c r="C11" s="26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1">
        <f t="shared" si="0"/>
        <v>7.0400000000000009</v>
      </c>
      <c r="J11" s="27" t="str">
        <f t="shared" si="1"/>
        <v>DA EXAMEN</v>
      </c>
      <c r="K11" s="30">
        <v>8.1999999999999993</v>
      </c>
      <c r="L11" s="31">
        <f t="shared" si="2"/>
        <v>7.5039999999999996</v>
      </c>
      <c r="M11" s="26" t="str">
        <f t="shared" si="3"/>
        <v>APROBADO</v>
      </c>
    </row>
    <row r="12" spans="2:13">
      <c r="B12" s="26" t="s">
        <v>24</v>
      </c>
      <c r="C12" s="26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1">
        <f t="shared" si="0"/>
        <v>7.62</v>
      </c>
      <c r="J12" s="27" t="str">
        <f t="shared" si="1"/>
        <v>DA EXAMEN</v>
      </c>
      <c r="K12" s="30">
        <v>9.5</v>
      </c>
      <c r="L12" s="31">
        <f t="shared" si="2"/>
        <v>8.3719999999999999</v>
      </c>
      <c r="M12" s="26" t="str">
        <f t="shared" si="3"/>
        <v>APROBADO</v>
      </c>
    </row>
    <row r="13" spans="2:13">
      <c r="B13" s="26" t="s">
        <v>26</v>
      </c>
      <c r="C13" s="26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1">
        <f t="shared" si="0"/>
        <v>6.7200000000000006</v>
      </c>
      <c r="J13" s="27" t="str">
        <f t="shared" si="1"/>
        <v>DA EXAMEN</v>
      </c>
      <c r="K13" s="30">
        <v>8.5</v>
      </c>
      <c r="L13" s="31">
        <f t="shared" si="2"/>
        <v>7.4320000000000004</v>
      </c>
      <c r="M13" s="26" t="str">
        <f t="shared" si="3"/>
        <v>APROBADO</v>
      </c>
    </row>
    <row r="14" spans="2:13">
      <c r="B14" s="26" t="s">
        <v>28</v>
      </c>
      <c r="C14" s="26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1">
        <f t="shared" si="0"/>
        <v>6.7</v>
      </c>
      <c r="J14" s="27" t="str">
        <f t="shared" si="1"/>
        <v>DA EXAMEN</v>
      </c>
      <c r="K14" s="30">
        <v>8.4</v>
      </c>
      <c r="L14" s="31">
        <f t="shared" si="2"/>
        <v>7.38</v>
      </c>
      <c r="M14" s="26" t="str">
        <f t="shared" si="3"/>
        <v>APROBADO</v>
      </c>
    </row>
    <row r="15" spans="2:13">
      <c r="B15" s="26" t="s">
        <v>74</v>
      </c>
      <c r="C15" s="26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1">
        <f t="shared" si="0"/>
        <v>8.3800000000000008</v>
      </c>
      <c r="J15" s="33" t="str">
        <f t="shared" si="1"/>
        <v>NO DA EXAMEN</v>
      </c>
      <c r="K15" s="30">
        <f>I15</f>
        <v>8.3800000000000008</v>
      </c>
      <c r="L15" s="31">
        <f t="shared" si="2"/>
        <v>8.3800000000000008</v>
      </c>
      <c r="M15" s="26" t="str">
        <f t="shared" si="3"/>
        <v>APROBADO</v>
      </c>
    </row>
    <row r="16" spans="2:13">
      <c r="B16" s="26" t="s">
        <v>75</v>
      </c>
      <c r="C16" s="26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1">
        <f t="shared" si="0"/>
        <v>7.9599999999999991</v>
      </c>
      <c r="J16" s="27" t="str">
        <f t="shared" si="1"/>
        <v>DA EXAMEN</v>
      </c>
      <c r="K16" s="30">
        <v>7.9</v>
      </c>
      <c r="L16" s="31">
        <f t="shared" si="2"/>
        <v>7.9359999999999991</v>
      </c>
      <c r="M16" s="26" t="str">
        <f t="shared" si="3"/>
        <v>APROBADO</v>
      </c>
    </row>
    <row r="17" spans="2:13">
      <c r="B17" s="26" t="s">
        <v>76</v>
      </c>
      <c r="C17" s="26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1">
        <f t="shared" si="0"/>
        <v>6.1</v>
      </c>
      <c r="J17" s="27" t="str">
        <f t="shared" si="1"/>
        <v>DA EXAMEN</v>
      </c>
      <c r="K17" s="30">
        <v>8.9</v>
      </c>
      <c r="L17" s="31">
        <f t="shared" si="2"/>
        <v>7.2200000000000006</v>
      </c>
      <c r="M17" s="26" t="str">
        <f t="shared" si="3"/>
        <v>APROBADO</v>
      </c>
    </row>
    <row r="18" spans="2:13">
      <c r="B18" s="26" t="s">
        <v>77</v>
      </c>
      <c r="C18" s="26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1">
        <f t="shared" si="0"/>
        <v>4.6599999999999993</v>
      </c>
      <c r="J18" s="27" t="str">
        <f t="shared" si="1"/>
        <v>DA EXAMEN</v>
      </c>
      <c r="K18" s="30">
        <v>4.5</v>
      </c>
      <c r="L18" s="31">
        <f t="shared" si="2"/>
        <v>4.5959999999999992</v>
      </c>
      <c r="M18" s="26" t="str">
        <f t="shared" si="3"/>
        <v>REPROBRADO</v>
      </c>
    </row>
    <row r="19" spans="2:13">
      <c r="B19" s="26" t="s">
        <v>78</v>
      </c>
      <c r="C19" s="26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1">
        <f t="shared" si="0"/>
        <v>8.0400000000000009</v>
      </c>
      <c r="J19" s="33" t="str">
        <f t="shared" si="1"/>
        <v>NO DA EXAMEN</v>
      </c>
      <c r="K19" s="30">
        <f>I19</f>
        <v>8.0400000000000009</v>
      </c>
      <c r="L19" s="31">
        <f t="shared" si="2"/>
        <v>8.0400000000000009</v>
      </c>
      <c r="M19" s="26" t="str">
        <f t="shared" si="3"/>
        <v>APROBADO</v>
      </c>
    </row>
    <row r="20" spans="2:13">
      <c r="B20" s="26" t="s">
        <v>79</v>
      </c>
      <c r="C20" s="26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1">
        <f t="shared" si="0"/>
        <v>4.4800000000000004</v>
      </c>
      <c r="J20" s="27" t="str">
        <f t="shared" si="1"/>
        <v>DA EXAMEN</v>
      </c>
      <c r="K20" s="30">
        <v>4.8</v>
      </c>
      <c r="L20" s="31">
        <f t="shared" si="2"/>
        <v>4.6080000000000005</v>
      </c>
      <c r="M20" s="26" t="str">
        <f t="shared" si="3"/>
        <v>REPROBRADO</v>
      </c>
    </row>
    <row r="21" spans="2:13">
      <c r="B21" s="26" t="s">
        <v>80</v>
      </c>
      <c r="C21" s="26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1">
        <f t="shared" si="0"/>
        <v>4.16</v>
      </c>
      <c r="J21" s="27" t="str">
        <f t="shared" si="1"/>
        <v>DA EXAMEN</v>
      </c>
      <c r="K21" s="30">
        <v>5.5</v>
      </c>
      <c r="L21" s="31">
        <f t="shared" si="2"/>
        <v>4.6959999999999997</v>
      </c>
      <c r="M21" s="26" t="str">
        <f t="shared" si="3"/>
        <v>REPROBRADO</v>
      </c>
    </row>
    <row r="22" spans="2:13">
      <c r="B22" s="26" t="s">
        <v>81</v>
      </c>
      <c r="C22" s="26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1">
        <f t="shared" si="0"/>
        <v>6.7799999999999994</v>
      </c>
      <c r="J22" s="27" t="str">
        <f t="shared" si="1"/>
        <v>DA EXAMEN</v>
      </c>
      <c r="K22" s="30">
        <v>9.4</v>
      </c>
      <c r="L22" s="31">
        <f t="shared" si="2"/>
        <v>7.8279999999999994</v>
      </c>
      <c r="M22" s="26" t="str">
        <f t="shared" si="3"/>
        <v>APROBADO</v>
      </c>
    </row>
    <row r="23" spans="2:13">
      <c r="B23" s="26" t="s">
        <v>82</v>
      </c>
      <c r="C23" s="26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1">
        <f t="shared" si="0"/>
        <v>8.58</v>
      </c>
      <c r="J23" s="33" t="str">
        <f t="shared" si="1"/>
        <v>NO DA EXAMEN</v>
      </c>
      <c r="K23" s="30">
        <f>I23</f>
        <v>8.58</v>
      </c>
      <c r="L23" s="31">
        <f t="shared" si="2"/>
        <v>8.58</v>
      </c>
      <c r="M23" s="26" t="str">
        <f t="shared" si="3"/>
        <v>APROBADO</v>
      </c>
    </row>
    <row r="24" spans="2:13">
      <c r="B24" s="26" t="s">
        <v>83</v>
      </c>
      <c r="C24" s="26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1">
        <f t="shared" si="0"/>
        <v>2.4799999999999995</v>
      </c>
      <c r="J24" s="27" t="str">
        <f t="shared" si="1"/>
        <v>DA EXAMEN</v>
      </c>
      <c r="K24" s="30">
        <v>4.3</v>
      </c>
      <c r="L24" s="31">
        <f t="shared" si="2"/>
        <v>3.2079999999999997</v>
      </c>
      <c r="M24" s="26" t="str">
        <f t="shared" si="3"/>
        <v>REPROBRADO</v>
      </c>
    </row>
    <row r="25" spans="2:13">
      <c r="B25" s="26" t="s">
        <v>84</v>
      </c>
      <c r="C25" s="26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1">
        <f t="shared" si="0"/>
        <v>8.379999999999999</v>
      </c>
      <c r="J25" s="33" t="str">
        <f t="shared" si="1"/>
        <v>NO DA EXAMEN</v>
      </c>
      <c r="K25" s="30">
        <f>I25</f>
        <v>8.379999999999999</v>
      </c>
      <c r="L25" s="31">
        <f t="shared" si="2"/>
        <v>8.379999999999999</v>
      </c>
      <c r="M25" s="26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M7:M25">
    <cfRule type="containsText" dxfId="0" priority="3" operator="containsText" text="REPROBADOS">
      <formula>NOT(ISERROR(SEARCH("REPROBADOS",M7)))</formula>
    </cfRule>
    <cfRule type="containsText" dxfId="1" priority="2" operator="containsText" text="REPROBADO">
      <formula>NOT(ISERROR(SEARCH("REPROBADO",M7)))</formula>
    </cfRule>
    <cfRule type="containsText" dxfId="2" priority="1" operator="containsText" text="RE">
      <formula>NOT(ISERROR(SEARCH("RE",M7)))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2024-04-10T16:06:37Z</dcterms:modified>
</cp:coreProperties>
</file>