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njamin-PC\OneDrive\Escritorio\"/>
    </mc:Choice>
  </mc:AlternateContent>
  <bookViews>
    <workbookView xWindow="0" yWindow="0" windowWidth="15345" windowHeight="4635" firstSheet="1" activeTab="1"/>
  </bookViews>
  <sheets>
    <sheet name="Área Plano de Flotación" sheetId="2" r:id="rId1"/>
    <sheet name="Volumen Sumergido" sheetId="1" r:id="rId2"/>
  </sheets>
  <externalReferences>
    <externalReference r:id="rId3"/>
  </externalReferences>
  <definedNames>
    <definedName name="DWL">'Área Plano de Flotación'!$C$8</definedName>
    <definedName name="dx">'Área Plano de Flotación'!$H$7</definedName>
    <definedName name="dz">'Área Plano de Flotación'!$H$8</definedName>
    <definedName name="LPP">'Área Plano de Flotación'!$C$7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5" i="1" l="1"/>
  <c r="D35" i="1"/>
  <c r="E35" i="1"/>
  <c r="F35" i="1"/>
  <c r="G35" i="1"/>
  <c r="H35" i="1"/>
  <c r="I35" i="1"/>
  <c r="J35" i="1"/>
  <c r="K35" i="1"/>
  <c r="L35" i="1"/>
  <c r="G40" i="2" l="1"/>
  <c r="G42" i="2"/>
  <c r="G43" i="2"/>
  <c r="G39" i="2"/>
  <c r="D39" i="2" l="1"/>
  <c r="D40" i="2"/>
  <c r="D43" i="2"/>
  <c r="D42" i="2"/>
  <c r="D41" i="2"/>
  <c r="G41" i="2" s="1"/>
  <c r="C33" i="2"/>
  <c r="D33" i="2"/>
  <c r="E33" i="2"/>
  <c r="F33" i="2"/>
  <c r="G33" i="2"/>
  <c r="H33" i="2"/>
  <c r="I33" i="2"/>
  <c r="J33" i="2"/>
  <c r="K33" i="2"/>
  <c r="L33" i="2"/>
  <c r="B33" i="2"/>
  <c r="E43" i="1"/>
  <c r="E44" i="1"/>
  <c r="E45" i="1"/>
  <c r="E46" i="1"/>
  <c r="E42" i="1"/>
  <c r="B44" i="1"/>
  <c r="B42" i="1"/>
  <c r="B46" i="1"/>
  <c r="B45" i="1"/>
  <c r="B43" i="1"/>
  <c r="C38" i="1" l="1"/>
  <c r="D38" i="1"/>
  <c r="E38" i="1"/>
  <c r="F38" i="1"/>
  <c r="G38" i="1"/>
  <c r="H38" i="1"/>
  <c r="I38" i="1"/>
  <c r="J38" i="1"/>
  <c r="K38" i="1"/>
  <c r="L38" i="1"/>
  <c r="B38" i="1"/>
  <c r="C37" i="1"/>
  <c r="D37" i="1"/>
  <c r="E37" i="1"/>
  <c r="F37" i="1"/>
  <c r="G37" i="1"/>
  <c r="H37" i="1"/>
  <c r="I37" i="1"/>
  <c r="J37" i="1"/>
  <c r="K37" i="1"/>
  <c r="L37" i="1"/>
  <c r="B37" i="1"/>
  <c r="B35" i="1"/>
  <c r="C36" i="1"/>
  <c r="D36" i="1"/>
  <c r="E36" i="1"/>
  <c r="F36" i="1"/>
  <c r="G36" i="1"/>
  <c r="H36" i="1"/>
  <c r="I36" i="1"/>
  <c r="J36" i="1"/>
  <c r="K36" i="1"/>
  <c r="L36" i="1"/>
  <c r="B36" i="1"/>
  <c r="C34" i="1"/>
  <c r="D34" i="1"/>
  <c r="E34" i="1"/>
  <c r="F34" i="1"/>
  <c r="G34" i="1"/>
  <c r="H34" i="1"/>
  <c r="I34" i="1"/>
  <c r="J34" i="1"/>
  <c r="K34" i="1"/>
  <c r="L34" i="1"/>
  <c r="B34" i="1"/>
  <c r="I7" i="1"/>
</calcChain>
</file>

<file path=xl/sharedStrings.xml><?xml version="1.0" encoding="utf-8"?>
<sst xmlns="http://schemas.openxmlformats.org/spreadsheetml/2006/main" count="78" uniqueCount="46">
  <si>
    <t xml:space="preserve">Lpp = </t>
  </si>
  <si>
    <t>DWL =</t>
  </si>
  <si>
    <t>WATERLINE</t>
  </si>
  <si>
    <t>FP</t>
  </si>
  <si>
    <t>AP</t>
  </si>
  <si>
    <t>STATION NUMBERS</t>
  </si>
  <si>
    <t>Simpson</t>
  </si>
  <si>
    <t>Nombre:</t>
  </si>
  <si>
    <t>pie</t>
  </si>
  <si>
    <t>Separación entre líneas de agua (dz)=</t>
  </si>
  <si>
    <t>Separación entre estaciones (dx)=</t>
  </si>
  <si>
    <t>LAS MANGAS MEDIAS ESTÁN EN PIE MEDIDAS DESDE CRUJÍA</t>
  </si>
  <si>
    <t>NÚMERO DE ESTACIONES</t>
  </si>
  <si>
    <t>LÍNEA DE AGUA</t>
  </si>
  <si>
    <t>(pie)</t>
  </si>
  <si>
    <r>
      <t>ÁREA DE SECCIÓN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</si>
  <si>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WL de 10 pie</t>
  </si>
  <si>
    <t>WL  de 8 pie</t>
  </si>
  <si>
    <t>WL  de 6 pie</t>
  </si>
  <si>
    <t>WL de 4 pie</t>
  </si>
  <si>
    <t>WL de 2 pie</t>
  </si>
  <si>
    <t>Multip de</t>
  </si>
  <si>
    <t>10 pie WL</t>
  </si>
  <si>
    <t>8 pie WL</t>
  </si>
  <si>
    <t>6 pie WL</t>
  </si>
  <si>
    <t>4 pie WL</t>
  </si>
  <si>
    <t>2 pie WL</t>
  </si>
  <si>
    <t>PPr</t>
  </si>
  <si>
    <t>PPp</t>
  </si>
  <si>
    <r>
      <t>Volumen sumergido (pie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</si>
  <si>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ESCUELA NAVAL -  Estabilidad y Estiba - 3L</t>
  </si>
  <si>
    <t xml:space="preserve">ÁREA DEL PLANO DE FLOTACIÓN &amp; CENTRO DE FLOTACIÓN </t>
  </si>
  <si>
    <t xml:space="preserve">Fecha: </t>
  </si>
  <si>
    <t>Calado (pie)</t>
  </si>
  <si>
    <r>
      <t>Área Plano Flotación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</si>
  <si>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ESCUELA NAVAL - Estabilidad y Estiba - 3L</t>
  </si>
  <si>
    <t>ÁREA DE SECCIONES &amp; VOLUMEN SUMERGIDO</t>
  </si>
  <si>
    <t>Patrullero "3L"</t>
  </si>
  <si>
    <t>LAS MEDIA-MANGAS ESTÁN MEDIDAS EN PIE DESDE LA LÍNEA DE CRUJÍA</t>
  </si>
  <si>
    <t>Displazamiento (LT)</t>
  </si>
  <si>
    <t>Posición Longitudinal Centro de Flotación (pie) desde FP</t>
  </si>
  <si>
    <t>TABLA DE OFFSETS para el patrullero "YP"</t>
  </si>
  <si>
    <t>Multiplicador de Simpson</t>
  </si>
  <si>
    <t>Distancia desde FP (pie)</t>
  </si>
  <si>
    <t>Benjamin Ramirez Letelier</t>
  </si>
  <si>
    <t>simpson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</si>
</sst>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vertAlign val="superscript"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7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1" fillId="0" borderId="17" xfId="0" applyFon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0" fontId="0" fillId="2" borderId="0" xfId="0" applyFill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5" xfId="0" applyFill="1" applyBorder="1"/>
    <xf numFmtId="0" fontId="0" fillId="2" borderId="24" xfId="0" applyFill="1" applyBorder="1"/>
    <xf numFmtId="0" fontId="0" fillId="2" borderId="6" xfId="0" applyFill="1" applyBorder="1"/>
    <xf numFmtId="2" fontId="0" fillId="2" borderId="2" xfId="0" applyNumberFormat="1" applyFill="1" applyBorder="1"/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/>
    <xf numFmtId="0" fontId="2" fillId="0" borderId="1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4" fontId="0" fillId="2" borderId="21" xfId="0" applyNumberFormat="1" applyFill="1" applyBorder="1"/>
    <xf numFmtId="0" fontId="0" fillId="3" borderId="42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0" fillId="3" borderId="7" xfId="0" applyFill="1" applyBorder="1" applyAlignment="1">
      <alignment horizontal="center" vertical="center"/>
    </xf>
    <xf numFmtId="0" fontId="0" fillId="4" borderId="4" xfId="0" applyFill="1" applyBorder="1" applyAlignment="1">
      <alignment vertical="center"/>
    </xf>
    <xf numFmtId="164" fontId="0" fillId="2" borderId="29" xfId="0" applyNumberFormat="1" applyFill="1" applyBorder="1"/>
    <xf numFmtId="164" fontId="0" fillId="2" borderId="32" xfId="0" applyNumberFormat="1" applyFill="1" applyBorder="1"/>
    <xf numFmtId="164" fontId="0" fillId="2" borderId="31" xfId="0" applyNumberFormat="1" applyFill="1" applyBorder="1"/>
    <xf numFmtId="164" fontId="0" fillId="2" borderId="5" xfId="0" applyNumberFormat="1" applyFill="1" applyBorder="1"/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4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1" fillId="0" borderId="2" xfId="0" applyFont="1" applyBorder="1" applyAlignment="1">
      <alignment horizontal="center"/>
    </xf>
    <xf numFmtId="2" fontId="0" fillId="2" borderId="31" xfId="0" applyNumberFormat="1" applyFill="1" applyBorder="1"/>
    <xf numFmtId="2" fontId="0" fillId="2" borderId="29" xfId="0" applyNumberFormat="1" applyFill="1" applyBorder="1"/>
    <xf numFmtId="2" fontId="0" fillId="2" borderId="5" xfId="0" applyNumberFormat="1" applyFill="1" applyBorder="1"/>
    <xf numFmtId="2" fontId="0" fillId="2" borderId="21" xfId="0" applyNumberFormat="1" applyFill="1" applyBorder="1"/>
    <xf numFmtId="2" fontId="0" fillId="2" borderId="22" xfId="0" applyNumberFormat="1" applyFill="1" applyBorder="1"/>
    <xf numFmtId="2" fontId="0" fillId="2" borderId="23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Volumen Sumergido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'[1]Volumen Sumergido'!$A$35</c:f>
              <c:strCache>
                <c:ptCount val="1"/>
                <c:pt idx="0">
                  <c:v>WL de 10 pie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'[1]Volumen Sumergido'!$B$34:$L$34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'[1]Volumen Sumergido'!$B$35:$L$35</c:f>
              <c:numCache>
                <c:formatCode>General</c:formatCode>
                <c:ptCount val="11"/>
                <c:pt idx="0">
                  <c:v>4.4666666666666668</c:v>
                </c:pt>
                <c:pt idx="1">
                  <c:v>49.066666666666663</c:v>
                </c:pt>
                <c:pt idx="2">
                  <c:v>100.26666666666667</c:v>
                </c:pt>
                <c:pt idx="3">
                  <c:v>141</c:v>
                </c:pt>
                <c:pt idx="4">
                  <c:v>159.86666666666667</c:v>
                </c:pt>
                <c:pt idx="5">
                  <c:v>167.4</c:v>
                </c:pt>
                <c:pt idx="6">
                  <c:v>162.53333333333333</c:v>
                </c:pt>
                <c:pt idx="7">
                  <c:v>152.13333333333333</c:v>
                </c:pt>
                <c:pt idx="8">
                  <c:v>137.73333333333335</c:v>
                </c:pt>
                <c:pt idx="9">
                  <c:v>118.33333333333333</c:v>
                </c:pt>
                <c:pt idx="10">
                  <c:v>107.79999999999998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930B-4A58-B052-0219BE63D6E9}"/>
            </c:ext>
          </c:extLst>
        </c:ser>
        <c:ser>
          <c:idx val="1"/>
          <c:order val="1"/>
          <c:tx>
            <c:strRef>
              <c:f>'[1]Volumen Sumergido'!$A$36</c:f>
              <c:strCache>
                <c:ptCount val="1"/>
                <c:pt idx="0">
                  <c:v>WL  de 8 pie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'[1]Volumen Sumergido'!$B$34:$L$34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'[1]Volumen Sumergido'!$B$36:$L$36</c:f>
              <c:numCache>
                <c:formatCode>General</c:formatCode>
                <c:ptCount val="11"/>
                <c:pt idx="0">
                  <c:v>1.2666666666666666</c:v>
                </c:pt>
                <c:pt idx="1">
                  <c:v>30.333333333333332</c:v>
                </c:pt>
                <c:pt idx="2">
                  <c:v>67.86666666666666</c:v>
                </c:pt>
                <c:pt idx="3">
                  <c:v>102.13333333333334</c:v>
                </c:pt>
                <c:pt idx="4">
                  <c:v>117.46666666666665</c:v>
                </c:pt>
                <c:pt idx="5">
                  <c:v>123.73333333333335</c:v>
                </c:pt>
                <c:pt idx="6">
                  <c:v>119.26666666666667</c:v>
                </c:pt>
                <c:pt idx="7">
                  <c:v>109.33333333333333</c:v>
                </c:pt>
                <c:pt idx="8">
                  <c:v>96.133333333333326</c:v>
                </c:pt>
                <c:pt idx="9">
                  <c:v>78.333333333333314</c:v>
                </c:pt>
                <c:pt idx="10">
                  <c:v>69.399999999999991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1-930B-4A58-B052-0219BE63D6E9}"/>
            </c:ext>
          </c:extLst>
        </c:ser>
        <c:ser>
          <c:idx val="2"/>
          <c:order val="2"/>
          <c:tx>
            <c:strRef>
              <c:f>'[1]Volumen Sumergido'!$A$37</c:f>
              <c:strCache>
                <c:ptCount val="1"/>
                <c:pt idx="0">
                  <c:v>WL  de 6 pie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3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'[1]Volumen Sumergido'!$B$34:$L$34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'[1]Volumen Sumergido'!$B$37:$L$37</c:f>
              <c:numCache>
                <c:formatCode>General</c:formatCode>
                <c:ptCount val="11"/>
                <c:pt idx="0">
                  <c:v>6.6666666666666666E-2</c:v>
                </c:pt>
                <c:pt idx="1">
                  <c:v>16</c:v>
                </c:pt>
                <c:pt idx="2">
                  <c:v>39.93333333333333</c:v>
                </c:pt>
                <c:pt idx="3">
                  <c:v>65.8</c:v>
                </c:pt>
                <c:pt idx="4">
                  <c:v>76.666666666666657</c:v>
                </c:pt>
                <c:pt idx="5">
                  <c:v>80.933333333333323</c:v>
                </c:pt>
                <c:pt idx="6">
                  <c:v>76.866666666666674</c:v>
                </c:pt>
                <c:pt idx="7">
                  <c:v>67.466666666666669</c:v>
                </c:pt>
                <c:pt idx="8">
                  <c:v>55.86666666666666</c:v>
                </c:pt>
                <c:pt idx="9">
                  <c:v>39.533333333333331</c:v>
                </c:pt>
                <c:pt idx="10">
                  <c:v>32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2-930B-4A58-B052-0219BE63D6E9}"/>
            </c:ext>
          </c:extLst>
        </c:ser>
        <c:ser>
          <c:idx val="3"/>
          <c:order val="3"/>
          <c:tx>
            <c:strRef>
              <c:f>'[1]Volumen Sumergido'!$A$38</c:f>
              <c:strCache>
                <c:ptCount val="1"/>
                <c:pt idx="0">
                  <c:v>WL de 4 pie</c:v>
                </c:pt>
              </c:strCache>
            </c:strRef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4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'[1]Volumen Sumergido'!$B$34:$L$34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'[1]Volumen Sumergido'!$B$38:$L$38</c:f>
              <c:numCache>
                <c:formatCode>General</c:formatCode>
                <c:ptCount val="11"/>
                <c:pt idx="0">
                  <c:v>0</c:v>
                </c:pt>
                <c:pt idx="1">
                  <c:v>6.333333333333333</c:v>
                </c:pt>
                <c:pt idx="2">
                  <c:v>18.066666666666666</c:v>
                </c:pt>
                <c:pt idx="3">
                  <c:v>33.266666666666666</c:v>
                </c:pt>
                <c:pt idx="4">
                  <c:v>38.799999999999997</c:v>
                </c:pt>
                <c:pt idx="5">
                  <c:v>40.666666666666657</c:v>
                </c:pt>
                <c:pt idx="6">
                  <c:v>36.599999999999994</c:v>
                </c:pt>
                <c:pt idx="7">
                  <c:v>28.733333333333334</c:v>
                </c:pt>
                <c:pt idx="8">
                  <c:v>18.93333333333333</c:v>
                </c:pt>
                <c:pt idx="9">
                  <c:v>4.8666666666666663</c:v>
                </c:pt>
                <c:pt idx="10">
                  <c:v>2.333333333333333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3-930B-4A58-B052-0219BE63D6E9}"/>
            </c:ext>
          </c:extLst>
        </c:ser>
        <c:ser>
          <c:idx val="4"/>
          <c:order val="4"/>
          <c:tx>
            <c:strRef>
              <c:f>'[1]Volumen Sumergido'!$A$39</c:f>
              <c:strCache>
                <c:ptCount val="1"/>
                <c:pt idx="0">
                  <c:v>WL de 2 pie</c:v>
                </c:pt>
              </c:strCache>
            </c:strRef>
          </c:tx>
          <c:spPr>
            <a:ln w="22225" cap="rnd">
              <a:solidFill>
                <a:schemeClr val="accent5"/>
              </a:solidFill>
            </a:ln>
            <a:effectLst>
              <a:glow rad="139700">
                <a:schemeClr val="accent5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5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5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'[1]Volumen Sumergido'!$B$34:$L$34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'[1]Volumen Sumergido'!$B$39:$L$39</c:f>
              <c:numCache>
                <c:formatCode>General</c:formatCode>
                <c:ptCount val="11"/>
                <c:pt idx="0">
                  <c:v>0</c:v>
                </c:pt>
                <c:pt idx="1">
                  <c:v>1.0666666666666667</c:v>
                </c:pt>
                <c:pt idx="2">
                  <c:v>4.1999999999999993</c:v>
                </c:pt>
                <c:pt idx="3">
                  <c:v>8.8666666666666671</c:v>
                </c:pt>
                <c:pt idx="4">
                  <c:v>9.4</c:v>
                </c:pt>
                <c:pt idx="5">
                  <c:v>8.5333333333333332</c:v>
                </c:pt>
                <c:pt idx="6">
                  <c:v>3.6666666666666665</c:v>
                </c:pt>
                <c:pt idx="7">
                  <c:v>1.3333333333333333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4-930B-4A58-B052-0219BE63D6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35994032"/>
        <c:axId val="-535992400"/>
      </c:scatterChart>
      <c:valAx>
        <c:axId val="-535994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Secciones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-535992400"/>
        <c:crosses val="autoZero"/>
        <c:crossBetween val="midCat"/>
      </c:valAx>
      <c:valAx>
        <c:axId val="-535992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Área secciones (pie2)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-5359940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81643</xdr:colOff>
      <xdr:row>28</xdr:row>
      <xdr:rowOff>81644</xdr:rowOff>
    </xdr:from>
    <xdr:to>
      <xdr:col>21</xdr:col>
      <xdr:colOff>204106</xdr:colOff>
      <xdr:row>47</xdr:row>
      <xdr:rowOff>142876</xdr:rowOff>
    </xdr:to>
    <xdr:graphicFrame macro="">
      <xdr:nvGraphicFramePr>
        <xdr:cNvPr id="3" name="Gráfico 2">
          <a:extLst>
            <a:ext uri="{FF2B5EF4-FFF2-40B4-BE49-F238E27FC236}">
              <a16:creationId xmlns="" xmlns:a16="http://schemas.microsoft.com/office/drawing/2014/main" id="{B7BB6A93-F574-4955-8445-9FB0F3C4E3F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jamin-PC/Downloads/Lab%201%20B.%20Garc&#237;a%20C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Área Plano de Flotación"/>
      <sheetName val="Volumen Sumergido"/>
    </sheetNames>
    <sheetDataSet>
      <sheetData sheetId="0"/>
      <sheetData sheetId="1">
        <row r="34">
          <cell r="B34">
            <v>0</v>
          </cell>
          <cell r="C34">
            <v>1</v>
          </cell>
          <cell r="D34">
            <v>2</v>
          </cell>
          <cell r="E34">
            <v>3</v>
          </cell>
          <cell r="F34">
            <v>4</v>
          </cell>
          <cell r="G34">
            <v>5</v>
          </cell>
          <cell r="H34">
            <v>6</v>
          </cell>
          <cell r="I34">
            <v>7</v>
          </cell>
          <cell r="J34">
            <v>8</v>
          </cell>
          <cell r="K34">
            <v>9</v>
          </cell>
          <cell r="L34">
            <v>10</v>
          </cell>
        </row>
        <row r="35">
          <cell r="A35" t="str">
            <v>WL de 10 pie</v>
          </cell>
          <cell r="B35">
            <v>4.4666666666666668</v>
          </cell>
          <cell r="C35">
            <v>49.066666666666663</v>
          </cell>
          <cell r="D35">
            <v>100.26666666666667</v>
          </cell>
          <cell r="E35">
            <v>141</v>
          </cell>
          <cell r="F35">
            <v>159.86666666666667</v>
          </cell>
          <cell r="G35">
            <v>167.4</v>
          </cell>
          <cell r="H35">
            <v>162.53333333333333</v>
          </cell>
          <cell r="I35">
            <v>152.13333333333333</v>
          </cell>
          <cell r="J35">
            <v>137.73333333333335</v>
          </cell>
          <cell r="K35">
            <v>118.33333333333333</v>
          </cell>
          <cell r="L35">
            <v>107.79999999999998</v>
          </cell>
        </row>
        <row r="36">
          <cell r="A36" t="str">
            <v>WL  de 8 pie</v>
          </cell>
          <cell r="B36">
            <v>1.2666666666666666</v>
          </cell>
          <cell r="C36">
            <v>30.333333333333332</v>
          </cell>
          <cell r="D36">
            <v>67.86666666666666</v>
          </cell>
          <cell r="E36">
            <v>102.13333333333334</v>
          </cell>
          <cell r="F36">
            <v>117.46666666666665</v>
          </cell>
          <cell r="G36">
            <v>123.73333333333335</v>
          </cell>
          <cell r="H36">
            <v>119.26666666666667</v>
          </cell>
          <cell r="I36">
            <v>109.33333333333333</v>
          </cell>
          <cell r="J36">
            <v>96.133333333333326</v>
          </cell>
          <cell r="K36">
            <v>78.333333333333314</v>
          </cell>
          <cell r="L36">
            <v>69.399999999999991</v>
          </cell>
        </row>
        <row r="37">
          <cell r="A37" t="str">
            <v>WL  de 6 pie</v>
          </cell>
          <cell r="B37">
            <v>6.6666666666666666E-2</v>
          </cell>
          <cell r="C37">
            <v>16</v>
          </cell>
          <cell r="D37">
            <v>39.93333333333333</v>
          </cell>
          <cell r="E37">
            <v>65.8</v>
          </cell>
          <cell r="F37">
            <v>76.666666666666657</v>
          </cell>
          <cell r="G37">
            <v>80.933333333333323</v>
          </cell>
          <cell r="H37">
            <v>76.866666666666674</v>
          </cell>
          <cell r="I37">
            <v>67.466666666666669</v>
          </cell>
          <cell r="J37">
            <v>55.86666666666666</v>
          </cell>
          <cell r="K37">
            <v>39.533333333333331</v>
          </cell>
          <cell r="L37">
            <v>32</v>
          </cell>
        </row>
        <row r="38">
          <cell r="A38" t="str">
            <v>WL de 4 pie</v>
          </cell>
          <cell r="B38">
            <v>0</v>
          </cell>
          <cell r="C38">
            <v>6.333333333333333</v>
          </cell>
          <cell r="D38">
            <v>18.066666666666666</v>
          </cell>
          <cell r="E38">
            <v>33.266666666666666</v>
          </cell>
          <cell r="F38">
            <v>38.799999999999997</v>
          </cell>
          <cell r="G38">
            <v>40.666666666666657</v>
          </cell>
          <cell r="H38">
            <v>36.599999999999994</v>
          </cell>
          <cell r="I38">
            <v>28.733333333333334</v>
          </cell>
          <cell r="J38">
            <v>18.93333333333333</v>
          </cell>
          <cell r="K38">
            <v>4.8666666666666663</v>
          </cell>
          <cell r="L38">
            <v>2.333333333333333</v>
          </cell>
        </row>
        <row r="39">
          <cell r="A39" t="str">
            <v>WL de 2 pie</v>
          </cell>
          <cell r="B39">
            <v>0</v>
          </cell>
          <cell r="C39">
            <v>1.0666666666666667</v>
          </cell>
          <cell r="D39">
            <v>4.1999999999999993</v>
          </cell>
          <cell r="E39">
            <v>8.8666666666666671</v>
          </cell>
          <cell r="F39">
            <v>9.4</v>
          </cell>
          <cell r="G39">
            <v>8.5333333333333332</v>
          </cell>
          <cell r="H39">
            <v>3.6666666666666665</v>
          </cell>
          <cell r="I39">
            <v>1.3333333333333333</v>
          </cell>
          <cell r="J39">
            <v>0</v>
          </cell>
          <cell r="K39">
            <v>0</v>
          </cell>
          <cell r="L39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4"/>
  <sheetViews>
    <sheetView topLeftCell="B19" zoomScale="85" zoomScaleNormal="85" workbookViewId="0">
      <selection activeCell="G22" sqref="G22"/>
    </sheetView>
  </sheetViews>
  <sheetFormatPr baseColWidth="10" defaultColWidth="9.140625" defaultRowHeight="12.75" x14ac:dyDescent="0.2"/>
  <cols>
    <col min="1" max="1" width="16.5703125" customWidth="1"/>
    <col min="9" max="9" width="10.140625" bestFit="1" customWidth="1"/>
  </cols>
  <sheetData>
    <row r="1" spans="1:12" x14ac:dyDescent="0.2">
      <c r="A1" s="1" t="s">
        <v>35</v>
      </c>
    </row>
    <row r="2" spans="1:12" x14ac:dyDescent="0.2">
      <c r="A2" s="1"/>
    </row>
    <row r="3" spans="1:12" x14ac:dyDescent="0.2">
      <c r="A3" s="1" t="s">
        <v>31</v>
      </c>
      <c r="H3" s="11" t="s">
        <v>7</v>
      </c>
      <c r="I3" s="27" t="s">
        <v>44</v>
      </c>
      <c r="J3" s="28"/>
      <c r="K3" s="28"/>
      <c r="L3" s="29"/>
    </row>
    <row r="4" spans="1:12" x14ac:dyDescent="0.2">
      <c r="H4" s="11" t="s">
        <v>32</v>
      </c>
      <c r="I4" s="41">
        <v>45866</v>
      </c>
      <c r="J4" s="28"/>
      <c r="K4" s="28"/>
      <c r="L4" s="29"/>
    </row>
    <row r="5" spans="1:12" x14ac:dyDescent="0.2">
      <c r="H5" s="12"/>
    </row>
    <row r="6" spans="1:12" x14ac:dyDescent="0.2">
      <c r="A6" s="53" t="s">
        <v>37</v>
      </c>
      <c r="B6" s="53"/>
    </row>
    <row r="7" spans="1:12" x14ac:dyDescent="0.2">
      <c r="B7" s="2" t="s">
        <v>0</v>
      </c>
      <c r="C7">
        <v>101.7</v>
      </c>
      <c r="D7" s="37" t="s">
        <v>8</v>
      </c>
      <c r="E7" s="37" t="s">
        <v>10</v>
      </c>
      <c r="I7" s="26">
        <v>10.17</v>
      </c>
      <c r="J7" s="37" t="s">
        <v>8</v>
      </c>
    </row>
    <row r="8" spans="1:12" x14ac:dyDescent="0.2">
      <c r="B8" s="2" t="s">
        <v>1</v>
      </c>
      <c r="C8">
        <v>6</v>
      </c>
      <c r="D8" s="37" t="s">
        <v>8</v>
      </c>
      <c r="E8" s="37" t="s">
        <v>9</v>
      </c>
      <c r="I8" s="26">
        <v>1</v>
      </c>
      <c r="J8" s="37" t="s">
        <v>8</v>
      </c>
    </row>
    <row r="10" spans="1:12" ht="13.5" thickBot="1" x14ac:dyDescent="0.25"/>
    <row r="11" spans="1:12" ht="13.5" thickTop="1" x14ac:dyDescent="0.2">
      <c r="A11" s="13"/>
      <c r="B11" s="61" t="s">
        <v>41</v>
      </c>
      <c r="C11" s="62"/>
      <c r="D11" s="62"/>
      <c r="E11" s="62"/>
      <c r="F11" s="62"/>
      <c r="G11" s="62"/>
      <c r="H11" s="62"/>
      <c r="I11" s="62"/>
      <c r="J11" s="62"/>
      <c r="K11" s="62"/>
      <c r="L11" s="63"/>
    </row>
    <row r="12" spans="1:12" x14ac:dyDescent="0.2">
      <c r="A12" s="14"/>
      <c r="L12" s="15"/>
    </row>
    <row r="13" spans="1:12" x14ac:dyDescent="0.2">
      <c r="A13" s="14"/>
      <c r="B13" s="56" t="s">
        <v>11</v>
      </c>
      <c r="C13" s="57"/>
      <c r="D13" s="57"/>
      <c r="E13" s="57"/>
      <c r="F13" s="57"/>
      <c r="G13" s="57"/>
      <c r="H13" s="57"/>
      <c r="I13" s="57"/>
      <c r="J13" s="57"/>
      <c r="K13" s="57"/>
      <c r="L13" s="58"/>
    </row>
    <row r="14" spans="1:12" x14ac:dyDescent="0.2">
      <c r="A14" s="14"/>
      <c r="B14" s="3"/>
      <c r="C14" s="3"/>
      <c r="D14" s="3"/>
      <c r="E14" s="3"/>
      <c r="F14" s="3"/>
      <c r="G14" s="3"/>
      <c r="H14" s="3"/>
      <c r="I14" s="3"/>
      <c r="J14" s="3"/>
      <c r="K14" s="3"/>
      <c r="L14" s="16"/>
    </row>
    <row r="15" spans="1:12" x14ac:dyDescent="0.2">
      <c r="A15" s="14"/>
      <c r="B15" s="59" t="s">
        <v>5</v>
      </c>
      <c r="C15" s="59"/>
      <c r="D15" s="59"/>
      <c r="E15" s="59"/>
      <c r="F15" s="59"/>
      <c r="G15" s="59"/>
      <c r="H15" s="59"/>
      <c r="I15" s="59"/>
      <c r="J15" s="59"/>
      <c r="K15" s="59"/>
      <c r="L15" s="60"/>
    </row>
    <row r="16" spans="1:12" x14ac:dyDescent="0.2">
      <c r="A16" s="17" t="s">
        <v>2</v>
      </c>
      <c r="B16" s="7" t="s">
        <v>3</v>
      </c>
      <c r="C16" s="4"/>
      <c r="D16" s="4"/>
      <c r="E16" s="4"/>
      <c r="F16" s="4"/>
      <c r="G16" s="4"/>
      <c r="H16" s="4"/>
      <c r="I16" s="4"/>
      <c r="J16" s="4"/>
      <c r="K16" s="4"/>
      <c r="L16" s="18" t="s">
        <v>4</v>
      </c>
    </row>
    <row r="17" spans="1:12" x14ac:dyDescent="0.2">
      <c r="A17" s="19" t="s">
        <v>14</v>
      </c>
      <c r="B17" s="8">
        <v>0</v>
      </c>
      <c r="C17" s="6">
        <v>1</v>
      </c>
      <c r="D17" s="6">
        <v>2</v>
      </c>
      <c r="E17" s="6">
        <v>3</v>
      </c>
      <c r="F17" s="6">
        <v>4</v>
      </c>
      <c r="G17" s="6">
        <v>5</v>
      </c>
      <c r="H17" s="6">
        <v>6</v>
      </c>
      <c r="I17" s="6">
        <v>7</v>
      </c>
      <c r="J17" s="6">
        <v>8</v>
      </c>
      <c r="K17" s="6">
        <v>9</v>
      </c>
      <c r="L17" s="20">
        <v>10</v>
      </c>
    </row>
    <row r="18" spans="1:12" x14ac:dyDescent="0.2">
      <c r="A18" s="21">
        <v>10</v>
      </c>
      <c r="B18" s="9">
        <v>1.1000000000000001</v>
      </c>
      <c r="C18" s="9">
        <v>5.2</v>
      </c>
      <c r="D18" s="9">
        <v>8.6</v>
      </c>
      <c r="E18" s="9">
        <v>10.1</v>
      </c>
      <c r="F18" s="9">
        <v>10.8</v>
      </c>
      <c r="G18" s="9">
        <v>11.1</v>
      </c>
      <c r="H18" s="9">
        <v>11</v>
      </c>
      <c r="I18" s="9">
        <v>10.8</v>
      </c>
      <c r="J18" s="9">
        <v>10.6</v>
      </c>
      <c r="K18" s="9">
        <v>10.1</v>
      </c>
      <c r="L18" s="22">
        <v>9.6999999999999993</v>
      </c>
    </row>
    <row r="19" spans="1:12" x14ac:dyDescent="0.2">
      <c r="A19" s="17">
        <v>9</v>
      </c>
      <c r="B19" s="9">
        <v>0.8</v>
      </c>
      <c r="C19" s="9">
        <v>4.7</v>
      </c>
      <c r="D19" s="9">
        <v>8.1</v>
      </c>
      <c r="E19" s="9">
        <v>9.6999999999999993</v>
      </c>
      <c r="F19" s="9">
        <v>10.6</v>
      </c>
      <c r="G19" s="9">
        <v>10.9</v>
      </c>
      <c r="H19" s="9">
        <v>10.8</v>
      </c>
      <c r="I19" s="9">
        <v>10.7</v>
      </c>
      <c r="J19" s="9">
        <v>10.4</v>
      </c>
      <c r="K19" s="9">
        <v>10</v>
      </c>
      <c r="L19" s="22">
        <v>9.6</v>
      </c>
    </row>
    <row r="20" spans="1:12" x14ac:dyDescent="0.2">
      <c r="A20" s="17">
        <v>8</v>
      </c>
      <c r="B20" s="9">
        <v>0.5</v>
      </c>
      <c r="C20" s="9">
        <v>4.0999999999999996</v>
      </c>
      <c r="D20" s="9">
        <v>7.6</v>
      </c>
      <c r="E20" s="9">
        <v>9.4</v>
      </c>
      <c r="F20" s="9">
        <v>10.4</v>
      </c>
      <c r="G20" s="9">
        <v>10.8</v>
      </c>
      <c r="H20" s="9">
        <v>10.7</v>
      </c>
      <c r="I20" s="9">
        <v>10.6</v>
      </c>
      <c r="J20" s="9">
        <v>10.199999999999999</v>
      </c>
      <c r="K20" s="9">
        <v>9.9</v>
      </c>
      <c r="L20" s="22">
        <v>9.5</v>
      </c>
    </row>
    <row r="21" spans="1:12" x14ac:dyDescent="0.2">
      <c r="A21" s="17">
        <v>7</v>
      </c>
      <c r="B21" s="9">
        <v>0.3</v>
      </c>
      <c r="C21" s="9">
        <v>3.6</v>
      </c>
      <c r="D21" s="9">
        <v>7</v>
      </c>
      <c r="E21" s="9">
        <v>9.1</v>
      </c>
      <c r="F21" s="9">
        <v>10.199999999999999</v>
      </c>
      <c r="G21" s="9">
        <v>10.7</v>
      </c>
      <c r="H21" s="9">
        <v>10.6</v>
      </c>
      <c r="I21" s="9">
        <v>10.5</v>
      </c>
      <c r="J21" s="9">
        <v>10.1</v>
      </c>
      <c r="K21" s="9">
        <v>9.6999999999999993</v>
      </c>
      <c r="L21" s="22">
        <v>9.4</v>
      </c>
    </row>
    <row r="22" spans="1:12" x14ac:dyDescent="0.2">
      <c r="A22" s="17">
        <v>6</v>
      </c>
      <c r="B22" s="9">
        <v>0.1</v>
      </c>
      <c r="C22" s="9">
        <v>3</v>
      </c>
      <c r="D22" s="9">
        <v>6.3</v>
      </c>
      <c r="E22" s="9">
        <v>8.6999999999999993</v>
      </c>
      <c r="F22" s="9">
        <v>10</v>
      </c>
      <c r="G22" s="9">
        <v>58</v>
      </c>
      <c r="H22" s="9">
        <v>10.5</v>
      </c>
      <c r="I22" s="9">
        <v>10.199999999999999</v>
      </c>
      <c r="J22" s="9">
        <v>9.8000000000000007</v>
      </c>
      <c r="K22" s="9">
        <v>9.5</v>
      </c>
      <c r="L22" s="22">
        <v>9</v>
      </c>
    </row>
    <row r="23" spans="1:12" x14ac:dyDescent="0.2">
      <c r="A23" s="17">
        <v>5</v>
      </c>
      <c r="B23" s="9">
        <v>0</v>
      </c>
      <c r="C23" s="9">
        <v>2.4</v>
      </c>
      <c r="D23" s="9">
        <v>5.5</v>
      </c>
      <c r="E23" s="9">
        <v>8.1999999999999993</v>
      </c>
      <c r="F23" s="9">
        <v>9.5</v>
      </c>
      <c r="G23" s="9">
        <v>10.1</v>
      </c>
      <c r="H23" s="9">
        <v>10.1</v>
      </c>
      <c r="I23" s="9">
        <v>9.6999999999999993</v>
      </c>
      <c r="J23" s="9">
        <v>9.3000000000000007</v>
      </c>
      <c r="K23" s="9">
        <v>8.8000000000000007</v>
      </c>
      <c r="L23" s="22">
        <v>8</v>
      </c>
    </row>
    <row r="24" spans="1:12" x14ac:dyDescent="0.2">
      <c r="A24" s="17">
        <v>4</v>
      </c>
      <c r="B24" s="9">
        <v>0</v>
      </c>
      <c r="C24" s="9">
        <v>1.9</v>
      </c>
      <c r="D24" s="9">
        <v>4.5</v>
      </c>
      <c r="E24" s="9">
        <v>7.3</v>
      </c>
      <c r="F24" s="9">
        <v>8.8000000000000007</v>
      </c>
      <c r="G24" s="9">
        <v>9.4</v>
      </c>
      <c r="H24" s="9">
        <v>9.5</v>
      </c>
      <c r="I24" s="9">
        <v>9.1</v>
      </c>
      <c r="J24" s="9">
        <v>8.4</v>
      </c>
      <c r="K24" s="9">
        <v>7.3</v>
      </c>
      <c r="L24" s="22">
        <v>3.5</v>
      </c>
    </row>
    <row r="25" spans="1:12" x14ac:dyDescent="0.2">
      <c r="A25" s="17">
        <v>3</v>
      </c>
      <c r="B25" s="9">
        <v>0</v>
      </c>
      <c r="C25" s="9">
        <v>1.3</v>
      </c>
      <c r="D25" s="9">
        <v>3.5</v>
      </c>
      <c r="E25" s="9">
        <v>6.2</v>
      </c>
      <c r="F25" s="9">
        <v>7.5</v>
      </c>
      <c r="G25" s="9">
        <v>8.1999999999999993</v>
      </c>
      <c r="H25" s="9">
        <v>8.6</v>
      </c>
      <c r="I25" s="9">
        <v>7.5</v>
      </c>
      <c r="J25" s="9">
        <v>5</v>
      </c>
      <c r="K25" s="9">
        <v>0</v>
      </c>
      <c r="L25" s="22">
        <v>0</v>
      </c>
    </row>
    <row r="26" spans="1:12" x14ac:dyDescent="0.2">
      <c r="A26" s="17">
        <v>2</v>
      </c>
      <c r="B26" s="9">
        <v>0</v>
      </c>
      <c r="C26" s="9">
        <v>0.8</v>
      </c>
      <c r="D26" s="9">
        <v>2.2999999999999998</v>
      </c>
      <c r="E26" s="9">
        <v>4.5</v>
      </c>
      <c r="F26" s="9">
        <v>5.3</v>
      </c>
      <c r="G26" s="9">
        <v>6</v>
      </c>
      <c r="H26" s="9">
        <v>5.5</v>
      </c>
      <c r="I26" s="9">
        <v>2</v>
      </c>
      <c r="J26" s="9">
        <v>0</v>
      </c>
      <c r="K26" s="9">
        <v>0</v>
      </c>
      <c r="L26" s="22">
        <v>0</v>
      </c>
    </row>
    <row r="27" spans="1:12" x14ac:dyDescent="0.2">
      <c r="A27" s="17">
        <v>1</v>
      </c>
      <c r="B27" s="9">
        <v>0</v>
      </c>
      <c r="C27" s="9">
        <v>0.2</v>
      </c>
      <c r="D27" s="9">
        <v>1</v>
      </c>
      <c r="E27" s="9">
        <v>2.2000000000000002</v>
      </c>
      <c r="F27" s="9">
        <v>2.2000000000000002</v>
      </c>
      <c r="G27" s="9">
        <v>1.7</v>
      </c>
      <c r="H27" s="9">
        <v>0</v>
      </c>
      <c r="I27" s="9">
        <v>0</v>
      </c>
      <c r="J27" s="9">
        <v>0</v>
      </c>
      <c r="K27" s="9">
        <v>0</v>
      </c>
      <c r="L27" s="22">
        <v>0</v>
      </c>
    </row>
    <row r="28" spans="1:12" ht="13.5" thickBot="1" x14ac:dyDescent="0.25">
      <c r="A28" s="23">
        <v>0</v>
      </c>
      <c r="B28" s="24">
        <v>0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5">
        <v>0</v>
      </c>
    </row>
    <row r="29" spans="1:12" ht="13.5" thickTop="1" x14ac:dyDescent="0.2">
      <c r="A29" s="54" t="s">
        <v>42</v>
      </c>
      <c r="B29" s="44">
        <v>1</v>
      </c>
      <c r="C29" s="44">
        <v>4</v>
      </c>
      <c r="D29" s="44">
        <v>2</v>
      </c>
      <c r="E29" s="44">
        <v>4</v>
      </c>
      <c r="F29" s="44">
        <v>2</v>
      </c>
      <c r="G29" s="44">
        <v>4</v>
      </c>
      <c r="H29" s="44">
        <v>2</v>
      </c>
      <c r="I29" s="44">
        <v>4</v>
      </c>
      <c r="J29" s="44">
        <v>2</v>
      </c>
      <c r="K29" s="44">
        <v>4</v>
      </c>
      <c r="L29" s="44">
        <v>1</v>
      </c>
    </row>
    <row r="30" spans="1:12" x14ac:dyDescent="0.2">
      <c r="A30" s="55"/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</row>
    <row r="32" spans="1:12" ht="13.5" thickBot="1" x14ac:dyDescent="0.25"/>
    <row r="33" spans="1:12" ht="13.5" thickTop="1" x14ac:dyDescent="0.2">
      <c r="A33" s="54" t="s">
        <v>43</v>
      </c>
      <c r="B33" s="42">
        <f>$I$7*B17</f>
        <v>0</v>
      </c>
      <c r="C33" s="42">
        <f t="shared" ref="C33:L33" si="0">$I$7*C17</f>
        <v>10.17</v>
      </c>
      <c r="D33" s="42">
        <f t="shared" si="0"/>
        <v>20.34</v>
      </c>
      <c r="E33" s="42">
        <f t="shared" si="0"/>
        <v>30.509999999999998</v>
      </c>
      <c r="F33" s="42">
        <f t="shared" si="0"/>
        <v>40.68</v>
      </c>
      <c r="G33" s="42">
        <f t="shared" si="0"/>
        <v>50.85</v>
      </c>
      <c r="H33" s="42">
        <f t="shared" si="0"/>
        <v>61.019999999999996</v>
      </c>
      <c r="I33" s="42">
        <f t="shared" si="0"/>
        <v>71.19</v>
      </c>
      <c r="J33" s="42">
        <f t="shared" si="0"/>
        <v>81.36</v>
      </c>
      <c r="K33" s="42">
        <f t="shared" si="0"/>
        <v>91.53</v>
      </c>
      <c r="L33" s="42">
        <f t="shared" si="0"/>
        <v>101.7</v>
      </c>
    </row>
    <row r="34" spans="1:12" x14ac:dyDescent="0.2">
      <c r="A34" s="55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</row>
    <row r="36" spans="1:12" ht="13.5" thickBot="1" x14ac:dyDescent="0.25"/>
    <row r="37" spans="1:12" ht="15" customHeight="1" thickTop="1" x14ac:dyDescent="0.2">
      <c r="B37" s="66" t="s">
        <v>33</v>
      </c>
      <c r="C37" s="67"/>
      <c r="D37" s="70" t="s">
        <v>34</v>
      </c>
      <c r="E37" s="71"/>
      <c r="F37" s="67"/>
      <c r="G37" s="70" t="s">
        <v>40</v>
      </c>
      <c r="H37" s="71"/>
      <c r="I37" s="74"/>
    </row>
    <row r="38" spans="1:12" x14ac:dyDescent="0.2">
      <c r="B38" s="68"/>
      <c r="C38" s="69"/>
      <c r="D38" s="72"/>
      <c r="E38" s="73"/>
      <c r="F38" s="69"/>
      <c r="G38" s="72"/>
      <c r="H38" s="73"/>
      <c r="I38" s="75"/>
      <c r="J38" t="s">
        <v>45</v>
      </c>
    </row>
    <row r="39" spans="1:12" x14ac:dyDescent="0.2">
      <c r="B39" s="64" t="s">
        <v>22</v>
      </c>
      <c r="C39" s="65"/>
      <c r="D39" s="48">
        <f>2*(1/3)*$I$7*SUMPRODUCT(B18:L18,$B$29:$L$29)</f>
        <v>1911.9599999999994</v>
      </c>
      <c r="E39" s="46"/>
      <c r="F39" s="49"/>
      <c r="G39" s="46">
        <f>(2/D39)*(1/3)*$I$7*J39</f>
        <v>55.877304964539022</v>
      </c>
      <c r="H39" s="46"/>
      <c r="I39" s="47"/>
      <c r="J39">
        <v>15757.4</v>
      </c>
    </row>
    <row r="40" spans="1:12" x14ac:dyDescent="0.2">
      <c r="B40" s="52" t="s">
        <v>23</v>
      </c>
      <c r="C40" s="53"/>
      <c r="D40" s="48">
        <f>2*(1/3)*$I$7*SUMPRODUCT(B20:L20,$B$29:$L$29)</f>
        <v>1810.2599999999998</v>
      </c>
      <c r="E40" s="46"/>
      <c r="F40" s="49"/>
      <c r="G40" s="46">
        <f t="shared" ref="G40:G43" si="1">(2/D40)*(1/3)*$I$7*J40</f>
        <v>57.081498127340829</v>
      </c>
      <c r="H40" s="46"/>
      <c r="I40" s="47"/>
      <c r="J40">
        <v>15240.76</v>
      </c>
    </row>
    <row r="41" spans="1:12" x14ac:dyDescent="0.2">
      <c r="B41" s="52" t="s">
        <v>24</v>
      </c>
      <c r="C41" s="53"/>
      <c r="D41" s="48">
        <f>2*(1/3)*$I$7*SUMPRODUCT(B22:L22,$B$29:$L$29)</f>
        <v>2982.5219999999999</v>
      </c>
      <c r="E41" s="46"/>
      <c r="F41" s="49"/>
      <c r="G41" s="46">
        <f t="shared" si="1"/>
        <v>33.152489202091381</v>
      </c>
      <c r="H41" s="46"/>
      <c r="I41" s="47"/>
      <c r="J41">
        <v>14583.78</v>
      </c>
    </row>
    <row r="42" spans="1:12" x14ac:dyDescent="0.2">
      <c r="B42" s="52" t="s">
        <v>25</v>
      </c>
      <c r="C42" s="53"/>
      <c r="D42" s="48">
        <f>2*(1/3)*$I$7*SUMPRODUCT(B24:L24,$B$29:$L$29)</f>
        <v>1396.002</v>
      </c>
      <c r="E42" s="46"/>
      <c r="F42" s="49"/>
      <c r="G42" s="46">
        <f t="shared" si="1"/>
        <v>57.918115590092278</v>
      </c>
      <c r="H42" s="46"/>
      <c r="I42" s="47"/>
      <c r="J42">
        <v>11925.34</v>
      </c>
    </row>
    <row r="43" spans="1:12" ht="13.5" thickBot="1" x14ac:dyDescent="0.25">
      <c r="B43" s="50" t="s">
        <v>26</v>
      </c>
      <c r="C43" s="51"/>
      <c r="D43" s="48">
        <f>2*(1/3)*$I$7*SUMPRODUCT(B26:L26,$B$29:$L$29)</f>
        <v>538.33199999999999</v>
      </c>
      <c r="E43" s="46"/>
      <c r="F43" s="49"/>
      <c r="G43" s="46">
        <f t="shared" si="1"/>
        <v>44.932443324937026</v>
      </c>
      <c r="H43" s="46"/>
      <c r="I43" s="47"/>
      <c r="J43">
        <v>3567.636</v>
      </c>
    </row>
    <row r="44" spans="1:12" ht="13.5" thickTop="1" x14ac:dyDescent="0.2"/>
  </sheetData>
  <mergeCells count="24">
    <mergeCell ref="A33:A34"/>
    <mergeCell ref="B13:L13"/>
    <mergeCell ref="B15:L15"/>
    <mergeCell ref="D39:F39"/>
    <mergeCell ref="A6:B6"/>
    <mergeCell ref="B11:L11"/>
    <mergeCell ref="B39:C39"/>
    <mergeCell ref="B37:C38"/>
    <mergeCell ref="D37:F38"/>
    <mergeCell ref="G37:I38"/>
    <mergeCell ref="A29:A30"/>
    <mergeCell ref="D40:F40"/>
    <mergeCell ref="D41:F41"/>
    <mergeCell ref="D42:F42"/>
    <mergeCell ref="D43:F43"/>
    <mergeCell ref="B43:C43"/>
    <mergeCell ref="B40:C40"/>
    <mergeCell ref="B41:C41"/>
    <mergeCell ref="B42:C42"/>
    <mergeCell ref="G43:I43"/>
    <mergeCell ref="G39:I39"/>
    <mergeCell ref="G40:I40"/>
    <mergeCell ref="G41:I41"/>
    <mergeCell ref="G42:I42"/>
  </mergeCells>
  <phoneticPr fontId="0" type="noConversion"/>
  <pageMargins left="0.75" right="0.75" top="1" bottom="1" header="0.5" footer="0.5"/>
  <pageSetup scale="85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tabSelected="1" topLeftCell="J22" zoomScale="70" zoomScaleNormal="70" workbookViewId="0">
      <selection activeCell="G36" sqref="G36"/>
    </sheetView>
  </sheetViews>
  <sheetFormatPr baseColWidth="10" defaultColWidth="9.140625" defaultRowHeight="12.75" x14ac:dyDescent="0.2"/>
  <cols>
    <col min="1" max="1" width="15.28515625" customWidth="1"/>
    <col min="9" max="9" width="10.5703125" bestFit="1" customWidth="1"/>
    <col min="13" max="17" width="8.5703125" bestFit="1" customWidth="1"/>
  </cols>
  <sheetData>
    <row r="1" spans="1:13" x14ac:dyDescent="0.2">
      <c r="A1" s="1" t="s">
        <v>30</v>
      </c>
      <c r="D1" s="12"/>
    </row>
    <row r="2" spans="1:13" x14ac:dyDescent="0.2">
      <c r="A2" s="1"/>
      <c r="D2" s="12"/>
    </row>
    <row r="3" spans="1:13" x14ac:dyDescent="0.2">
      <c r="A3" s="1" t="s">
        <v>36</v>
      </c>
      <c r="D3" s="12"/>
      <c r="H3" s="11" t="s">
        <v>7</v>
      </c>
      <c r="I3" s="27" t="s">
        <v>44</v>
      </c>
      <c r="J3" s="28"/>
      <c r="K3" s="28"/>
      <c r="L3" s="29"/>
    </row>
    <row r="4" spans="1:13" x14ac:dyDescent="0.2">
      <c r="A4" s="1"/>
      <c r="D4" s="12"/>
      <c r="H4" s="11" t="s">
        <v>32</v>
      </c>
      <c r="I4" s="41">
        <v>45866</v>
      </c>
      <c r="J4" s="28"/>
      <c r="K4" s="28"/>
      <c r="L4" s="29"/>
    </row>
    <row r="6" spans="1:13" x14ac:dyDescent="0.2">
      <c r="A6" s="53" t="s">
        <v>37</v>
      </c>
      <c r="B6" s="53"/>
    </row>
    <row r="7" spans="1:13" x14ac:dyDescent="0.2">
      <c r="B7" s="2" t="s">
        <v>0</v>
      </c>
      <c r="C7">
        <v>101.7</v>
      </c>
      <c r="D7" s="37" t="s">
        <v>8</v>
      </c>
      <c r="E7" s="37" t="s">
        <v>10</v>
      </c>
      <c r="I7" s="26">
        <f>C7/10</f>
        <v>10.17</v>
      </c>
      <c r="J7" s="37" t="s">
        <v>8</v>
      </c>
    </row>
    <row r="8" spans="1:13" x14ac:dyDescent="0.2">
      <c r="B8" s="2" t="s">
        <v>1</v>
      </c>
      <c r="C8">
        <v>6</v>
      </c>
      <c r="D8" s="37" t="s">
        <v>8</v>
      </c>
      <c r="E8" s="37" t="s">
        <v>9</v>
      </c>
      <c r="I8" s="26">
        <v>1</v>
      </c>
      <c r="J8" s="37" t="s">
        <v>8</v>
      </c>
    </row>
    <row r="10" spans="1:13" ht="13.5" thickBot="1" x14ac:dyDescent="0.25"/>
    <row r="11" spans="1:13" ht="13.5" thickTop="1" x14ac:dyDescent="0.2">
      <c r="A11" s="13"/>
      <c r="B11" s="61" t="s">
        <v>41</v>
      </c>
      <c r="C11" s="62"/>
      <c r="D11" s="62"/>
      <c r="E11" s="62"/>
      <c r="F11" s="62"/>
      <c r="G11" s="62"/>
      <c r="H11" s="62"/>
      <c r="I11" s="62"/>
      <c r="J11" s="62"/>
      <c r="K11" s="62"/>
      <c r="L11" s="63"/>
    </row>
    <row r="12" spans="1:13" x14ac:dyDescent="0.2">
      <c r="A12" s="14"/>
      <c r="L12" s="15"/>
    </row>
    <row r="13" spans="1:13" x14ac:dyDescent="0.2">
      <c r="A13" s="14"/>
      <c r="B13" s="56" t="s">
        <v>38</v>
      </c>
      <c r="C13" s="57"/>
      <c r="D13" s="57"/>
      <c r="E13" s="57"/>
      <c r="F13" s="57"/>
      <c r="G13" s="57"/>
      <c r="H13" s="57"/>
      <c r="I13" s="57"/>
      <c r="J13" s="57"/>
      <c r="K13" s="57"/>
      <c r="L13" s="58"/>
    </row>
    <row r="14" spans="1:13" x14ac:dyDescent="0.2">
      <c r="A14" s="14"/>
      <c r="B14" s="3"/>
      <c r="C14" s="3"/>
      <c r="D14" s="3"/>
      <c r="E14" s="3"/>
      <c r="F14" s="3"/>
      <c r="G14" s="3"/>
      <c r="H14" s="3"/>
      <c r="I14" s="3"/>
      <c r="J14" s="3"/>
      <c r="K14" s="3"/>
      <c r="L14" s="16"/>
    </row>
    <row r="15" spans="1:13" x14ac:dyDescent="0.2">
      <c r="A15" s="14"/>
      <c r="B15" s="59" t="s">
        <v>12</v>
      </c>
      <c r="C15" s="59"/>
      <c r="D15" s="59"/>
      <c r="E15" s="59"/>
      <c r="F15" s="59"/>
      <c r="G15" s="59"/>
      <c r="H15" s="59"/>
      <c r="I15" s="59"/>
      <c r="J15" s="59"/>
      <c r="K15" s="59"/>
      <c r="L15" s="60"/>
    </row>
    <row r="16" spans="1:13" x14ac:dyDescent="0.2">
      <c r="A16" s="17" t="s">
        <v>13</v>
      </c>
      <c r="B16" s="7" t="s">
        <v>27</v>
      </c>
      <c r="C16" s="4"/>
      <c r="D16" s="4"/>
      <c r="E16" s="4"/>
      <c r="F16" s="4"/>
      <c r="G16" s="4"/>
      <c r="H16" s="4"/>
      <c r="I16" s="4"/>
      <c r="J16" s="4"/>
      <c r="K16" s="4"/>
      <c r="L16" s="18" t="s">
        <v>28</v>
      </c>
      <c r="M16" s="39" t="s">
        <v>21</v>
      </c>
    </row>
    <row r="17" spans="1:17" x14ac:dyDescent="0.2">
      <c r="A17" s="38" t="s">
        <v>14</v>
      </c>
      <c r="B17" s="8">
        <v>0</v>
      </c>
      <c r="C17" s="6">
        <v>1</v>
      </c>
      <c r="D17" s="6">
        <v>2</v>
      </c>
      <c r="E17" s="6">
        <v>3</v>
      </c>
      <c r="F17" s="6">
        <v>4</v>
      </c>
      <c r="G17" s="6">
        <v>5</v>
      </c>
      <c r="H17" s="6">
        <v>6</v>
      </c>
      <c r="I17" s="6">
        <v>7</v>
      </c>
      <c r="J17" s="6">
        <v>8</v>
      </c>
      <c r="K17" s="6">
        <v>9</v>
      </c>
      <c r="L17" s="20">
        <v>10</v>
      </c>
      <c r="M17" s="40" t="s">
        <v>6</v>
      </c>
    </row>
    <row r="18" spans="1:17" x14ac:dyDescent="0.2">
      <c r="A18" s="21">
        <v>10</v>
      </c>
      <c r="B18" s="9">
        <v>1.1000000000000001</v>
      </c>
      <c r="C18" s="9">
        <v>5.2</v>
      </c>
      <c r="D18" s="9">
        <v>8.6</v>
      </c>
      <c r="E18" s="9">
        <v>10.1</v>
      </c>
      <c r="F18" s="9">
        <v>10.8</v>
      </c>
      <c r="G18" s="9">
        <v>11.1</v>
      </c>
      <c r="H18" s="9">
        <v>11</v>
      </c>
      <c r="I18" s="9">
        <v>10.8</v>
      </c>
      <c r="J18" s="9">
        <v>10.6</v>
      </c>
      <c r="K18" s="9">
        <v>10.1</v>
      </c>
      <c r="L18" s="22">
        <v>9.6999999999999993</v>
      </c>
      <c r="M18" s="30">
        <v>1</v>
      </c>
      <c r="N18" s="39" t="s">
        <v>21</v>
      </c>
    </row>
    <row r="19" spans="1:17" x14ac:dyDescent="0.2">
      <c r="A19" s="17">
        <v>9</v>
      </c>
      <c r="B19" s="9">
        <v>0.8</v>
      </c>
      <c r="C19" s="9">
        <v>4.7</v>
      </c>
      <c r="D19" s="9">
        <v>8.1</v>
      </c>
      <c r="E19" s="9">
        <v>9.6999999999999993</v>
      </c>
      <c r="F19" s="9">
        <v>10.6</v>
      </c>
      <c r="G19" s="9">
        <v>10.9</v>
      </c>
      <c r="H19" s="9">
        <v>10.8</v>
      </c>
      <c r="I19" s="9">
        <v>10.7</v>
      </c>
      <c r="J19" s="9">
        <v>10.4</v>
      </c>
      <c r="K19" s="9">
        <v>10</v>
      </c>
      <c r="L19" s="22">
        <v>9.6</v>
      </c>
      <c r="M19" s="31">
        <v>4</v>
      </c>
      <c r="N19" s="40" t="s">
        <v>6</v>
      </c>
    </row>
    <row r="20" spans="1:17" x14ac:dyDescent="0.2">
      <c r="A20" s="17">
        <v>8</v>
      </c>
      <c r="B20" s="9">
        <v>0.5</v>
      </c>
      <c r="C20" s="9">
        <v>4.0999999999999996</v>
      </c>
      <c r="D20" s="9">
        <v>7.6</v>
      </c>
      <c r="E20" s="9">
        <v>9.4</v>
      </c>
      <c r="F20" s="9">
        <v>10.4</v>
      </c>
      <c r="G20" s="9">
        <v>10.8</v>
      </c>
      <c r="H20" s="9">
        <v>10.7</v>
      </c>
      <c r="I20" s="9">
        <v>10.6</v>
      </c>
      <c r="J20" s="9">
        <v>10.199999999999999</v>
      </c>
      <c r="K20" s="9">
        <v>9.9</v>
      </c>
      <c r="L20" s="22">
        <v>9.5</v>
      </c>
      <c r="M20" s="31">
        <v>2</v>
      </c>
      <c r="N20" s="31">
        <v>1</v>
      </c>
      <c r="O20" s="39" t="s">
        <v>21</v>
      </c>
    </row>
    <row r="21" spans="1:17" x14ac:dyDescent="0.2">
      <c r="A21" s="17">
        <v>7</v>
      </c>
      <c r="B21" s="9">
        <v>0.3</v>
      </c>
      <c r="C21" s="9">
        <v>3.6</v>
      </c>
      <c r="D21" s="9">
        <v>7</v>
      </c>
      <c r="E21" s="9">
        <v>9.1</v>
      </c>
      <c r="F21" s="9">
        <v>10.199999999999999</v>
      </c>
      <c r="G21" s="9">
        <v>10.7</v>
      </c>
      <c r="H21" s="9">
        <v>10.6</v>
      </c>
      <c r="I21" s="9">
        <v>10.5</v>
      </c>
      <c r="J21" s="9">
        <v>10.1</v>
      </c>
      <c r="K21" s="9">
        <v>9.6999999999999993</v>
      </c>
      <c r="L21" s="22">
        <v>9.4</v>
      </c>
      <c r="M21" s="31">
        <v>4</v>
      </c>
      <c r="N21" s="31">
        <v>4</v>
      </c>
      <c r="O21" s="40" t="s">
        <v>6</v>
      </c>
    </row>
    <row r="22" spans="1:17" x14ac:dyDescent="0.2">
      <c r="A22" s="17">
        <v>6</v>
      </c>
      <c r="B22" s="9">
        <v>0.1</v>
      </c>
      <c r="C22" s="9">
        <v>3</v>
      </c>
      <c r="D22" s="9">
        <v>6.3</v>
      </c>
      <c r="E22" s="9">
        <v>8.6999999999999993</v>
      </c>
      <c r="F22" s="9">
        <v>10</v>
      </c>
      <c r="G22" s="9">
        <v>10.6</v>
      </c>
      <c r="H22" s="9">
        <v>10.5</v>
      </c>
      <c r="I22" s="9">
        <v>10.199999999999999</v>
      </c>
      <c r="J22" s="9">
        <v>9.8000000000000007</v>
      </c>
      <c r="K22" s="9">
        <v>9.5</v>
      </c>
      <c r="L22" s="22">
        <v>9</v>
      </c>
      <c r="M22" s="31">
        <v>2</v>
      </c>
      <c r="N22" s="31">
        <v>2</v>
      </c>
      <c r="O22" s="31">
        <v>1</v>
      </c>
      <c r="P22" s="39" t="s">
        <v>21</v>
      </c>
    </row>
    <row r="23" spans="1:17" x14ac:dyDescent="0.2">
      <c r="A23" s="17">
        <v>5</v>
      </c>
      <c r="B23" s="9">
        <v>0</v>
      </c>
      <c r="C23" s="9">
        <v>2.4</v>
      </c>
      <c r="D23" s="9">
        <v>5.5</v>
      </c>
      <c r="E23" s="9">
        <v>8.1999999999999993</v>
      </c>
      <c r="F23" s="9">
        <v>9.5</v>
      </c>
      <c r="G23" s="9">
        <v>10.1</v>
      </c>
      <c r="H23" s="9">
        <v>10.1</v>
      </c>
      <c r="I23" s="9">
        <v>9.6999999999999993</v>
      </c>
      <c r="J23" s="9">
        <v>9.3000000000000007</v>
      </c>
      <c r="K23" s="9">
        <v>8.8000000000000007</v>
      </c>
      <c r="L23" s="22">
        <v>8</v>
      </c>
      <c r="M23" s="31">
        <v>4</v>
      </c>
      <c r="N23" s="31">
        <v>4</v>
      </c>
      <c r="O23" s="31">
        <v>4</v>
      </c>
      <c r="P23" s="40" t="s">
        <v>6</v>
      </c>
    </row>
    <row r="24" spans="1:17" x14ac:dyDescent="0.2">
      <c r="A24" s="17">
        <v>4</v>
      </c>
      <c r="B24" s="9">
        <v>0</v>
      </c>
      <c r="C24" s="9">
        <v>1.9</v>
      </c>
      <c r="D24" s="9">
        <v>4.5</v>
      </c>
      <c r="E24" s="9">
        <v>7.3</v>
      </c>
      <c r="F24" s="9">
        <v>8.8000000000000007</v>
      </c>
      <c r="G24" s="9">
        <v>9.4</v>
      </c>
      <c r="H24" s="9">
        <v>9.5</v>
      </c>
      <c r="I24" s="9">
        <v>9.1</v>
      </c>
      <c r="J24" s="9">
        <v>8.4</v>
      </c>
      <c r="K24" s="9">
        <v>7.3</v>
      </c>
      <c r="L24" s="22">
        <v>3.5</v>
      </c>
      <c r="M24" s="31">
        <v>2</v>
      </c>
      <c r="N24" s="31">
        <v>2</v>
      </c>
      <c r="O24" s="31">
        <v>2</v>
      </c>
      <c r="P24" s="31">
        <v>1</v>
      </c>
      <c r="Q24" s="39" t="s">
        <v>21</v>
      </c>
    </row>
    <row r="25" spans="1:17" x14ac:dyDescent="0.2">
      <c r="A25" s="17">
        <v>3</v>
      </c>
      <c r="B25" s="9">
        <v>0</v>
      </c>
      <c r="C25" s="9">
        <v>1.3</v>
      </c>
      <c r="D25" s="9">
        <v>3.5</v>
      </c>
      <c r="E25" s="9">
        <v>6.2</v>
      </c>
      <c r="F25" s="9">
        <v>7.5</v>
      </c>
      <c r="G25" s="9">
        <v>8.1999999999999993</v>
      </c>
      <c r="H25" s="9">
        <v>8.6</v>
      </c>
      <c r="I25" s="9">
        <v>7.5</v>
      </c>
      <c r="J25" s="9">
        <v>5</v>
      </c>
      <c r="K25" s="9">
        <v>0</v>
      </c>
      <c r="L25" s="22">
        <v>0</v>
      </c>
      <c r="M25" s="31">
        <v>4</v>
      </c>
      <c r="N25" s="31">
        <v>4</v>
      </c>
      <c r="O25" s="31">
        <v>4</v>
      </c>
      <c r="P25" s="31">
        <v>4</v>
      </c>
      <c r="Q25" s="40" t="s">
        <v>6</v>
      </c>
    </row>
    <row r="26" spans="1:17" x14ac:dyDescent="0.2">
      <c r="A26" s="17">
        <v>2</v>
      </c>
      <c r="B26" s="9">
        <v>0</v>
      </c>
      <c r="C26" s="9">
        <v>0.8</v>
      </c>
      <c r="D26" s="9">
        <v>2.2999999999999998</v>
      </c>
      <c r="E26" s="9">
        <v>4.5</v>
      </c>
      <c r="F26" s="9">
        <v>5.3</v>
      </c>
      <c r="G26" s="9">
        <v>6</v>
      </c>
      <c r="H26" s="9">
        <v>5.5</v>
      </c>
      <c r="I26" s="9">
        <v>2</v>
      </c>
      <c r="J26" s="9">
        <v>0</v>
      </c>
      <c r="K26" s="9">
        <v>0</v>
      </c>
      <c r="L26" s="22">
        <v>0</v>
      </c>
      <c r="M26" s="31">
        <v>2</v>
      </c>
      <c r="N26" s="31">
        <v>2</v>
      </c>
      <c r="O26" s="31">
        <v>2</v>
      </c>
      <c r="P26" s="31">
        <v>2</v>
      </c>
      <c r="Q26" s="31">
        <v>1</v>
      </c>
    </row>
    <row r="27" spans="1:17" x14ac:dyDescent="0.2">
      <c r="A27" s="17">
        <v>1</v>
      </c>
      <c r="B27" s="9">
        <v>0</v>
      </c>
      <c r="C27" s="9">
        <v>0.2</v>
      </c>
      <c r="D27" s="9">
        <v>1</v>
      </c>
      <c r="E27" s="9">
        <v>2.2000000000000002</v>
      </c>
      <c r="F27" s="9">
        <v>2.2000000000000002</v>
      </c>
      <c r="G27" s="9">
        <v>1.7</v>
      </c>
      <c r="H27" s="9">
        <v>0</v>
      </c>
      <c r="I27" s="9">
        <v>0</v>
      </c>
      <c r="J27" s="9">
        <v>0</v>
      </c>
      <c r="K27" s="9">
        <v>0</v>
      </c>
      <c r="L27" s="22">
        <v>0</v>
      </c>
      <c r="M27" s="31">
        <v>4</v>
      </c>
      <c r="N27" s="31">
        <v>4</v>
      </c>
      <c r="O27" s="31">
        <v>4</v>
      </c>
      <c r="P27" s="31">
        <v>4</v>
      </c>
      <c r="Q27" s="31">
        <v>4</v>
      </c>
    </row>
    <row r="28" spans="1:17" ht="13.5" thickBot="1" x14ac:dyDescent="0.25">
      <c r="A28" s="23">
        <v>0</v>
      </c>
      <c r="B28" s="9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22">
        <v>0</v>
      </c>
      <c r="M28" s="32">
        <v>1</v>
      </c>
      <c r="N28" s="32">
        <v>1</v>
      </c>
      <c r="O28" s="31">
        <v>1</v>
      </c>
      <c r="P28" s="31">
        <v>1</v>
      </c>
      <c r="Q28" s="31">
        <v>1</v>
      </c>
    </row>
    <row r="29" spans="1:17" ht="13.5" customHeight="1" thickTop="1" x14ac:dyDescent="0.2">
      <c r="A29" s="54" t="s">
        <v>42</v>
      </c>
      <c r="B29" s="44">
        <v>1</v>
      </c>
      <c r="C29" s="44">
        <v>4</v>
      </c>
      <c r="D29" s="44">
        <v>2</v>
      </c>
      <c r="E29" s="44">
        <v>4</v>
      </c>
      <c r="F29" s="44">
        <v>2</v>
      </c>
      <c r="G29" s="44">
        <v>4</v>
      </c>
      <c r="H29" s="44">
        <v>2</v>
      </c>
      <c r="I29" s="44">
        <v>4</v>
      </c>
      <c r="J29" s="44">
        <v>2</v>
      </c>
      <c r="K29" s="44">
        <v>4</v>
      </c>
      <c r="L29" s="44">
        <v>1</v>
      </c>
    </row>
    <row r="30" spans="1:17" x14ac:dyDescent="0.2">
      <c r="A30" s="55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</row>
    <row r="33" spans="1:12" ht="14.25" x14ac:dyDescent="0.2">
      <c r="A33" s="76" t="s">
        <v>15</v>
      </c>
      <c r="B33" s="59"/>
      <c r="C33" s="77"/>
    </row>
    <row r="34" spans="1:12" x14ac:dyDescent="0.2">
      <c r="A34" s="36" t="s">
        <v>16</v>
      </c>
      <c r="B34" s="33">
        <f>2*0.333333333333333*$I$8*(SUMPRODUCT(B18:B28,$M$18:$M$28))</f>
        <v>4.4666666666666623</v>
      </c>
      <c r="C34" s="33">
        <f t="shared" ref="C34:L34" si="0">2*0.333333333333333*$I$8*(SUMPRODUCT(C18:C28,$M$18:$M$28))</f>
        <v>49.066666666666613</v>
      </c>
      <c r="D34" s="33">
        <f t="shared" si="0"/>
        <v>100.26666666666657</v>
      </c>
      <c r="E34" s="33">
        <f t="shared" si="0"/>
        <v>140.99999999999986</v>
      </c>
      <c r="F34" s="33">
        <f t="shared" si="0"/>
        <v>159.8666666666665</v>
      </c>
      <c r="G34" s="33">
        <f t="shared" si="0"/>
        <v>167.39999999999984</v>
      </c>
      <c r="H34" s="33">
        <f t="shared" si="0"/>
        <v>162.53333333333316</v>
      </c>
      <c r="I34" s="33">
        <f t="shared" si="0"/>
        <v>152.13333333333316</v>
      </c>
      <c r="J34" s="33">
        <f t="shared" si="0"/>
        <v>137.73333333333321</v>
      </c>
      <c r="K34" s="33">
        <f t="shared" si="0"/>
        <v>118.33333333333321</v>
      </c>
      <c r="L34" s="33">
        <f t="shared" si="0"/>
        <v>107.79999999999988</v>
      </c>
    </row>
    <row r="35" spans="1:12" x14ac:dyDescent="0.2">
      <c r="A35" s="5" t="s">
        <v>17</v>
      </c>
      <c r="B35" s="33">
        <f>2*0.333333333333333*$I$8*(SUMPRODUCT(B20:B28,$N$20:$N$28))</f>
        <v>1.2666666666666653</v>
      </c>
      <c r="C35" s="33">
        <f t="shared" ref="C35:L35" si="1">2*0.333333333333333*$I$8*(SUMPRODUCT(C20:C28,$N$20:$N$28))</f>
        <v>30.3333333333333</v>
      </c>
      <c r="D35" s="33">
        <f t="shared" si="1"/>
        <v>67.866666666666589</v>
      </c>
      <c r="E35" s="33">
        <f t="shared" si="1"/>
        <v>102.13333333333324</v>
      </c>
      <c r="F35" s="33">
        <f t="shared" si="1"/>
        <v>117.46666666666654</v>
      </c>
      <c r="G35" s="33">
        <f t="shared" si="1"/>
        <v>123.73333333333322</v>
      </c>
      <c r="H35" s="33">
        <f t="shared" si="1"/>
        <v>119.26666666666654</v>
      </c>
      <c r="I35" s="33">
        <f t="shared" si="1"/>
        <v>109.33333333333321</v>
      </c>
      <c r="J35" s="33">
        <f t="shared" si="1"/>
        <v>96.133333333333226</v>
      </c>
      <c r="K35" s="33">
        <f t="shared" si="1"/>
        <v>78.333333333333243</v>
      </c>
      <c r="L35" s="33">
        <f t="shared" si="1"/>
        <v>69.39999999999992</v>
      </c>
    </row>
    <row r="36" spans="1:12" x14ac:dyDescent="0.2">
      <c r="A36" s="5" t="s">
        <v>18</v>
      </c>
      <c r="B36" s="33">
        <f>2*0.333333333333333*$I$8*(SUMPRODUCT(B22:B28,$O$22:$O$28))</f>
        <v>6.6666666666666596E-2</v>
      </c>
      <c r="C36" s="33">
        <f t="shared" ref="C36:L36" si="2">2*0.333333333333333*$I$8*(SUMPRODUCT(C22:C28,$O$22:$O$28))</f>
        <v>15.999999999999982</v>
      </c>
      <c r="D36" s="33">
        <f t="shared" si="2"/>
        <v>39.933333333333287</v>
      </c>
      <c r="E36" s="33">
        <f t="shared" si="2"/>
        <v>65.799999999999926</v>
      </c>
      <c r="F36" s="33">
        <f t="shared" si="2"/>
        <v>76.666666666666572</v>
      </c>
      <c r="G36" s="33">
        <f t="shared" si="2"/>
        <v>80.933333333333238</v>
      </c>
      <c r="H36" s="33">
        <f t="shared" si="2"/>
        <v>76.866666666666589</v>
      </c>
      <c r="I36" s="33">
        <f t="shared" si="2"/>
        <v>67.466666666666598</v>
      </c>
      <c r="J36" s="33">
        <f t="shared" si="2"/>
        <v>55.866666666666603</v>
      </c>
      <c r="K36" s="33">
        <f t="shared" si="2"/>
        <v>39.533333333333296</v>
      </c>
      <c r="L36" s="33">
        <f t="shared" si="2"/>
        <v>31.999999999999964</v>
      </c>
    </row>
    <row r="37" spans="1:12" x14ac:dyDescent="0.2">
      <c r="A37" s="5" t="s">
        <v>19</v>
      </c>
      <c r="B37" s="33">
        <f>2*0.333333333333333*$I$8*(SUMPRODUCT(B24:B28,$P$24:$P$28))</f>
        <v>0</v>
      </c>
      <c r="C37" s="33">
        <f t="shared" ref="C37:L37" si="3">2*0.333333333333333*$I$8*(SUMPRODUCT(C24:C28,$P$24:$P$28))</f>
        <v>6.3333333333333268</v>
      </c>
      <c r="D37" s="33">
        <f t="shared" si="3"/>
        <v>18.066666666666649</v>
      </c>
      <c r="E37" s="33">
        <f t="shared" si="3"/>
        <v>33.266666666666637</v>
      </c>
      <c r="F37" s="33">
        <f t="shared" si="3"/>
        <v>38.799999999999962</v>
      </c>
      <c r="G37" s="33">
        <f t="shared" si="3"/>
        <v>40.666666666666622</v>
      </c>
      <c r="H37" s="33">
        <f t="shared" si="3"/>
        <v>36.599999999999959</v>
      </c>
      <c r="I37" s="33">
        <f t="shared" si="3"/>
        <v>28.733333333333302</v>
      </c>
      <c r="J37" s="33">
        <f t="shared" si="3"/>
        <v>18.933333333333312</v>
      </c>
      <c r="K37" s="33">
        <f t="shared" si="3"/>
        <v>4.8666666666666618</v>
      </c>
      <c r="L37" s="33">
        <f t="shared" si="3"/>
        <v>2.3333333333333308</v>
      </c>
    </row>
    <row r="38" spans="1:12" x14ac:dyDescent="0.2">
      <c r="A38" s="6" t="s">
        <v>20</v>
      </c>
      <c r="B38" s="33">
        <f>2*0.333333333333333*$I$8*(SUMPRODUCT(B26:B28,$Q$26:$Q$28))</f>
        <v>0</v>
      </c>
      <c r="C38" s="33">
        <f t="shared" ref="C38:L38" si="4">2*0.333333333333333*$I$8*(SUMPRODUCT(C26:C28,$Q$26:$Q$28))</f>
        <v>1.0666666666666655</v>
      </c>
      <c r="D38" s="33">
        <f t="shared" si="4"/>
        <v>4.1999999999999957</v>
      </c>
      <c r="E38" s="33">
        <f t="shared" si="4"/>
        <v>8.8666666666666583</v>
      </c>
      <c r="F38" s="33">
        <f t="shared" si="4"/>
        <v>9.3999999999999915</v>
      </c>
      <c r="G38" s="33">
        <f t="shared" si="4"/>
        <v>8.5333333333333243</v>
      </c>
      <c r="H38" s="33">
        <f t="shared" si="4"/>
        <v>3.666666666666663</v>
      </c>
      <c r="I38" s="33">
        <f t="shared" si="4"/>
        <v>1.3333333333333319</v>
      </c>
      <c r="J38" s="33">
        <f t="shared" si="4"/>
        <v>0</v>
      </c>
      <c r="K38" s="33">
        <f t="shared" si="4"/>
        <v>0</v>
      </c>
      <c r="L38" s="33">
        <f t="shared" si="4"/>
        <v>0</v>
      </c>
    </row>
    <row r="41" spans="1:12" ht="14.25" x14ac:dyDescent="0.2">
      <c r="A41" s="10" t="s">
        <v>13</v>
      </c>
      <c r="B41" s="78" t="s">
        <v>29</v>
      </c>
      <c r="C41" s="78"/>
      <c r="D41" s="78"/>
      <c r="E41" s="78" t="s">
        <v>39</v>
      </c>
      <c r="F41" s="78"/>
      <c r="G41" s="78"/>
    </row>
    <row r="42" spans="1:12" x14ac:dyDescent="0.2">
      <c r="A42" s="34" t="s">
        <v>22</v>
      </c>
      <c r="B42" s="79">
        <f>1/3*$I$7*(SUMPRODUCT(B18:L18,$B$29:$L$29))</f>
        <v>955.97999999999968</v>
      </c>
      <c r="C42" s="80"/>
      <c r="D42" s="80"/>
      <c r="E42" s="79">
        <f>B42*1.99*32.17/2240</f>
        <v>27.321524300892847</v>
      </c>
      <c r="F42" s="80"/>
      <c r="G42" s="81"/>
    </row>
    <row r="43" spans="1:12" x14ac:dyDescent="0.2">
      <c r="A43" s="34" t="s">
        <v>23</v>
      </c>
      <c r="B43" s="79">
        <f>1/3*$I$7*(SUMPRODUCT(B20:L20,$B$29:$L$29))</f>
        <v>905.12999999999988</v>
      </c>
      <c r="C43" s="80"/>
      <c r="D43" s="80"/>
      <c r="E43" s="79">
        <f t="shared" ref="E43:E46" si="5">B43*1.99*32.17/2240</f>
        <v>25.868251731696425</v>
      </c>
      <c r="F43" s="80"/>
      <c r="G43" s="81"/>
    </row>
    <row r="44" spans="1:12" x14ac:dyDescent="0.2">
      <c r="A44" s="34" t="s">
        <v>24</v>
      </c>
      <c r="B44" s="82">
        <f>1/3*$I$7*(SUMPRODUCT(B22:L22,$B$29:$L$29))</f>
        <v>848.51699999999983</v>
      </c>
      <c r="C44" s="83"/>
      <c r="D44" s="84"/>
      <c r="E44" s="79">
        <f t="shared" si="5"/>
        <v>24.250274937991069</v>
      </c>
      <c r="F44" s="80"/>
      <c r="G44" s="81"/>
    </row>
    <row r="45" spans="1:12" x14ac:dyDescent="0.2">
      <c r="A45" s="34" t="s">
        <v>25</v>
      </c>
      <c r="B45" s="82">
        <f>1/3*$I$7*(SUMPRODUCT(B24:L24,$B$29:$L$29))</f>
        <v>698.00099999999998</v>
      </c>
      <c r="C45" s="83"/>
      <c r="D45" s="84"/>
      <c r="E45" s="79">
        <f t="shared" si="5"/>
        <v>19.948588133169643</v>
      </c>
      <c r="F45" s="80"/>
      <c r="G45" s="81"/>
    </row>
    <row r="46" spans="1:12" x14ac:dyDescent="0.2">
      <c r="A46" s="35" t="s">
        <v>26</v>
      </c>
      <c r="B46" s="79">
        <f>1/3*$I$7*(SUMPRODUCT(B26:L26,$B$29:$L$29))</f>
        <v>269.166</v>
      </c>
      <c r="C46" s="80"/>
      <c r="D46" s="81"/>
      <c r="E46" s="79">
        <f t="shared" si="5"/>
        <v>7.6926561329464302</v>
      </c>
      <c r="F46" s="80"/>
      <c r="G46" s="81"/>
    </row>
  </sheetData>
  <mergeCells count="18">
    <mergeCell ref="B46:D46"/>
    <mergeCell ref="E42:G42"/>
    <mergeCell ref="E43:G43"/>
    <mergeCell ref="E44:G44"/>
    <mergeCell ref="E45:G45"/>
    <mergeCell ref="E46:G46"/>
    <mergeCell ref="B43:D43"/>
    <mergeCell ref="B44:D44"/>
    <mergeCell ref="B45:D45"/>
    <mergeCell ref="B42:D42"/>
    <mergeCell ref="A6:B6"/>
    <mergeCell ref="A33:C33"/>
    <mergeCell ref="B41:D41"/>
    <mergeCell ref="E41:G41"/>
    <mergeCell ref="B15:L15"/>
    <mergeCell ref="B13:L13"/>
    <mergeCell ref="B11:L11"/>
    <mergeCell ref="A29:A30"/>
  </mergeCells>
  <phoneticPr fontId="0" type="noConversion"/>
  <pageMargins left="0.75" right="0.75" top="1" bottom="1" header="0.5" footer="0.5"/>
  <pageSetup scale="75" orientation="landscape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Área Plano de Flotación</vt:lpstr>
      <vt:lpstr>Volumen Sumergido</vt:lpstr>
      <vt:lpstr>DWL</vt:lpstr>
      <vt:lpstr>dx</vt:lpstr>
      <vt:lpstr>dz</vt:lpstr>
      <vt:lpstr>LPP</vt:lpstr>
    </vt:vector>
  </TitlesOfParts>
  <Company>Micron Electronics,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Bateman</dc:creator>
  <cp:lastModifiedBy>Benjamin-PC</cp:lastModifiedBy>
  <cp:lastPrinted>2019-04-30T01:04:29Z</cp:lastPrinted>
  <dcterms:created xsi:type="dcterms:W3CDTF">2000-08-16T15:03:19Z</dcterms:created>
  <dcterms:modified xsi:type="dcterms:W3CDTF">2025-08-12T01:06:17Z</dcterms:modified>
</cp:coreProperties>
</file>