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diciones" sheetId="1" r:id="rId4"/>
    <sheet state="visible" name="Pesos" sheetId="2" r:id="rId5"/>
    <sheet state="visible" name="Puertos" sheetId="3" r:id="rId6"/>
    <sheet state="visible" name="posiciones" sheetId="4" r:id="rId7"/>
    <sheet state="visible" name="Plan de Estiba" sheetId="5" r:id="rId8"/>
    <sheet state="visible" name="PLANO DE CARGA" sheetId="6" r:id="rId9"/>
  </sheets>
  <definedNames>
    <definedName hidden="1" localSheetId="1" name="_xlnm._FilterDatabase">Pesos!$A$7:$D$127</definedName>
  </definedNames>
  <calcPr/>
</workbook>
</file>

<file path=xl/sharedStrings.xml><?xml version="1.0" encoding="utf-8"?>
<sst xmlns="http://schemas.openxmlformats.org/spreadsheetml/2006/main" count="2356" uniqueCount="339">
  <si>
    <t>Condiciones previas a la carga:</t>
  </si>
  <si>
    <t>Calado proa</t>
  </si>
  <si>
    <t>mt</t>
  </si>
  <si>
    <t>Calado popa</t>
  </si>
  <si>
    <t>Calado medio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</si>
  <si>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</si>
  <si>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</si>
  <si>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</si>
  <si>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</si>
  <si>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</si>
  <si>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</si>
  <si>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</si>
  <si>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</si>
  <si>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</si>
  <si>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</si>
  <si>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</si>
  <si>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general</t>
  </si>
  <si>
    <t>lub</t>
  </si>
  <si>
    <t>quim</t>
  </si>
  <si>
    <t>cobre</t>
  </si>
  <si>
    <t>Alimento</t>
  </si>
  <si>
    <t>VALPARAÍSO</t>
  </si>
  <si>
    <t>TIER</t>
  </si>
  <si>
    <t>ROW</t>
  </si>
  <si>
    <t>BAY</t>
  </si>
  <si>
    <t>Peso (T)</t>
  </si>
  <si>
    <t>Destino</t>
  </si>
  <si>
    <t>D_Vert (m)</t>
  </si>
  <si>
    <t>D_Lat (m)</t>
  </si>
  <si>
    <t>D_Long (m)</t>
  </si>
  <si>
    <t>M_V (T*m)</t>
  </si>
  <si>
    <t>M_Lat (T*m)</t>
  </si>
  <si>
    <t>M_Long (T*m)</t>
  </si>
  <si>
    <t>Pesos     sumas</t>
  </si>
  <si>
    <t>Buque</t>
  </si>
  <si>
    <t>Cont.</t>
  </si>
  <si>
    <t>Lastre</t>
  </si>
  <si>
    <t>cont</t>
  </si>
  <si>
    <t>carga</t>
  </si>
  <si>
    <t>peso</t>
  </si>
  <si>
    <t>Puerto</t>
  </si>
  <si>
    <t>N° Puerto</t>
  </si>
  <si>
    <t>Cubierta mínima</t>
  </si>
  <si>
    <t>Estado de carga</t>
  </si>
  <si>
    <t>General_1</t>
  </si>
  <si>
    <t>Callao</t>
  </si>
  <si>
    <t>Abordo</t>
  </si>
  <si>
    <t>General_2</t>
  </si>
  <si>
    <t>General_3</t>
  </si>
  <si>
    <t>General_4</t>
  </si>
  <si>
    <t>General_5</t>
  </si>
  <si>
    <t>Guayaquil</t>
  </si>
  <si>
    <t>Lubricante_17</t>
  </si>
  <si>
    <t>General_6</t>
  </si>
  <si>
    <t>Lubricante_18</t>
  </si>
  <si>
    <t>General_7</t>
  </si>
  <si>
    <t>Lubricante_19</t>
  </si>
  <si>
    <t>General_8</t>
  </si>
  <si>
    <t>Lubricante_20</t>
  </si>
  <si>
    <t>General_9</t>
  </si>
  <si>
    <t>Lubricante_21</t>
  </si>
  <si>
    <t>General_10</t>
  </si>
  <si>
    <t>Lubricante_22</t>
  </si>
  <si>
    <t>General_11</t>
  </si>
  <si>
    <t>Lubricante_23</t>
  </si>
  <si>
    <t>General_12</t>
  </si>
  <si>
    <t>Lubricante_24</t>
  </si>
  <si>
    <t>General_13</t>
  </si>
  <si>
    <t>Químico_1</t>
  </si>
  <si>
    <t>General_14</t>
  </si>
  <si>
    <t>Químico_2</t>
  </si>
  <si>
    <t>General_15</t>
  </si>
  <si>
    <t>Panamá</t>
  </si>
  <si>
    <t>Químico_3</t>
  </si>
  <si>
    <t>General_16</t>
  </si>
  <si>
    <t>Químico_4</t>
  </si>
  <si>
    <t>General_17</t>
  </si>
  <si>
    <t>Químico_5</t>
  </si>
  <si>
    <t>General_18</t>
  </si>
  <si>
    <t>Químico_6</t>
  </si>
  <si>
    <t>General_19</t>
  </si>
  <si>
    <t>General_20</t>
  </si>
  <si>
    <t>General_21</t>
  </si>
  <si>
    <t>Houston</t>
  </si>
  <si>
    <t>General_22</t>
  </si>
  <si>
    <t>C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</si>
  <si>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</si>
  <si>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</si>
  <si>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</si>
  <si>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</si>
  <si>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</si>
  <si>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</si>
  <si>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</si>
  <si>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Químico_7</t>
  </si>
  <si>
    <t>General_30</t>
  </si>
  <si>
    <t>Químico_8</t>
  </si>
  <si>
    <t>General_31</t>
  </si>
  <si>
    <t>Químico_9</t>
  </si>
  <si>
    <t>General_32</t>
  </si>
  <si>
    <t>Químico_10</t>
  </si>
  <si>
    <t>Lubricante_1</t>
  </si>
  <si>
    <t>Cartagena</t>
  </si>
  <si>
    <t>Químico_11</t>
  </si>
  <si>
    <t>Lubricante_2</t>
  </si>
  <si>
    <t>Químico_12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</si>
  <si>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</si>
  <si>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</si>
  <si>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</si>
  <si>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</si>
  <si>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</si>
  <si>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</si>
  <si>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</si>
  <si>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</si>
  <si>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</si>
  <si>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</si>
  <si>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</si>
  <si>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</si>
  <si>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</si>
  <si>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</si>
  <si>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Químico_13</t>
  </si>
  <si>
    <t>Químico_14</t>
  </si>
  <si>
    <t>Químico_15</t>
  </si>
  <si>
    <t>Químico_16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</si>
  <si>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</si>
  <si>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</si>
  <si>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</si>
  <si>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</si>
  <si>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</si>
  <si>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</si>
  <si>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</si>
  <si>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</si>
  <si>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</si>
  <si>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</si>
  <si>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</si>
  <si>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</si>
  <si>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</si>
  <si>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</si>
  <si>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</si>
  <si>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</si>
  <si>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</si>
  <si>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</si>
  <si>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</si>
  <si>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</si>
  <si>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</si>
  <si>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</si>
  <si>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</si>
  <si>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</si>
  <si>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</si>
  <si>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</si>
  <si>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</si>
  <si>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</si>
  <si>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</si>
  <si>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</si>
  <si>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</si>
  <si>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</si>
  <si>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</si>
  <si>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</si>
  <si>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</si>
  <si>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</si>
  <si>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</si>
  <si>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</si>
  <si>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</si>
  <si>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</si>
  <si>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</si>
  <si>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</si>
  <si>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</si>
  <si>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</si>
  <si>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</si>
  <si>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</si>
  <si>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</si>
  <si>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</si>
  <si>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Desplazamiento Liviano</t>
  </si>
  <si>
    <t>Desplazamiento cargado</t>
  </si>
  <si>
    <t>TPC</t>
  </si>
  <si>
    <t>KM</t>
  </si>
  <si>
    <t>De las curvas de Forma</t>
  </si>
  <si>
    <t>MTO Vert (CG)</t>
  </si>
  <si>
    <t>KG</t>
  </si>
  <si>
    <t>GM</t>
  </si>
  <si>
    <t>KM-KG=GM</t>
  </si>
  <si>
    <t>4,7m</t>
  </si>
  <si>
    <t>PLANTA</t>
  </si>
  <si>
    <t>POPA</t>
  </si>
  <si>
    <t>A</t>
  </si>
  <si>
    <t>B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</si>
  <si>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</si>
  <si>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</si>
  <si>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</si>
  <si>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</si>
  <si>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</si>
  <si>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</si>
  <si>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</si>
  <si>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</si>
  <si>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</si>
  <si>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</si>
  <si>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</si>
  <si>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</si>
  <si>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</si>
  <si>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</si>
  <si>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</si>
  <si>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</si>
  <si>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</si>
  <si>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</si>
  <si>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</si>
  <si>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</si>
  <si>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Quim 4 (30)</t>
  </si>
  <si>
    <t>Quim 5 (30)</t>
  </si>
  <si>
    <t>Quim 6 (12)</t>
  </si>
  <si>
    <t>Quim 1 (15)</t>
  </si>
  <si>
    <t>TIER 5</t>
  </si>
  <si>
    <t>16 MTS</t>
  </si>
  <si>
    <t>Lub 21 (26)</t>
  </si>
  <si>
    <t>Lub 17 (26)</t>
  </si>
  <si>
    <t>General 1 (18)</t>
  </si>
  <si>
    <t>General 14 (17)</t>
  </si>
  <si>
    <t>Quim 8 (25)</t>
  </si>
  <si>
    <t>Quim 7 (17)</t>
  </si>
  <si>
    <t>Lub 22 (26)</t>
  </si>
  <si>
    <t>Lub 18 (26)</t>
  </si>
  <si>
    <t>General 9 (14)</t>
  </si>
  <si>
    <t>General 2 (23)</t>
  </si>
  <si>
    <t>Quim 12 (27)</t>
  </si>
  <si>
    <t>Quim 2 (20)</t>
  </si>
  <si>
    <t>Lub 23 (26)</t>
  </si>
  <si>
    <t>Lub 19 (26)</t>
  </si>
  <si>
    <t>General 3 (24)</t>
  </si>
  <si>
    <t>General 12 (12)</t>
  </si>
  <si>
    <t>Quim 9 (29)</t>
  </si>
  <si>
    <t>Quim 11 (13)</t>
  </si>
  <si>
    <t>Lub 24 (26)</t>
  </si>
  <si>
    <t>Lub 20 (26)</t>
  </si>
  <si>
    <t>General 4 (22)</t>
  </si>
  <si>
    <t>General 5 (18)</t>
  </si>
  <si>
    <t>Quim 10 (20)</t>
  </si>
  <si>
    <t>Quim 3 (27)</t>
  </si>
  <si>
    <t>TIER 4</t>
  </si>
  <si>
    <t>13 MTS</t>
  </si>
  <si>
    <t xml:space="preserve"> Lub 1 (26)</t>
  </si>
  <si>
    <t>Lub 5 (26)</t>
  </si>
  <si>
    <t>Lub 9 (26)</t>
  </si>
  <si>
    <t>Lub 13 (26)</t>
  </si>
  <si>
    <t>General 11 (22)</t>
  </si>
  <si>
    <t>Quim 15 (30)</t>
  </si>
  <si>
    <t>General 10 (17)</t>
  </si>
  <si>
    <t>Lub 2 (26)</t>
  </si>
  <si>
    <t>Lub 6 (26)</t>
  </si>
  <si>
    <t>Lub 10 (26)</t>
  </si>
  <si>
    <t>Lub 14 (26)</t>
  </si>
  <si>
    <t>General 8 (26)</t>
  </si>
  <si>
    <t>Quim 14 (20)</t>
  </si>
  <si>
    <t>Alim 9 (10)</t>
  </si>
  <si>
    <t>DESDE ACÁ MERPEL</t>
  </si>
  <si>
    <t>Lub 3 (26)</t>
  </si>
  <si>
    <t>Lub 7 (26)</t>
  </si>
  <si>
    <t>Lub 11 (26)</t>
  </si>
  <si>
    <t>Lub 15 (26)</t>
  </si>
  <si>
    <t>General 13 (22)</t>
  </si>
  <si>
    <t>Quim 13 (29)</t>
  </si>
  <si>
    <t>Alim 1 (14</t>
  </si>
  <si>
    <t>Lub 4 (26)</t>
  </si>
  <si>
    <t>Lub 8 (26)</t>
  </si>
  <si>
    <t>Lub 12 (26)</t>
  </si>
  <si>
    <t>Lub 16 (26)</t>
  </si>
  <si>
    <t>General 7 (22)</t>
  </si>
  <si>
    <t>Quim 16 (22)</t>
  </si>
  <si>
    <t>General 6 (16)</t>
  </si>
  <si>
    <t>TAPA CUBIERTA</t>
  </si>
  <si>
    <t>TIER 3</t>
  </si>
  <si>
    <t>9 MTS</t>
  </si>
  <si>
    <t>TIER 2</t>
  </si>
  <si>
    <t>6 MTS</t>
  </si>
  <si>
    <t>Cobre 7 (40)</t>
  </si>
  <si>
    <t>Cobre 6 (40)</t>
  </si>
  <si>
    <t>Alim 18 (20)</t>
  </si>
  <si>
    <t>General 18 (19)</t>
  </si>
  <si>
    <t>Alim 6 (18)</t>
  </si>
  <si>
    <t>Alim 5 (16)</t>
  </si>
  <si>
    <t>Alim 14 (15)</t>
  </si>
  <si>
    <t>Alim 4 (15)</t>
  </si>
  <si>
    <t>Cobre 15 (40)</t>
  </si>
  <si>
    <t>Cobre 14 (40)</t>
  </si>
  <si>
    <t>Alim 13 (33)</t>
  </si>
  <si>
    <t>Alim 17 (22)</t>
  </si>
  <si>
    <t>General 19 (24)</t>
  </si>
  <si>
    <t>General 20 (25)</t>
  </si>
  <si>
    <t>Alim 15 (27)</t>
  </si>
  <si>
    <t>General 25 (15)</t>
  </si>
  <si>
    <t>Cobre 23 (40)</t>
  </si>
  <si>
    <t>Cobre 22 (40)</t>
  </si>
  <si>
    <t>Alim 8 (29)</t>
  </si>
  <si>
    <t>Alim 3 (22)</t>
  </si>
  <si>
    <t>Alim 7 (23)</t>
  </si>
  <si>
    <t>Alim 11 (24)</t>
  </si>
  <si>
    <t>General 15 (26)</t>
  </si>
  <si>
    <t>General 30 (19)</t>
  </si>
  <si>
    <t>Cobre 8 (40)</t>
  </si>
  <si>
    <t>Cobre 30 (40)</t>
  </si>
  <si>
    <t>Alim 16 (20)</t>
  </si>
  <si>
    <t>Alim 12 (20)</t>
  </si>
  <si>
    <t>General 17 (18)</t>
  </si>
  <si>
    <t>Alim 2 (16)</t>
  </si>
  <si>
    <t>Alim 10 (15)</t>
  </si>
  <si>
    <t>General 16 (15)</t>
  </si>
  <si>
    <t>TIER 1</t>
  </si>
  <si>
    <t>3 MTS</t>
  </si>
  <si>
    <t>Cobre 1 (40)</t>
  </si>
  <si>
    <t>Cobre 2 (40)</t>
  </si>
  <si>
    <t>Cobre 3 (40)</t>
  </si>
  <si>
    <t>Cobre 4 (40)</t>
  </si>
  <si>
    <t>Cobre 5 (40)</t>
  </si>
  <si>
    <t>General 23 (17)</t>
  </si>
  <si>
    <t>General 29 (18)</t>
  </si>
  <si>
    <t>General 24 (24)</t>
  </si>
  <si>
    <t>Cobre 9 (40)</t>
  </si>
  <si>
    <t>Cobre 10 (40)</t>
  </si>
  <si>
    <t>Cobre 11 (40)</t>
  </si>
  <si>
    <t>Cobre 12 (40)</t>
  </si>
  <si>
    <t>Cobre 13 (40)</t>
  </si>
  <si>
    <t>General 22 (18)</t>
  </si>
  <si>
    <t>General 28 (23)</t>
  </si>
  <si>
    <t>Cobre 16 (40)</t>
  </si>
  <si>
    <t>Cobre 17 (40)</t>
  </si>
  <si>
    <t>Cobre 18 (40)</t>
  </si>
  <si>
    <t>Cobre 19 (40)</t>
  </si>
  <si>
    <t>Cobre 20 (40)</t>
  </si>
  <si>
    <t>Cobre 21(40)</t>
  </si>
  <si>
    <t>General 21 (21)</t>
  </si>
  <si>
    <t>General 31 (22)</t>
  </si>
  <si>
    <t>Cobre 24 (40)</t>
  </si>
  <si>
    <t>Cobre 25 (40)</t>
  </si>
  <si>
    <t>Cobre 26 (40)</t>
  </si>
  <si>
    <t>Cobre 27 (40)</t>
  </si>
  <si>
    <t>Cobre 28 (40)</t>
  </si>
  <si>
    <t>Cobre 29 (40)</t>
  </si>
  <si>
    <t>General 27 (15)</t>
  </si>
  <si>
    <t>General 26 (19)</t>
  </si>
  <si>
    <t>General 32 (25)</t>
  </si>
  <si>
    <t>Peso por Columnas</t>
  </si>
  <si>
    <t>SOLO HASTA TIER 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</si>
</sst>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color theme="1"/>
      <name val="Calibri"/>
      <scheme val="minor"/>
    </font>
    <font>
      <sz val="14.0"/>
      <color theme="1"/>
      <name val="Calibri"/>
      <scheme val="minor"/>
    </font>
    <font/>
    <font>
      <sz val="11.0"/>
      <color theme="1"/>
      <name val="Calibri"/>
    </font>
    <font>
      <b/>
      <sz val="14.0"/>
      <color theme="1"/>
      <name val="Calibri"/>
      <scheme val="minor"/>
    </font>
    <font>
      <b/>
      <sz val="14.0"/>
      <color theme="1"/>
      <name val="Calibri"/>
    </font>
    <font>
      <b/>
      <sz val="11.0"/>
      <color theme="1"/>
      <name val="Calibri"/>
    </font>
    <font>
      <b/>
      <color theme="1"/>
      <name val="Calibri"/>
      <scheme val="minor"/>
    </font>
    <font>
      <sz val="14.0"/>
      <color theme="1"/>
      <name val="Calibri"/>
    </font>
    <font>
      <sz val="11.0"/>
      <color theme="4"/>
      <name val="Calibri"/>
    </font>
  </fonts>
  <fills count="15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theme="6"/>
        <bgColor theme="6"/>
      </patternFill>
    </fill>
    <fill>
      <patternFill patternType="solid">
        <fgColor rgb="FF4A86E8"/>
        <bgColor rgb="FF4A86E8"/>
      </patternFill>
    </fill>
    <fill>
      <patternFill patternType="solid">
        <fgColor rgb="FFF1C232"/>
        <bgColor rgb="FFF1C232"/>
      </patternFill>
    </fill>
    <fill>
      <patternFill patternType="solid">
        <fgColor theme="9"/>
        <bgColor theme="9"/>
      </patternFill>
    </fill>
    <fill>
      <patternFill patternType="solid">
        <fgColor theme="0"/>
        <bgColor theme="0"/>
      </patternFill>
    </fill>
    <fill>
      <patternFill patternType="solid">
        <fgColor rgb="FF000000"/>
        <bgColor rgb="FF000000"/>
      </patternFill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F79646"/>
        <bgColor rgb="FFF79646"/>
      </patternFill>
    </fill>
    <fill>
      <patternFill patternType="solid">
        <fgColor rgb="FF9BBB59"/>
        <bgColor rgb="FF9BBB59"/>
      </patternFill>
    </fill>
    <fill>
      <patternFill patternType="solid">
        <fgColor theme="5"/>
        <bgColor theme="5"/>
      </patternFill>
    </fill>
  </fills>
  <borders count="4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top style="double">
        <color rgb="FF000000"/>
      </top>
    </border>
    <border>
      <left style="thick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thick">
        <color rgb="FF000000"/>
      </right>
      <top style="double">
        <color rgb="FF000000"/>
      </top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left style="thin">
        <color rgb="FF000000"/>
      </left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1" numFmtId="0" xfId="0" applyFill="1" applyFont="1"/>
    <xf borderId="0" fillId="3" fontId="1" numFmtId="0" xfId="0" applyFill="1" applyFont="1"/>
    <xf borderId="1" fillId="0" fontId="2" numFmtId="0" xfId="0" applyAlignment="1" applyBorder="1" applyFont="1">
      <alignment readingOrder="0"/>
    </xf>
    <xf borderId="2" fillId="0" fontId="3" numFmtId="0" xfId="0" applyBorder="1" applyFont="1"/>
    <xf borderId="3" fillId="0" fontId="4" numFmtId="0" xfId="0" applyBorder="1" applyFont="1"/>
    <xf borderId="3" fillId="0" fontId="4" numFmtId="0" xfId="0" applyAlignment="1" applyBorder="1" applyFont="1">
      <alignment readingOrder="0"/>
    </xf>
    <xf borderId="4" fillId="0" fontId="4" numFmtId="0" xfId="0" applyBorder="1" applyFont="1"/>
    <xf borderId="4" fillId="0" fontId="4" numFmtId="0" xfId="0" applyAlignment="1" applyBorder="1" applyFont="1">
      <alignment readingOrder="0"/>
    </xf>
    <xf borderId="4" fillId="0" fontId="4" numFmtId="0" xfId="0" applyAlignment="1" applyBorder="1" applyFont="1">
      <alignment horizontal="left"/>
    </xf>
    <xf borderId="0" fillId="0" fontId="1" numFmtId="0" xfId="0" applyFont="1"/>
    <xf borderId="0" fillId="0" fontId="4" numFmtId="0" xfId="0" applyAlignment="1" applyFont="1">
      <alignment horizontal="center"/>
    </xf>
    <xf borderId="0" fillId="0" fontId="4" numFmtId="0" xfId="0" applyFont="1"/>
    <xf borderId="4" fillId="0" fontId="4" numFmtId="0" xfId="0" applyAlignment="1" applyBorder="1" applyFont="1">
      <alignment horizontal="center"/>
    </xf>
    <xf borderId="4" fillId="0" fontId="4" numFmtId="0" xfId="0" applyAlignment="1" applyBorder="1" applyFont="1">
      <alignment readingOrder="0"/>
    </xf>
    <xf borderId="4" fillId="0" fontId="4" numFmtId="0" xfId="0" applyBorder="1" applyFont="1"/>
    <xf borderId="4" fillId="4" fontId="4" numFmtId="0" xfId="0" applyAlignment="1" applyBorder="1" applyFill="1" applyFont="1">
      <alignment horizontal="center"/>
    </xf>
    <xf borderId="4" fillId="4" fontId="4" numFmtId="0" xfId="0" applyBorder="1" applyFont="1"/>
    <xf borderId="4" fillId="5" fontId="4" numFmtId="0" xfId="0" applyAlignment="1" applyBorder="1" applyFill="1" applyFont="1">
      <alignment horizontal="center"/>
    </xf>
    <xf borderId="4" fillId="5" fontId="4" numFmtId="0" xfId="0" applyBorder="1" applyFont="1"/>
    <xf borderId="4" fillId="4" fontId="4" numFmtId="0" xfId="0" applyAlignment="1" applyBorder="1" applyFont="1">
      <alignment horizontal="center" readingOrder="0"/>
    </xf>
    <xf borderId="4" fillId="2" fontId="4" numFmtId="0" xfId="0" applyAlignment="1" applyBorder="1" applyFont="1">
      <alignment horizontal="center"/>
    </xf>
    <xf borderId="4" fillId="2" fontId="4" numFmtId="0" xfId="0" applyBorder="1" applyFont="1"/>
    <xf borderId="4" fillId="3" fontId="4" numFmtId="0" xfId="0" applyAlignment="1" applyBorder="1" applyFont="1">
      <alignment horizontal="center"/>
    </xf>
    <xf borderId="4" fillId="3" fontId="4" numFmtId="0" xfId="0" applyBorder="1" applyFont="1"/>
    <xf borderId="4" fillId="6" fontId="4" numFmtId="0" xfId="0" applyAlignment="1" applyBorder="1" applyFill="1" applyFont="1">
      <alignment horizontal="center"/>
    </xf>
    <xf borderId="4" fillId="6" fontId="4" numFmtId="0" xfId="0" applyBorder="1" applyFont="1"/>
    <xf borderId="3" fillId="3" fontId="4" numFmtId="0" xfId="0" applyAlignment="1" applyBorder="1" applyFont="1">
      <alignment horizontal="center"/>
    </xf>
    <xf borderId="3" fillId="6" fontId="4" numFmtId="0" xfId="0" applyAlignment="1" applyBorder="1" applyFont="1">
      <alignment horizontal="center"/>
    </xf>
    <xf borderId="0" fillId="0" fontId="2" numFmtId="0" xfId="0" applyFont="1"/>
    <xf borderId="4" fillId="0" fontId="2" numFmtId="0" xfId="0" applyAlignment="1" applyBorder="1" applyFont="1">
      <alignment readingOrder="0"/>
    </xf>
    <xf borderId="4" fillId="0" fontId="2" numFmtId="0" xfId="0" applyBorder="1" applyFont="1"/>
    <xf borderId="1" fillId="7" fontId="2" numFmtId="0" xfId="0" applyAlignment="1" applyBorder="1" applyFill="1" applyFont="1">
      <alignment readingOrder="0"/>
    </xf>
    <xf borderId="5" fillId="0" fontId="2" numFmtId="0" xfId="0" applyAlignment="1" applyBorder="1" applyFont="1">
      <alignment readingOrder="0"/>
    </xf>
    <xf borderId="6" fillId="0" fontId="3" numFmtId="0" xfId="0" applyBorder="1" applyFont="1"/>
    <xf borderId="7" fillId="0" fontId="2" numFmtId="0" xfId="0" applyBorder="1" applyFont="1"/>
    <xf borderId="8" fillId="0" fontId="2" numFmtId="0" xfId="0" applyAlignment="1" applyBorder="1" applyFont="1">
      <alignment readingOrder="0"/>
    </xf>
    <xf borderId="9" fillId="0" fontId="3" numFmtId="0" xfId="0" applyBorder="1" applyFont="1"/>
    <xf borderId="10" fillId="0" fontId="2" numFmtId="0" xfId="0" applyBorder="1" applyFont="1"/>
    <xf borderId="0" fillId="0" fontId="2" numFmtId="0" xfId="0" applyAlignment="1" applyFont="1">
      <alignment readingOrder="0"/>
    </xf>
    <xf borderId="0" fillId="0" fontId="4" numFmtId="0" xfId="0" applyAlignment="1" applyFont="1">
      <alignment horizontal="center" readingOrder="0"/>
    </xf>
    <xf borderId="0" fillId="8" fontId="1" numFmtId="0" xfId="0" applyFill="1" applyFont="1"/>
    <xf borderId="1" fillId="0" fontId="5" numFmtId="0" xfId="0" applyAlignment="1" applyBorder="1" applyFont="1">
      <alignment readingOrder="0"/>
    </xf>
    <xf borderId="0" fillId="0" fontId="4" numFmtId="0" xfId="0" applyAlignment="1" applyFont="1">
      <alignment vertical="bottom"/>
    </xf>
    <xf borderId="1" fillId="0" fontId="6" numFmtId="0" xfId="0" applyAlignment="1" applyBorder="1" applyFont="1">
      <alignment readingOrder="0" vertical="bottom"/>
    </xf>
    <xf borderId="0" fillId="8" fontId="4" numFmtId="0" xfId="0" applyAlignment="1" applyFont="1">
      <alignment vertical="bottom"/>
    </xf>
    <xf borderId="0" fillId="7" fontId="4" numFmtId="0" xfId="0" applyAlignment="1" applyFont="1">
      <alignment vertical="bottom"/>
    </xf>
    <xf borderId="0" fillId="7" fontId="7" numFmtId="0" xfId="0" applyAlignment="1" applyFont="1">
      <alignment vertical="bottom"/>
    </xf>
    <xf borderId="4" fillId="0" fontId="4" numFmtId="0" xfId="0" applyAlignment="1" applyBorder="1" applyFont="1">
      <alignment vertical="bottom"/>
    </xf>
    <xf borderId="4" fillId="0" fontId="4" numFmtId="0" xfId="0" applyAlignment="1" applyBorder="1" applyFont="1">
      <alignment horizontal="right" vertical="bottom"/>
    </xf>
    <xf borderId="0" fillId="0" fontId="4" numFmtId="0" xfId="0" applyAlignment="1" applyFont="1">
      <alignment horizontal="right" vertical="bottom"/>
    </xf>
    <xf borderId="11" fillId="0" fontId="4" numFmtId="0" xfId="0" applyAlignment="1" applyBorder="1" applyFont="1">
      <alignment horizontal="right" vertical="bottom"/>
    </xf>
    <xf borderId="0" fillId="7" fontId="4" numFmtId="0" xfId="0" applyAlignment="1" applyFont="1">
      <alignment horizontal="right" vertical="bottom"/>
    </xf>
    <xf borderId="4" fillId="0" fontId="4" numFmtId="0" xfId="0" applyAlignment="1" applyBorder="1" applyFont="1">
      <alignment horizontal="center" vertical="bottom"/>
    </xf>
    <xf borderId="4" fillId="9" fontId="4" numFmtId="0" xfId="0" applyAlignment="1" applyBorder="1" applyFill="1" applyFont="1">
      <alignment horizontal="right" vertical="bottom"/>
    </xf>
    <xf borderId="4" fillId="9" fontId="4" numFmtId="0" xfId="0" applyAlignment="1" applyBorder="1" applyFont="1">
      <alignment horizontal="right" readingOrder="0" vertical="bottom"/>
    </xf>
    <xf borderId="0" fillId="7" fontId="4" numFmtId="0" xfId="0" applyAlignment="1" applyFont="1">
      <alignment horizontal="center" vertical="bottom"/>
    </xf>
    <xf borderId="4" fillId="4" fontId="7" numFmtId="0" xfId="0" applyAlignment="1" applyBorder="1" applyFont="1">
      <alignment horizontal="center" vertical="bottom"/>
    </xf>
    <xf borderId="4" fillId="4" fontId="7" numFmtId="0" xfId="0" applyAlignment="1" applyBorder="1" applyFont="1">
      <alignment vertical="bottom"/>
    </xf>
    <xf borderId="4" fillId="4" fontId="7" numFmtId="0" xfId="0" applyAlignment="1" applyBorder="1" applyFont="1">
      <alignment horizontal="center" readingOrder="0" vertical="bottom"/>
    </xf>
    <xf borderId="4" fillId="10" fontId="4" numFmtId="0" xfId="0" applyAlignment="1" applyBorder="1" applyFill="1" applyFont="1">
      <alignment horizontal="right" vertical="bottom"/>
    </xf>
    <xf borderId="0" fillId="7" fontId="7" numFmtId="0" xfId="0" applyAlignment="1" applyFont="1">
      <alignment horizontal="center" vertical="bottom"/>
    </xf>
    <xf borderId="4" fillId="4" fontId="4" numFmtId="0" xfId="0" applyAlignment="1" applyBorder="1" applyFont="1">
      <alignment horizontal="center" vertical="bottom"/>
    </xf>
    <xf borderId="4" fillId="4" fontId="4" numFmtId="0" xfId="0" applyAlignment="1" applyBorder="1" applyFont="1">
      <alignment vertical="bottom"/>
    </xf>
    <xf borderId="4" fillId="4" fontId="4" numFmtId="0" xfId="0" applyAlignment="1" applyBorder="1" applyFont="1">
      <alignment horizontal="center" readingOrder="0" vertical="bottom"/>
    </xf>
    <xf borderId="4" fillId="11" fontId="4" numFmtId="0" xfId="0" applyAlignment="1" applyBorder="1" applyFill="1" applyFont="1">
      <alignment horizontal="right" vertical="bottom"/>
    </xf>
    <xf borderId="4" fillId="5" fontId="4" numFmtId="0" xfId="0" applyAlignment="1" applyBorder="1" applyFont="1">
      <alignment horizontal="center" vertical="bottom"/>
    </xf>
    <xf borderId="4" fillId="5" fontId="4" numFmtId="0" xfId="0" applyAlignment="1" applyBorder="1" applyFont="1">
      <alignment vertical="bottom"/>
    </xf>
    <xf borderId="4" fillId="5" fontId="4" numFmtId="0" xfId="0" applyAlignment="1" applyBorder="1" applyFont="1">
      <alignment horizontal="center" readingOrder="0" vertical="bottom"/>
    </xf>
    <xf borderId="4" fillId="2" fontId="4" numFmtId="0" xfId="0" applyAlignment="1" applyBorder="1" applyFont="1">
      <alignment horizontal="center" vertical="bottom"/>
    </xf>
    <xf borderId="4" fillId="2" fontId="4" numFmtId="0" xfId="0" applyAlignment="1" applyBorder="1" applyFont="1">
      <alignment vertical="bottom"/>
    </xf>
    <xf borderId="4" fillId="2" fontId="4" numFmtId="0" xfId="0" applyAlignment="1" applyBorder="1" applyFont="1">
      <alignment horizontal="center" readingOrder="0" vertical="bottom"/>
    </xf>
    <xf borderId="4" fillId="12" fontId="4" numFmtId="0" xfId="0" applyAlignment="1" applyBorder="1" applyFill="1" applyFont="1">
      <alignment horizontal="center" vertical="bottom"/>
    </xf>
    <xf borderId="4" fillId="12" fontId="4" numFmtId="0" xfId="0" applyAlignment="1" applyBorder="1" applyFont="1">
      <alignment vertical="bottom"/>
    </xf>
    <xf borderId="4" fillId="12" fontId="4" numFmtId="0" xfId="0" applyAlignment="1" applyBorder="1" applyFont="1">
      <alignment horizontal="center" readingOrder="0" vertical="bottom"/>
    </xf>
    <xf borderId="4" fillId="13" fontId="4" numFmtId="0" xfId="0" applyAlignment="1" applyBorder="1" applyFill="1" applyFont="1">
      <alignment horizontal="center" vertical="bottom"/>
    </xf>
    <xf borderId="4" fillId="13" fontId="4" numFmtId="0" xfId="0" applyAlignment="1" applyBorder="1" applyFont="1">
      <alignment vertical="bottom"/>
    </xf>
    <xf borderId="3" fillId="13" fontId="4" numFmtId="0" xfId="0" applyAlignment="1" applyBorder="1" applyFont="1">
      <alignment horizontal="center" vertical="bottom"/>
    </xf>
    <xf borderId="0" fillId="11" fontId="4" numFmtId="0" xfId="0" applyAlignment="1" applyFont="1">
      <alignment horizontal="right" vertical="bottom"/>
    </xf>
    <xf borderId="0" fillId="7" fontId="2" numFmtId="0" xfId="0" applyFont="1"/>
    <xf borderId="4" fillId="7" fontId="2" numFmtId="0" xfId="0" applyBorder="1" applyFont="1"/>
    <xf borderId="0" fillId="7" fontId="1" numFmtId="0" xfId="0" applyFont="1"/>
    <xf borderId="0" fillId="7" fontId="2" numFmtId="0" xfId="0" applyAlignment="1" applyFont="1">
      <alignment readingOrder="0"/>
    </xf>
    <xf borderId="0" fillId="0" fontId="8" numFmtId="0" xfId="0" applyAlignment="1" applyFont="1">
      <alignment readingOrder="0"/>
    </xf>
    <xf borderId="0" fillId="7" fontId="4" numFmtId="0" xfId="0" applyAlignment="1" applyFont="1">
      <alignment readingOrder="0" vertical="bottom"/>
    </xf>
    <xf borderId="5" fillId="7" fontId="2" numFmtId="0" xfId="0" applyAlignment="1" applyBorder="1" applyFont="1">
      <alignment readingOrder="0"/>
    </xf>
    <xf borderId="12" fillId="7" fontId="2" numFmtId="0" xfId="0" applyAlignment="1" applyBorder="1" applyFont="1">
      <alignment readingOrder="0"/>
    </xf>
    <xf borderId="13" fillId="0" fontId="3" numFmtId="0" xfId="0" applyBorder="1" applyFont="1"/>
    <xf borderId="0" fillId="0" fontId="4" numFmtId="0" xfId="0" applyAlignment="1" applyFont="1">
      <alignment horizontal="center" vertical="bottom"/>
    </xf>
    <xf borderId="6" fillId="9" fontId="3" numFmtId="0" xfId="0" applyBorder="1" applyFont="1"/>
    <xf borderId="7" fillId="7" fontId="2" numFmtId="0" xfId="0" applyBorder="1" applyFont="1"/>
    <xf borderId="0" fillId="0" fontId="7" numFmtId="0" xfId="0" applyAlignment="1" applyFont="1">
      <alignment horizontal="center" vertical="bottom"/>
    </xf>
    <xf borderId="0" fillId="0" fontId="7" numFmtId="0" xfId="0" applyAlignment="1" applyFont="1">
      <alignment vertical="bottom"/>
    </xf>
    <xf borderId="0" fillId="0" fontId="7" numFmtId="0" xfId="0" applyAlignment="1" applyFont="1">
      <alignment horizontal="center" readingOrder="0" vertical="bottom"/>
    </xf>
    <xf borderId="8" fillId="7" fontId="2" numFmtId="0" xfId="0" applyAlignment="1" applyBorder="1" applyFont="1">
      <alignment readingOrder="0"/>
    </xf>
    <xf borderId="9" fillId="10" fontId="3" numFmtId="0" xfId="0" applyBorder="1" applyFont="1"/>
    <xf borderId="10" fillId="7" fontId="2" numFmtId="0" xfId="0" applyBorder="1" applyFont="1"/>
    <xf borderId="0" fillId="0" fontId="4" numFmtId="0" xfId="0" applyAlignment="1" applyFont="1">
      <alignment horizontal="center" readingOrder="0" vertical="bottom"/>
    </xf>
    <xf borderId="0" fillId="7" fontId="9" numFmtId="0" xfId="0" applyAlignment="1" applyFont="1">
      <alignment vertical="bottom"/>
    </xf>
    <xf borderId="0" fillId="7" fontId="9" numFmtId="0" xfId="0" applyAlignment="1" applyFont="1">
      <alignment horizontal="right" vertical="bottom"/>
    </xf>
    <xf borderId="14" fillId="0" fontId="4" numFmtId="0" xfId="0" applyBorder="1" applyFont="1"/>
    <xf borderId="15" fillId="0" fontId="4" numFmtId="0" xfId="0" applyBorder="1" applyFont="1"/>
    <xf borderId="16" fillId="0" fontId="4" numFmtId="0" xfId="0" applyBorder="1" applyFont="1"/>
    <xf borderId="0" fillId="0" fontId="4" numFmtId="0" xfId="0" applyAlignment="1" applyFont="1">
      <alignment vertical="center"/>
    </xf>
    <xf borderId="17" fillId="0" fontId="4" numFmtId="0" xfId="0" applyBorder="1" applyFont="1"/>
    <xf borderId="18" fillId="0" fontId="4" numFmtId="0" xfId="0" applyBorder="1" applyFont="1"/>
    <xf borderId="19" fillId="0" fontId="4" numFmtId="0" xfId="0" applyBorder="1" applyFont="1"/>
    <xf borderId="20" fillId="0" fontId="4" numFmtId="0" xfId="0" applyBorder="1" applyFont="1"/>
    <xf borderId="21" fillId="0" fontId="4" numFmtId="0" xfId="0" applyBorder="1" applyFont="1"/>
    <xf borderId="22" fillId="0" fontId="4" numFmtId="0" xfId="0" applyBorder="1" applyFont="1"/>
    <xf borderId="12" fillId="0" fontId="4" numFmtId="0" xfId="0" applyBorder="1" applyFont="1"/>
    <xf borderId="23" fillId="0" fontId="4" numFmtId="0" xfId="0" applyBorder="1" applyFont="1"/>
    <xf borderId="0" fillId="0" fontId="4" numFmtId="0" xfId="0" applyAlignment="1" applyFont="1">
      <alignment horizontal="left"/>
    </xf>
    <xf borderId="24" fillId="0" fontId="4" numFmtId="0" xfId="0" applyBorder="1" applyFont="1"/>
    <xf borderId="25" fillId="0" fontId="4" numFmtId="0" xfId="0" applyBorder="1" applyFont="1"/>
    <xf borderId="26" fillId="0" fontId="4" numFmtId="0" xfId="0" applyBorder="1" applyFont="1"/>
    <xf borderId="27" fillId="0" fontId="4" numFmtId="0" xfId="0" applyBorder="1" applyFont="1"/>
    <xf borderId="28" fillId="0" fontId="4" numFmtId="0" xfId="0" applyBorder="1" applyFont="1"/>
    <xf borderId="29" fillId="0" fontId="4" numFmtId="0" xfId="0" applyBorder="1" applyFont="1"/>
    <xf borderId="30" fillId="0" fontId="4" numFmtId="0" xfId="0" applyBorder="1" applyFont="1"/>
    <xf borderId="31" fillId="0" fontId="4" numFmtId="0" xfId="0" applyBorder="1" applyFont="1"/>
    <xf borderId="32" fillId="0" fontId="4" numFmtId="0" xfId="0" applyBorder="1" applyFont="1"/>
    <xf borderId="33" fillId="0" fontId="4" numFmtId="0" xfId="0" applyBorder="1" applyFont="1"/>
    <xf borderId="34" fillId="0" fontId="4" numFmtId="0" xfId="0" applyBorder="1" applyFont="1"/>
    <xf borderId="35" fillId="0" fontId="10" numFmtId="0" xfId="0" applyAlignment="1" applyBorder="1" applyFont="1">
      <alignment horizontal="center"/>
    </xf>
    <xf borderId="36" fillId="0" fontId="10" numFmtId="0" xfId="0" applyAlignment="1" applyBorder="1" applyFont="1">
      <alignment horizontal="center" vertical="top"/>
    </xf>
    <xf borderId="37" fillId="0" fontId="4" numFmtId="0" xfId="0" applyAlignment="1" applyBorder="1" applyFont="1">
      <alignment readingOrder="0"/>
    </xf>
    <xf borderId="4" fillId="0" fontId="1" numFmtId="0" xfId="0" applyBorder="1" applyFont="1"/>
    <xf borderId="38" fillId="0" fontId="4" numFmtId="0" xfId="0" applyAlignment="1" applyBorder="1" applyFont="1">
      <alignment readingOrder="0"/>
    </xf>
    <xf borderId="39" fillId="0" fontId="4" numFmtId="0" xfId="0" applyAlignment="1" applyBorder="1" applyFont="1">
      <alignment readingOrder="0"/>
    </xf>
    <xf borderId="6" fillId="0" fontId="4" numFmtId="0" xfId="0" applyBorder="1" applyFont="1"/>
    <xf borderId="40" fillId="0" fontId="4" numFmtId="0" xfId="0" applyAlignment="1" applyBorder="1" applyFont="1">
      <alignment readingOrder="0"/>
    </xf>
    <xf borderId="18" fillId="0" fontId="4" numFmtId="0" xfId="0" applyAlignment="1" applyBorder="1" applyFont="1">
      <alignment readingOrder="0"/>
    </xf>
    <xf borderId="41" fillId="0" fontId="4" numFmtId="0" xfId="0" applyBorder="1" applyFont="1"/>
    <xf borderId="24" fillId="0" fontId="4" numFmtId="0" xfId="0" applyAlignment="1" applyBorder="1" applyFont="1">
      <alignment readingOrder="0"/>
    </xf>
    <xf borderId="15" fillId="0" fontId="4" numFmtId="0" xfId="0" applyAlignment="1" applyBorder="1" applyFont="1">
      <alignment readingOrder="0"/>
    </xf>
    <xf borderId="21" fillId="0" fontId="4" numFmtId="0" xfId="0" applyAlignment="1" applyBorder="1" applyFont="1">
      <alignment readingOrder="0"/>
    </xf>
    <xf borderId="14" fillId="0" fontId="4" numFmtId="0" xfId="0" applyAlignment="1" applyBorder="1" applyFont="1">
      <alignment readingOrder="0"/>
    </xf>
    <xf borderId="42" fillId="0" fontId="4" numFmtId="0" xfId="0" applyAlignment="1" applyBorder="1" applyFont="1">
      <alignment readingOrder="0"/>
    </xf>
    <xf borderId="17" fillId="0" fontId="4" numFmtId="0" xfId="0" applyAlignment="1" applyBorder="1" applyFont="1">
      <alignment readingOrder="0"/>
    </xf>
    <xf borderId="17" fillId="10" fontId="4" numFmtId="0" xfId="0" applyAlignment="1" applyBorder="1" applyFont="1">
      <alignment vertical="bottom"/>
    </xf>
    <xf borderId="15" fillId="10" fontId="4" numFmtId="0" xfId="0" applyAlignment="1" applyBorder="1" applyFont="1">
      <alignment readingOrder="0"/>
    </xf>
    <xf borderId="0" fillId="0" fontId="4" numFmtId="0" xfId="0" applyAlignment="1" applyFont="1">
      <alignment readingOrder="0"/>
    </xf>
    <xf borderId="18" fillId="10" fontId="4" numFmtId="0" xfId="0" applyAlignment="1" applyBorder="1" applyFont="1">
      <alignment readingOrder="0"/>
    </xf>
    <xf borderId="0" fillId="10" fontId="4" numFmtId="0" xfId="0" applyAlignment="1" applyFont="1">
      <alignment vertical="bottom"/>
    </xf>
    <xf borderId="20" fillId="10" fontId="4" numFmtId="0" xfId="0" applyAlignment="1" applyBorder="1" applyFont="1">
      <alignment vertical="bottom"/>
    </xf>
    <xf borderId="21" fillId="10" fontId="4" numFmtId="0" xfId="0" applyAlignment="1" applyBorder="1" applyFont="1">
      <alignment readingOrder="0"/>
    </xf>
    <xf borderId="16" fillId="10" fontId="4" numFmtId="0" xfId="0" applyAlignment="1" applyBorder="1" applyFont="1">
      <alignment readingOrder="0"/>
    </xf>
    <xf borderId="19" fillId="0" fontId="4" numFmtId="0" xfId="0" applyAlignment="1" applyBorder="1" applyFont="1">
      <alignment readingOrder="0"/>
    </xf>
    <xf borderId="20" fillId="0" fontId="4" numFmtId="0" xfId="0" applyAlignment="1" applyBorder="1" applyFont="1">
      <alignment readingOrder="0"/>
    </xf>
    <xf borderId="22" fillId="10" fontId="4" numFmtId="0" xfId="0" applyAlignment="1" applyBorder="1" applyFont="1">
      <alignment readingOrder="0"/>
    </xf>
    <xf borderId="1" fillId="14" fontId="8" numFmtId="0" xfId="0" applyAlignment="1" applyBorder="1" applyFill="1" applyFont="1">
      <alignment horizontal="center" readingOrder="0" vertical="center"/>
    </xf>
    <xf borderId="43" fillId="0" fontId="3" numFmtId="0" xfId="0" applyBorder="1" applyFont="1"/>
    <xf borderId="0" fillId="10" fontId="4" numFmtId="0" xfId="0" applyAlignment="1" applyFont="1">
      <alignment readingOrder="0"/>
    </xf>
    <xf borderId="14" fillId="6" fontId="4" numFmtId="0" xfId="0" applyAlignment="1" applyBorder="1" applyFont="1">
      <alignment readingOrder="0"/>
    </xf>
    <xf borderId="15" fillId="6" fontId="4" numFmtId="0" xfId="0" applyAlignment="1" applyBorder="1" applyFont="1">
      <alignment readingOrder="0"/>
    </xf>
    <xf borderId="16" fillId="0" fontId="4" numFmtId="0" xfId="0" applyAlignment="1" applyBorder="1" applyFont="1">
      <alignment readingOrder="0"/>
    </xf>
    <xf borderId="17" fillId="6" fontId="4" numFmtId="0" xfId="0" applyAlignment="1" applyBorder="1" applyFont="1">
      <alignment readingOrder="0"/>
    </xf>
    <xf borderId="17" fillId="10" fontId="4" numFmtId="0" xfId="0" applyAlignment="1" applyBorder="1" applyFont="1">
      <alignment readingOrder="0"/>
    </xf>
    <xf borderId="20" fillId="10" fontId="4" numFmtId="0" xfId="0" applyAlignment="1" applyBorder="1" applyFont="1">
      <alignment readingOrder="0"/>
    </xf>
    <xf borderId="14" fillId="10" fontId="4" numFmtId="0" xfId="0" applyAlignment="1" applyBorder="1" applyFont="1">
      <alignment readingOrder="0"/>
    </xf>
    <xf borderId="0" fillId="10" fontId="1" numFmtId="0" xfId="0" applyFont="1"/>
    <xf borderId="18" fillId="2" fontId="4" numFmtId="0" xfId="0" applyAlignment="1" applyBorder="1" applyFont="1">
      <alignment readingOrder="0"/>
    </xf>
    <xf borderId="15" fillId="2" fontId="4" numFmtId="0" xfId="0" applyAlignment="1" applyBorder="1" applyFont="1">
      <alignment readingOrder="0"/>
    </xf>
    <xf borderId="14" fillId="2" fontId="4" numFmtId="0" xfId="0" applyAlignment="1" applyBorder="1" applyFont="1">
      <alignment readingOrder="0"/>
    </xf>
    <xf borderId="17" fillId="2" fontId="4" numFmtId="0" xfId="0" applyAlignment="1" applyBorder="1" applyFont="1">
      <alignment readingOrder="0"/>
    </xf>
    <xf borderId="15" fillId="5" fontId="4" numFmtId="0" xfId="0" applyAlignment="1" applyBorder="1" applyFont="1">
      <alignment readingOrder="0"/>
    </xf>
    <xf borderId="17" fillId="4" fontId="4" numFmtId="0" xfId="0" applyAlignment="1" applyBorder="1" applyFont="1">
      <alignment readingOrder="0"/>
    </xf>
    <xf borderId="15" fillId="4" fontId="4" numFmtId="0" xfId="0" applyAlignment="1" applyBorder="1" applyFont="1">
      <alignment readingOrder="0"/>
    </xf>
    <xf borderId="19" fillId="4" fontId="4" numFmtId="0" xfId="0" applyAlignment="1" applyBorder="1" applyFont="1">
      <alignment readingOrder="0"/>
    </xf>
    <xf borderId="18" fillId="4" fontId="4" numFmtId="0" xfId="0" applyAlignment="1" applyBorder="1" applyFont="1">
      <alignment readingOrder="0"/>
    </xf>
    <xf borderId="21" fillId="2" fontId="4" numFmtId="0" xfId="0" applyAlignment="1" applyBorder="1" applyFont="1">
      <alignment readingOrder="0"/>
    </xf>
    <xf borderId="20" fillId="4" fontId="4" numFmtId="0" xfId="0" applyAlignment="1" applyBorder="1" applyFont="1">
      <alignment readingOrder="0"/>
    </xf>
    <xf borderId="21" fillId="4" fontId="4" numFmtId="0" xfId="0" applyAlignment="1" applyBorder="1" applyFont="1">
      <alignment readingOrder="0"/>
    </xf>
    <xf borderId="14" fillId="5" fontId="4" numFmtId="0" xfId="0" applyAlignment="1" applyBorder="1" applyFont="1">
      <alignment readingOrder="0"/>
    </xf>
    <xf borderId="16" fillId="4" fontId="4" numFmtId="0" xfId="0" applyAlignment="1" applyBorder="1" applyFont="1">
      <alignment readingOrder="0"/>
    </xf>
    <xf borderId="18" fillId="3" fontId="4" numFmtId="0" xfId="0" applyAlignment="1" applyBorder="1" applyFont="1">
      <alignment readingOrder="0"/>
    </xf>
    <xf borderId="19" fillId="3" fontId="4" numFmtId="0" xfId="0" applyAlignment="1" applyBorder="1" applyFont="1">
      <alignment readingOrder="0"/>
    </xf>
    <xf borderId="22" fillId="4" fontId="4" numFmtId="0" xfId="0" applyAlignment="1" applyBorder="1" applyFont="1">
      <alignment readingOrder="0"/>
    </xf>
    <xf borderId="22" fillId="0" fontId="4" numFmtId="0" xfId="0" applyAlignment="1" applyBorder="1" applyFont="1">
      <alignment readingOrder="0"/>
    </xf>
    <xf borderId="15" fillId="3" fontId="4" numFmtId="0" xfId="0" applyAlignment="1" applyBorder="1" applyFont="1">
      <alignment readingOrder="0"/>
    </xf>
    <xf borderId="16" fillId="3" fontId="4" numFmtId="0" xfId="0" applyAlignment="1" applyBorder="1" applyFont="1">
      <alignment readingOrder="0"/>
    </xf>
    <xf borderId="21" fillId="3" fontId="4" numFmtId="0" xfId="0" applyAlignment="1" applyBorder="1" applyFont="1">
      <alignment readingOrder="0"/>
    </xf>
    <xf borderId="14" fillId="4" fontId="4" numFmtId="0" xfId="0" applyAlignment="1" applyBorder="1" applyFont="1">
      <alignment readingOrder="0"/>
    </xf>
    <xf borderId="10" fillId="0" fontId="1" numFmtId="0" xfId="0" applyAlignment="1" applyBorder="1" applyFont="1">
      <alignment readingOrder="0"/>
    </xf>
    <xf borderId="10" fillId="0" fontId="1" numFmtId="0" xfId="0" applyBorder="1" applyFont="1"/>
  </cellXfs>
  <cellStyles count="1">
    <cellStyle xfId="0" name="Normal" builtinId="0"/>
  </cellStyles>
  <dxfs count="10">
    <dxf>
      <font>
        <color theme="1"/>
      </font>
      <fill>
        <patternFill patternType="solid">
          <fgColor theme="6"/>
          <bgColor theme="6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  <dxf>
      <font>
        <color rgb="FF000000"/>
      </font>
      <fill>
        <patternFill patternType="solid">
          <fgColor rgb="FFF1C232"/>
          <bgColor rgb="FFF1C232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theme="6"/>
          <bgColor theme="6"/>
        </patternFill>
      </fill>
      <border/>
    </dxf>
    <dxf>
      <font/>
      <fill>
        <patternFill patternType="solid">
          <fgColor rgb="FF4A86E8"/>
          <bgColor rgb="FF4A86E8"/>
        </patternFill>
      </fill>
      <border/>
    </dxf>
  </dxfs>
  <tableStyles count="5">
    <tableStyle count="3" pivot="0" name="Pesos-style">
      <tableStyleElement dxfId="3" type="headerRow"/>
      <tableStyleElement dxfId="4" type="firstRowStripe"/>
      <tableStyleElement dxfId="5" type="secondRowStripe"/>
    </tableStyle>
    <tableStyle count="3" pivot="0" name="Puertos-style">
      <tableStyleElement dxfId="3" type="headerRow"/>
      <tableStyleElement dxfId="4" type="firstRowStripe"/>
      <tableStyleElement dxfId="5" type="secondRowStripe"/>
    </tableStyle>
    <tableStyle count="3" pivot="0" name="Puertos-style 2">
      <tableStyleElement dxfId="3" type="headerRow"/>
      <tableStyleElement dxfId="4" type="firstRowStripe"/>
      <tableStyleElement dxfId="5" type="secondRowStripe"/>
    </tableStyle>
    <tableStyle count="3" pivot="0" name="Puertos-style 3">
      <tableStyleElement dxfId="3" type="headerRow"/>
      <tableStyleElement dxfId="4" type="firstRowStripe"/>
      <tableStyleElement dxfId="5" type="secondRowStripe"/>
    </tableStyle>
    <tableStyle count="3" pivot="0" name="Puertos-style 4">
      <tableStyleElement dxfId="3" type="headerRow"/>
      <tableStyleElement dxfId="4" type="firstRowStripe"/>
      <tableStyleElement dxfId="5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276225</xdr:colOff>
      <xdr:row>17</xdr:row>
      <xdr:rowOff>66675</xdr:rowOff>
    </xdr:from>
    <xdr:ext cx="6781800" cy="781050"/>
    <xdr:sp>
      <xdr:nvSpPr>
        <xdr:cNvPr id="3" name="Shape 3"/>
        <xdr:cNvSpPr/>
      </xdr:nvSpPr>
      <xdr:spPr>
        <a:xfrm>
          <a:off x="1969388" y="3403763"/>
          <a:ext cx="6753225" cy="752475"/>
        </a:xfrm>
        <a:custGeom>
          <a:rect b="b" l="l" r="r" t="t"/>
          <a:pathLst>
            <a:path extrusionOk="0" h="942975" w="563880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476250</xdr:colOff>
      <xdr:row>12</xdr:row>
      <xdr:rowOff>0</xdr:rowOff>
    </xdr:from>
    <xdr:ext cx="1009650" cy="981075"/>
    <xdr:sp>
      <xdr:nvSpPr>
        <xdr:cNvPr id="4" name="Shape 4"/>
        <xdr:cNvSpPr/>
      </xdr:nvSpPr>
      <xdr:spPr>
        <a:xfrm>
          <a:off x="4855463" y="3298988"/>
          <a:ext cx="981075" cy="962025"/>
        </a:xfrm>
        <a:custGeom>
          <a:rect b="b" l="l" r="r" t="t"/>
          <a:pathLst>
            <a:path extrusionOk="0" h="838200" w="6477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2" name="Shape 2"/>
        <xdr:cNvGrpSpPr/>
      </xdr:nvGrpSpPr>
      <xdr:grpSpPr>
        <a:xfrm>
          <a:off x="5188838" y="3708563"/>
          <a:ext cx="314325" cy="142875"/>
          <a:chOff x="5188838" y="3708563"/>
          <a:chExt cx="314325" cy="142875"/>
        </a:xfrm>
      </xdr:grpSpPr>
      <xdr:grpSp>
        <xdr:nvGrpSpPr>
          <xdr:cNvPr id="5" name="Shape 5"/>
          <xdr:cNvGrpSpPr/>
        </xdr:nvGrpSpPr>
        <xdr:grpSpPr>
          <a:xfrm>
            <a:off x="5188838" y="3708563"/>
            <a:ext cx="314325" cy="142875"/>
            <a:chOff x="2688981" y="1590675"/>
            <a:chExt cx="306657" cy="144000"/>
          </a:xfrm>
        </xdr:grpSpPr>
        <xdr:sp>
          <xdr:nvSpPr>
            <xdr:cNvPr id="6" name="Shape 6"/>
            <xdr:cNvSpPr/>
          </xdr:nvSpPr>
          <xdr:spPr>
            <a:xfrm>
              <a:off x="2688981" y="1590675"/>
              <a:ext cx="306650" cy="1440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sp>
          <xdr:nvSpPr>
            <xdr:cNvPr id="7" name="Shape 7"/>
            <xdr:cNvSpPr/>
          </xdr:nvSpPr>
          <xdr:spPr>
            <a:xfrm>
              <a:off x="2775438" y="1590675"/>
              <a:ext cx="144000" cy="142875"/>
            </a:xfrm>
            <a:prstGeom prst="ellipse">
              <a:avLst/>
            </a:prstGeom>
            <a:noFill/>
            <a:ln cap="flat" cmpd="sng" w="12700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8" name="Shape 8"/>
            <xdr:cNvSpPr/>
          </xdr:nvSpPr>
          <xdr:spPr>
            <a:xfrm>
              <a:off x="2688981" y="1590675"/>
              <a:ext cx="144732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9" name="Shape 9"/>
            <xdr:cNvSpPr/>
          </xdr:nvSpPr>
          <xdr:spPr>
            <a:xfrm flipH="1">
              <a:off x="2851638" y="1590675"/>
              <a:ext cx="144000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</xdr:grpSp>
    </xdr:grpSp>
    <xdr:clientData fLocksWithSheet="0"/>
  </xdr:oneCellAnchor>
  <xdr:oneCellAnchor>
    <xdr:from>
      <xdr:col>0</xdr:col>
      <xdr:colOff>266700</xdr:colOff>
      <xdr:row>20</xdr:row>
      <xdr:rowOff>-19050</xdr:rowOff>
    </xdr:from>
    <xdr:ext cx="6715125" cy="38100"/>
    <xdr:grpSp>
      <xdr:nvGrpSpPr>
        <xdr:cNvPr id="2" name="Shape 2"/>
        <xdr:cNvGrpSpPr/>
      </xdr:nvGrpSpPr>
      <xdr:grpSpPr>
        <a:xfrm>
          <a:off x="1988438" y="3780000"/>
          <a:ext cx="6715125" cy="0"/>
          <a:chOff x="1988438" y="3780000"/>
          <a:chExt cx="6715125" cy="0"/>
        </a:xfrm>
      </xdr:grpSpPr>
      <xdr:cxnSp>
        <xdr:nvCxnSpPr>
          <xdr:cNvPr id="10" name="Shape 10"/>
          <xdr:cNvCxnSpPr/>
        </xdr:nvCxnSpPr>
        <xdr:spPr>
          <a:xfrm rot="10800000">
            <a:off x="1988438" y="3780000"/>
            <a:ext cx="6715125" cy="0"/>
          </a:xfrm>
          <a:prstGeom prst="straightConnector1">
            <a:avLst/>
          </a:prstGeom>
          <a:noFill/>
          <a:ln cap="flat" cmpd="sng" w="9525">
            <a:solidFill>
              <a:srgbClr val="4A7DBA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495300</xdr:colOff>
      <xdr:row>7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476250</xdr:colOff>
      <xdr:row>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457200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447675</xdr:colOff>
      <xdr:row>4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14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16</xdr:row>
      <xdr:rowOff>85725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15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18</xdr:row>
      <xdr:rowOff>104775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19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20</xdr:row>
      <xdr:rowOff>95250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4</xdr:col>
      <xdr:colOff>266700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5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6</xdr:col>
      <xdr:colOff>285750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247650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8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238125</xdr:colOff>
      <xdr:row>19</xdr:row>
      <xdr:rowOff>142875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-9525</xdr:colOff>
      <xdr:row>3</xdr:row>
      <xdr:rowOff>57150</xdr:rowOff>
    </xdr:from>
    <xdr:ext cx="6915150" cy="495300"/>
    <xdr:sp>
      <xdr:nvSpPr>
        <xdr:cNvPr id="15" name="Shape 15"/>
        <xdr:cNvSpPr/>
      </xdr:nvSpPr>
      <xdr:spPr>
        <a:xfrm flipH="1">
          <a:off x="1902713" y="3541875"/>
          <a:ext cx="6886575" cy="476250"/>
        </a:xfrm>
        <a:custGeom>
          <a:rect b="b" l="l" r="r" t="t"/>
          <a:pathLst>
            <a:path extrusionOk="0" h="624316" w="6918614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-9525</xdr:colOff>
      <xdr:row>5</xdr:row>
      <xdr:rowOff>142875</xdr:rowOff>
    </xdr:from>
    <xdr:ext cx="6924675" cy="523875"/>
    <xdr:sp>
      <xdr:nvSpPr>
        <xdr:cNvPr id="16" name="Shape 16"/>
        <xdr:cNvSpPr/>
      </xdr:nvSpPr>
      <xdr:spPr>
        <a:xfrm rot="10800000">
          <a:off x="1897950" y="3532350"/>
          <a:ext cx="6896100" cy="495300"/>
        </a:xfrm>
        <a:custGeom>
          <a:rect b="b" l="l" r="r" t="t"/>
          <a:pathLst>
            <a:path extrusionOk="0" h="648813" w="6927272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12</xdr:col>
      <xdr:colOff>247650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123825</xdr:colOff>
      <xdr:row>14</xdr:row>
      <xdr:rowOff>38100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104775</xdr:colOff>
      <xdr:row>13</xdr:row>
      <xdr:rowOff>57150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85725</xdr:colOff>
      <xdr:row>12</xdr:row>
      <xdr:rowOff>57150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76200</xdr:colOff>
      <xdr:row>11</xdr:row>
      <xdr:rowOff>28575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19050</xdr:colOff>
      <xdr:row>22</xdr:row>
      <xdr:rowOff>57150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47625</xdr:colOff>
      <xdr:row>21</xdr:row>
      <xdr:rowOff>76200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28575</xdr:colOff>
      <xdr:row>20</xdr:row>
      <xdr:rowOff>76200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19050</xdr:colOff>
      <xdr:row>19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38100</xdr:colOff>
      <xdr:row>30</xdr:row>
      <xdr:rowOff>57150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19050</xdr:colOff>
      <xdr:row>29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971550</xdr:colOff>
      <xdr:row>28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19050</xdr:colOff>
      <xdr:row>27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9525</xdr:colOff>
      <xdr:row>38</xdr:row>
      <xdr:rowOff>57150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971550</xdr:colOff>
      <xdr:row>37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933450</xdr:colOff>
      <xdr:row>36</xdr:row>
      <xdr:rowOff>76200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933450</xdr:colOff>
      <xdr:row>35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971550</xdr:colOff>
      <xdr:row>46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971550</xdr:colOff>
      <xdr:row>45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971550</xdr:colOff>
      <xdr:row>44</xdr:row>
      <xdr:rowOff>66675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76200</xdr:colOff>
      <xdr:row>43</xdr:row>
      <xdr:rowOff>57150</xdr:rowOff>
    </xdr:from>
    <xdr:ext cx="466725" cy="381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E6:J127" displayName="Table_1" name="Table_1" id="1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Pesos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E6:J127" displayName="Table_2" name="Table_2" id="2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Puertos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headerRowCount="0" ref="P6:U127" displayName="Table_3" name="Table_3" id="3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Puertos-style 2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4.xml><?xml version="1.0" encoding="utf-8"?>
<table xmlns="http://schemas.openxmlformats.org/spreadsheetml/2006/main" headerRowCount="0" ref="AA6:AF127" displayName="Table_4" name="Table_4" id="4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Puertos-style 3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5.xml><?xml version="1.0" encoding="utf-8"?>
<table xmlns="http://schemas.openxmlformats.org/spreadsheetml/2006/main" headerRowCount="0" ref="AL6:BV127" displayName="Table_5" name="Table_5" id="5">
  <tableColumns count="3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  <tableColumn name="Column28" id="28"/>
    <tableColumn name="Column29" id="29"/>
    <tableColumn name="Column30" id="30"/>
    <tableColumn name="Column31" id="31"/>
    <tableColumn name="Column32" id="32"/>
    <tableColumn name="Column33" id="33"/>
    <tableColumn name="Column34" id="34"/>
    <tableColumn name="Column35" id="35"/>
    <tableColumn name="Column36" id="36"/>
    <tableColumn name="Column37" id="37"/>
  </tableColumns>
  <tableStyleInfo name="Puertos-style 4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9" Type="http://schemas.openxmlformats.org/officeDocument/2006/relationships/table" Target="../tables/table5.xml"/><Relationship Id="rId6" Type="http://schemas.openxmlformats.org/officeDocument/2006/relationships/table" Target="../tables/table2.xml"/><Relationship Id="rId7" Type="http://schemas.openxmlformats.org/officeDocument/2006/relationships/table" Target="../tables/table3.xml"/><Relationship Id="rId8" Type="http://schemas.openxmlformats.org/officeDocument/2006/relationships/table" Target="../tables/table4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8.57"/>
    <col customWidth="1" min="3" max="3" width="9.29"/>
    <col customWidth="1" min="4" max="6" width="11.43"/>
    <col customWidth="1" min="7" max="7" width="12.43"/>
    <col customWidth="1" min="8" max="26" width="11.43"/>
  </cols>
  <sheetData>
    <row r="1" ht="14.25" customHeight="1">
      <c r="B1" s="1" t="s">
        <v>0</v>
      </c>
    </row>
    <row r="2" ht="14.25" customHeight="1">
      <c r="B2" s="1" t="s">
        <v>1</v>
      </c>
      <c r="C2" s="1">
        <v>2.0</v>
      </c>
      <c r="D2" s="1" t="s">
        <v>2</v>
      </c>
    </row>
    <row r="3" ht="14.25" customHeight="1">
      <c r="B3" s="1" t="s">
        <v>3</v>
      </c>
      <c r="C3" s="1">
        <v>4.0</v>
      </c>
      <c r="D3" s="1" t="s">
        <v>2</v>
      </c>
      <c r="G3" s="2" t="s">
        <v>4</v>
      </c>
      <c r="H3" s="1">
        <f>sum((C2+C3)/2)</f>
        <v>3</v>
      </c>
    </row>
    <row r="4" ht="14.25" customHeight="1">
      <c r="B4" s="1" t="s">
        <v>5</v>
      </c>
      <c r="C4" s="1">
        <v>20.0</v>
      </c>
      <c r="D4" s="1" t="s">
        <v>6</v>
      </c>
    </row>
    <row r="5" ht="14.25" customHeight="1">
      <c r="B5" s="1" t="s">
        <v>7</v>
      </c>
      <c r="C5" s="1">
        <v>6.0</v>
      </c>
      <c r="D5" s="1" t="s">
        <v>8</v>
      </c>
    </row>
    <row r="6" ht="14.25" customHeight="1">
      <c r="B6" s="1" t="s">
        <v>9</v>
      </c>
      <c r="C6" s="1">
        <v>38.0</v>
      </c>
      <c r="D6" s="1" t="s">
        <v>2</v>
      </c>
    </row>
    <row r="7" ht="14.25" customHeight="1">
      <c r="B7" s="1" t="s">
        <v>10</v>
      </c>
      <c r="C7" s="1">
        <v>44.0</v>
      </c>
      <c r="D7" s="1" t="s">
        <v>8</v>
      </c>
    </row>
    <row r="8" ht="14.25" customHeight="1"/>
    <row r="9" ht="14.25" customHeight="1">
      <c r="B9" s="3" t="s">
        <v>11</v>
      </c>
      <c r="C9" s="3"/>
      <c r="D9" s="3"/>
      <c r="E9" s="3"/>
    </row>
    <row r="10" ht="14.25" customHeight="1">
      <c r="B10" s="3" t="s">
        <v>12</v>
      </c>
      <c r="C10" s="3">
        <v>150.0</v>
      </c>
      <c r="D10" s="3" t="s">
        <v>6</v>
      </c>
      <c r="E10" s="3"/>
      <c r="F10" s="4"/>
    </row>
    <row r="11" ht="14.25" customHeight="1">
      <c r="B11" s="3" t="s">
        <v>13</v>
      </c>
      <c r="C11" s="3"/>
      <c r="D11" s="3"/>
      <c r="E11" s="3"/>
      <c r="F11" s="4"/>
    </row>
    <row r="12" ht="14.25" customHeight="1">
      <c r="B12" s="3" t="s">
        <v>14</v>
      </c>
      <c r="C12" s="3"/>
      <c r="D12" s="3"/>
      <c r="E12" s="3"/>
      <c r="F12" s="4"/>
    </row>
    <row r="13" ht="14.25" customHeight="1">
      <c r="B13" s="3" t="s">
        <v>15</v>
      </c>
      <c r="C13" s="3"/>
      <c r="D13" s="3"/>
      <c r="E13" s="3"/>
      <c r="F13" s="4"/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43"/>
    <col customWidth="1" min="2" max="2" width="13.86"/>
    <col customWidth="1" min="3" max="3" width="9.86"/>
    <col customWidth="1" min="4" max="4" width="10.71"/>
    <col customWidth="1" min="5" max="5" width="18.57"/>
    <col customWidth="1" min="6" max="6" width="13.29"/>
    <col customWidth="1" min="7" max="7" width="11.29"/>
    <col customWidth="1" min="8" max="8" width="10.29"/>
    <col customWidth="1" min="9" max="9" width="11.71"/>
    <col customWidth="1" min="10" max="10" width="14.57"/>
    <col customWidth="1" min="11" max="12" width="11.43"/>
    <col customWidth="1" min="13" max="13" width="14.86"/>
    <col customWidth="1" min="14" max="16" width="11.43"/>
    <col customWidth="1" min="17" max="17" width="15.86"/>
    <col customWidth="1" min="18" max="18" width="15.14"/>
    <col customWidth="1" min="19" max="19" width="11.43"/>
    <col customWidth="1" min="20" max="20" width="13.57"/>
    <col customWidth="1" min="21" max="26" width="11.43"/>
  </cols>
  <sheetData>
    <row r="1" ht="14.25" customHeight="1"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ht="14.25" customHeight="1">
      <c r="B2" s="5" t="s">
        <v>21</v>
      </c>
      <c r="C2" s="6"/>
      <c r="E2" s="2" t="s">
        <v>22</v>
      </c>
      <c r="F2" s="2" t="s">
        <v>23</v>
      </c>
      <c r="G2" s="2" t="s">
        <v>24</v>
      </c>
      <c r="M2" s="1">
        <f>COUNT(A7:A38)</f>
        <v>32</v>
      </c>
      <c r="N2" s="1">
        <f>COUNT(A39:A62)</f>
        <v>24</v>
      </c>
      <c r="O2" s="1">
        <f>COUNT(A63:A78)</f>
        <v>16</v>
      </c>
      <c r="P2" s="1">
        <f>COUNT(A79:A108)</f>
        <v>30</v>
      </c>
      <c r="Q2" s="1">
        <f>COUNT(A109:A126)</f>
        <v>18</v>
      </c>
    </row>
    <row r="3" ht="16.5" customHeight="1">
      <c r="B3" s="7"/>
      <c r="C3" s="8" t="s">
        <v>25</v>
      </c>
      <c r="D3" s="9" t="s">
        <v>26</v>
      </c>
      <c r="E3" s="10" t="s">
        <v>27</v>
      </c>
      <c r="F3" s="10" t="s">
        <v>28</v>
      </c>
      <c r="G3" s="10" t="s">
        <v>29</v>
      </c>
      <c r="H3" s="10" t="s">
        <v>30</v>
      </c>
      <c r="I3" s="10" t="s">
        <v>31</v>
      </c>
      <c r="J3" s="10" t="s">
        <v>32</v>
      </c>
    </row>
    <row r="4" ht="14.25" customHeight="1">
      <c r="B4" s="11" t="s">
        <v>33</v>
      </c>
      <c r="C4" s="9">
        <f>sum(C7:C126)</f>
        <v>3185</v>
      </c>
      <c r="D4" s="9"/>
      <c r="E4" s="9"/>
      <c r="F4" s="9"/>
      <c r="G4" s="9"/>
      <c r="H4" s="12">
        <f>SUM(H5:H126)</f>
        <v>48513</v>
      </c>
      <c r="I4" s="9">
        <f>sum(I5:I126)</f>
        <v>-37</v>
      </c>
      <c r="J4" s="9">
        <f>SUM(J5:J124)</f>
        <v>298357</v>
      </c>
      <c r="M4" s="13"/>
      <c r="N4" s="14"/>
      <c r="O4" s="13"/>
      <c r="P4" s="14"/>
    </row>
    <row r="5" ht="14.25" customHeight="1">
      <c r="B5" s="9" t="s">
        <v>34</v>
      </c>
      <c r="C5" s="10">
        <v>4200.0</v>
      </c>
      <c r="D5" s="9"/>
      <c r="E5" s="10">
        <v>6.0</v>
      </c>
      <c r="F5" s="10">
        <v>0.0</v>
      </c>
      <c r="G5" s="10">
        <v>44.0</v>
      </c>
      <c r="H5" s="9">
        <f t="shared" ref="H5:H126" si="1">sum(C5*E5)</f>
        <v>25200</v>
      </c>
      <c r="I5" s="9">
        <f t="shared" ref="I5:I126" si="2">sum(C5*F5)</f>
        <v>0</v>
      </c>
      <c r="J5" s="9">
        <f t="shared" ref="J5:J126" si="3">sum(C5*G5)</f>
        <v>184800</v>
      </c>
      <c r="M5" s="13"/>
      <c r="N5" s="14"/>
      <c r="O5" s="13"/>
      <c r="P5" s="14"/>
    </row>
    <row r="6" ht="14.25" customHeight="1">
      <c r="A6" s="1" t="s">
        <v>35</v>
      </c>
      <c r="B6" s="9" t="s">
        <v>36</v>
      </c>
      <c r="C6" s="15">
        <f>20</f>
        <v>20</v>
      </c>
      <c r="D6" s="9"/>
      <c r="E6" s="16">
        <v>3.0</v>
      </c>
      <c r="F6" s="10">
        <v>0.0</v>
      </c>
      <c r="G6" s="16">
        <v>4.0</v>
      </c>
      <c r="H6" s="17">
        <f t="shared" si="1"/>
        <v>60</v>
      </c>
      <c r="I6" s="17">
        <f t="shared" si="2"/>
        <v>0</v>
      </c>
      <c r="J6" s="17">
        <f t="shared" si="3"/>
        <v>80</v>
      </c>
      <c r="L6" s="2" t="s">
        <v>37</v>
      </c>
      <c r="M6" s="2" t="s">
        <v>38</v>
      </c>
      <c r="N6" s="2" t="s">
        <v>39</v>
      </c>
      <c r="O6" s="2" t="s">
        <v>40</v>
      </c>
      <c r="P6" s="2" t="s">
        <v>41</v>
      </c>
      <c r="Q6" s="2" t="s">
        <v>42</v>
      </c>
      <c r="R6" s="2" t="s">
        <v>43</v>
      </c>
    </row>
    <row r="7" ht="14.25" customHeight="1">
      <c r="A7" s="18">
        <v>1.0</v>
      </c>
      <c r="B7" s="19" t="s">
        <v>44</v>
      </c>
      <c r="C7" s="18">
        <v>18.0</v>
      </c>
      <c r="D7" s="19" t="s">
        <v>45</v>
      </c>
      <c r="E7" s="16">
        <v>16.0</v>
      </c>
      <c r="F7" s="10">
        <v>-5.0</v>
      </c>
      <c r="G7" s="16">
        <v>42.0</v>
      </c>
      <c r="H7" s="17">
        <f t="shared" si="1"/>
        <v>288</v>
      </c>
      <c r="I7" s="17">
        <f t="shared" si="2"/>
        <v>-90</v>
      </c>
      <c r="J7" s="17">
        <f t="shared" si="3"/>
        <v>756</v>
      </c>
      <c r="L7" s="18">
        <v>1.0</v>
      </c>
      <c r="M7" s="19" t="s">
        <v>44</v>
      </c>
      <c r="N7" s="18">
        <v>18.0</v>
      </c>
      <c r="O7" s="19" t="s">
        <v>45</v>
      </c>
      <c r="P7" s="2">
        <v>1.0</v>
      </c>
      <c r="R7" s="2" t="s">
        <v>46</v>
      </c>
    </row>
    <row r="8" ht="14.25" customHeight="1">
      <c r="A8" s="18">
        <v>2.0</v>
      </c>
      <c r="B8" s="19" t="s">
        <v>47</v>
      </c>
      <c r="C8" s="18">
        <v>23.0</v>
      </c>
      <c r="D8" s="19" t="s">
        <v>45</v>
      </c>
      <c r="E8" s="16">
        <v>16.0</v>
      </c>
      <c r="F8" s="10">
        <v>-2.0</v>
      </c>
      <c r="G8" s="16">
        <v>35.0</v>
      </c>
      <c r="H8" s="17">
        <f t="shared" si="1"/>
        <v>368</v>
      </c>
      <c r="I8" s="17">
        <f t="shared" si="2"/>
        <v>-46</v>
      </c>
      <c r="J8" s="17">
        <f t="shared" si="3"/>
        <v>805</v>
      </c>
      <c r="L8" s="18">
        <v>2.0</v>
      </c>
      <c r="M8" s="19" t="s">
        <v>47</v>
      </c>
      <c r="N8" s="18">
        <v>23.0</v>
      </c>
      <c r="O8" s="19" t="s">
        <v>45</v>
      </c>
      <c r="P8" s="2">
        <v>1.0</v>
      </c>
      <c r="R8" s="2" t="s">
        <v>46</v>
      </c>
    </row>
    <row r="9" ht="14.25" customHeight="1">
      <c r="A9" s="18">
        <v>3.0</v>
      </c>
      <c r="B9" s="19" t="s">
        <v>48</v>
      </c>
      <c r="C9" s="18">
        <v>24.0</v>
      </c>
      <c r="D9" s="19" t="s">
        <v>45</v>
      </c>
      <c r="E9" s="16">
        <v>16.0</v>
      </c>
      <c r="F9" s="10">
        <v>2.0</v>
      </c>
      <c r="G9" s="16">
        <v>42.0</v>
      </c>
      <c r="H9" s="17">
        <f t="shared" si="1"/>
        <v>384</v>
      </c>
      <c r="I9" s="17">
        <f t="shared" si="2"/>
        <v>48</v>
      </c>
      <c r="J9" s="17">
        <f t="shared" si="3"/>
        <v>1008</v>
      </c>
      <c r="L9" s="18">
        <v>3.0</v>
      </c>
      <c r="M9" s="19" t="s">
        <v>48</v>
      </c>
      <c r="N9" s="18">
        <v>24.0</v>
      </c>
      <c r="O9" s="19" t="s">
        <v>45</v>
      </c>
      <c r="P9" s="2">
        <v>1.0</v>
      </c>
      <c r="R9" s="2" t="s">
        <v>46</v>
      </c>
    </row>
    <row r="10" ht="14.25" customHeight="1">
      <c r="A10" s="18">
        <v>4.0</v>
      </c>
      <c r="B10" s="19" t="s">
        <v>49</v>
      </c>
      <c r="C10" s="18">
        <v>22.0</v>
      </c>
      <c r="D10" s="19" t="s">
        <v>45</v>
      </c>
      <c r="E10" s="16">
        <v>16.0</v>
      </c>
      <c r="F10" s="10">
        <v>5.0</v>
      </c>
      <c r="G10" s="16">
        <v>42.0</v>
      </c>
      <c r="H10" s="17">
        <f t="shared" si="1"/>
        <v>352</v>
      </c>
      <c r="I10" s="17">
        <f t="shared" si="2"/>
        <v>110</v>
      </c>
      <c r="J10" s="17">
        <f t="shared" si="3"/>
        <v>924</v>
      </c>
      <c r="L10" s="18">
        <v>4.0</v>
      </c>
      <c r="M10" s="19" t="s">
        <v>49</v>
      </c>
      <c r="N10" s="18">
        <v>22.0</v>
      </c>
      <c r="O10" s="19" t="s">
        <v>45</v>
      </c>
      <c r="P10" s="2">
        <v>1.0</v>
      </c>
      <c r="R10" s="2" t="s">
        <v>46</v>
      </c>
    </row>
    <row r="11" ht="14.25" customHeight="1">
      <c r="A11" s="18">
        <v>5.0</v>
      </c>
      <c r="B11" s="19" t="s">
        <v>50</v>
      </c>
      <c r="C11" s="18">
        <v>18.0</v>
      </c>
      <c r="D11" s="19" t="s">
        <v>51</v>
      </c>
      <c r="E11" s="16">
        <v>16.0</v>
      </c>
      <c r="F11" s="10">
        <v>5.0</v>
      </c>
      <c r="G11" s="16">
        <v>35.0</v>
      </c>
      <c r="H11" s="17">
        <f t="shared" si="1"/>
        <v>288</v>
      </c>
      <c r="I11" s="17">
        <f t="shared" si="2"/>
        <v>90</v>
      </c>
      <c r="J11" s="17">
        <f t="shared" si="3"/>
        <v>630</v>
      </c>
      <c r="L11" s="20">
        <v>49.0</v>
      </c>
      <c r="M11" s="21" t="s">
        <v>52</v>
      </c>
      <c r="N11" s="20">
        <v>26.0</v>
      </c>
      <c r="O11" s="21" t="s">
        <v>45</v>
      </c>
      <c r="P11" s="2">
        <v>1.0</v>
      </c>
      <c r="Q11" s="2">
        <v>4.0</v>
      </c>
      <c r="R11" s="2" t="s">
        <v>46</v>
      </c>
    </row>
    <row r="12" ht="14.25" customHeight="1">
      <c r="A12" s="18">
        <v>6.0</v>
      </c>
      <c r="B12" s="19" t="s">
        <v>53</v>
      </c>
      <c r="C12" s="18">
        <v>16.0</v>
      </c>
      <c r="D12" s="19" t="s">
        <v>51</v>
      </c>
      <c r="E12" s="16">
        <v>13.0</v>
      </c>
      <c r="F12" s="10">
        <v>5.0</v>
      </c>
      <c r="G12" s="16">
        <v>7.0</v>
      </c>
      <c r="H12" s="17">
        <f t="shared" si="1"/>
        <v>208</v>
      </c>
      <c r="I12" s="17">
        <f t="shared" si="2"/>
        <v>80</v>
      </c>
      <c r="J12" s="17">
        <f t="shared" si="3"/>
        <v>112</v>
      </c>
      <c r="L12" s="20">
        <v>50.0</v>
      </c>
      <c r="M12" s="21" t="s">
        <v>54</v>
      </c>
      <c r="N12" s="20">
        <v>26.0</v>
      </c>
      <c r="O12" s="21" t="s">
        <v>45</v>
      </c>
      <c r="P12" s="2">
        <v>1.0</v>
      </c>
      <c r="Q12" s="2">
        <v>4.0</v>
      </c>
      <c r="R12" s="2" t="s">
        <v>46</v>
      </c>
    </row>
    <row r="13" ht="14.25" customHeight="1">
      <c r="A13" s="18">
        <v>7.0</v>
      </c>
      <c r="B13" s="19" t="s">
        <v>55</v>
      </c>
      <c r="C13" s="18">
        <v>22.0</v>
      </c>
      <c r="D13" s="19" t="s">
        <v>51</v>
      </c>
      <c r="E13" s="16">
        <v>13.0</v>
      </c>
      <c r="F13" s="10">
        <v>5.0</v>
      </c>
      <c r="G13" s="16">
        <v>28.0</v>
      </c>
      <c r="H13" s="17">
        <f t="shared" si="1"/>
        <v>286</v>
      </c>
      <c r="I13" s="17">
        <f t="shared" si="2"/>
        <v>110</v>
      </c>
      <c r="J13" s="17">
        <f t="shared" si="3"/>
        <v>616</v>
      </c>
      <c r="L13" s="20">
        <v>51.0</v>
      </c>
      <c r="M13" s="21" t="s">
        <v>56</v>
      </c>
      <c r="N13" s="20">
        <v>26.0</v>
      </c>
      <c r="O13" s="21" t="s">
        <v>45</v>
      </c>
      <c r="P13" s="2">
        <v>1.0</v>
      </c>
      <c r="Q13" s="2">
        <v>4.0</v>
      </c>
      <c r="R13" s="2" t="s">
        <v>46</v>
      </c>
    </row>
    <row r="14" ht="14.25" customHeight="1">
      <c r="A14" s="22">
        <v>8.0</v>
      </c>
      <c r="B14" s="19" t="s">
        <v>57</v>
      </c>
      <c r="C14" s="18">
        <v>26.0</v>
      </c>
      <c r="D14" s="19" t="s">
        <v>51</v>
      </c>
      <c r="E14" s="16">
        <v>13.0</v>
      </c>
      <c r="F14" s="10">
        <v>-2.0</v>
      </c>
      <c r="G14" s="16">
        <v>28.0</v>
      </c>
      <c r="H14" s="17">
        <f t="shared" si="1"/>
        <v>338</v>
      </c>
      <c r="I14" s="17">
        <f t="shared" si="2"/>
        <v>-52</v>
      </c>
      <c r="J14" s="17">
        <f t="shared" si="3"/>
        <v>728</v>
      </c>
      <c r="L14" s="20">
        <v>52.0</v>
      </c>
      <c r="M14" s="21" t="s">
        <v>58</v>
      </c>
      <c r="N14" s="20">
        <v>26.0</v>
      </c>
      <c r="O14" s="21" t="s">
        <v>45</v>
      </c>
      <c r="P14" s="2">
        <v>1.0</v>
      </c>
      <c r="Q14" s="2">
        <v>4.0</v>
      </c>
      <c r="R14" s="2" t="s">
        <v>46</v>
      </c>
    </row>
    <row r="15" ht="14.25" customHeight="1">
      <c r="A15" s="18">
        <v>9.0</v>
      </c>
      <c r="B15" s="19" t="s">
        <v>59</v>
      </c>
      <c r="C15" s="18">
        <v>14.0</v>
      </c>
      <c r="D15" s="19" t="s">
        <v>51</v>
      </c>
      <c r="E15" s="16">
        <v>16.0</v>
      </c>
      <c r="F15" s="10">
        <v>-2.0</v>
      </c>
      <c r="G15" s="16">
        <v>42.0</v>
      </c>
      <c r="H15" s="17">
        <f t="shared" si="1"/>
        <v>224</v>
      </c>
      <c r="I15" s="17">
        <f t="shared" si="2"/>
        <v>-28</v>
      </c>
      <c r="J15" s="17">
        <f t="shared" si="3"/>
        <v>588</v>
      </c>
      <c r="L15" s="20">
        <v>53.0</v>
      </c>
      <c r="M15" s="21" t="s">
        <v>60</v>
      </c>
      <c r="N15" s="20">
        <v>26.0</v>
      </c>
      <c r="O15" s="21" t="s">
        <v>45</v>
      </c>
      <c r="P15" s="2">
        <v>1.0</v>
      </c>
      <c r="Q15" s="2">
        <v>4.0</v>
      </c>
      <c r="R15" s="2" t="s">
        <v>46</v>
      </c>
    </row>
    <row r="16" ht="14.25" customHeight="1">
      <c r="A16" s="18">
        <v>10.0</v>
      </c>
      <c r="B16" s="19" t="s">
        <v>61</v>
      </c>
      <c r="C16" s="18">
        <v>17.0</v>
      </c>
      <c r="D16" s="19" t="s">
        <v>51</v>
      </c>
      <c r="E16" s="16">
        <v>13.0</v>
      </c>
      <c r="F16" s="10">
        <v>-5.0</v>
      </c>
      <c r="G16" s="16">
        <v>7.0</v>
      </c>
      <c r="H16" s="17">
        <f t="shared" si="1"/>
        <v>221</v>
      </c>
      <c r="I16" s="17">
        <f t="shared" si="2"/>
        <v>-85</v>
      </c>
      <c r="J16" s="17">
        <f t="shared" si="3"/>
        <v>119</v>
      </c>
      <c r="L16" s="20">
        <v>54.0</v>
      </c>
      <c r="M16" s="21" t="s">
        <v>62</v>
      </c>
      <c r="N16" s="20">
        <v>26.0</v>
      </c>
      <c r="O16" s="21" t="s">
        <v>45</v>
      </c>
      <c r="P16" s="2">
        <v>1.0</v>
      </c>
      <c r="Q16" s="2">
        <v>4.0</v>
      </c>
      <c r="R16" s="2" t="s">
        <v>46</v>
      </c>
    </row>
    <row r="17" ht="14.25" customHeight="1">
      <c r="A17" s="18">
        <v>11.0</v>
      </c>
      <c r="B17" s="19" t="s">
        <v>63</v>
      </c>
      <c r="C17" s="18">
        <v>22.0</v>
      </c>
      <c r="D17" s="19" t="s">
        <v>51</v>
      </c>
      <c r="E17" s="16">
        <v>13.0</v>
      </c>
      <c r="F17" s="10">
        <v>-5.0</v>
      </c>
      <c r="G17" s="16">
        <v>28.0</v>
      </c>
      <c r="H17" s="17">
        <f t="shared" si="1"/>
        <v>286</v>
      </c>
      <c r="I17" s="17">
        <f t="shared" si="2"/>
        <v>-110</v>
      </c>
      <c r="J17" s="17">
        <f t="shared" si="3"/>
        <v>616</v>
      </c>
      <c r="L17" s="20">
        <v>55.0</v>
      </c>
      <c r="M17" s="21" t="s">
        <v>64</v>
      </c>
      <c r="N17" s="20">
        <v>26.0</v>
      </c>
      <c r="O17" s="21" t="s">
        <v>45</v>
      </c>
      <c r="P17" s="2">
        <v>1.0</v>
      </c>
      <c r="Q17" s="2">
        <v>4.0</v>
      </c>
      <c r="R17" s="2" t="s">
        <v>46</v>
      </c>
    </row>
    <row r="18" ht="14.25" customHeight="1">
      <c r="A18" s="18">
        <v>12.0</v>
      </c>
      <c r="B18" s="19" t="s">
        <v>65</v>
      </c>
      <c r="C18" s="18">
        <v>12.0</v>
      </c>
      <c r="D18" s="19" t="s">
        <v>51</v>
      </c>
      <c r="E18" s="16">
        <v>16.0</v>
      </c>
      <c r="F18" s="10">
        <v>2.0</v>
      </c>
      <c r="G18" s="16">
        <v>35.0</v>
      </c>
      <c r="H18" s="17">
        <f t="shared" si="1"/>
        <v>192</v>
      </c>
      <c r="I18" s="17">
        <f t="shared" si="2"/>
        <v>24</v>
      </c>
      <c r="J18" s="17">
        <f t="shared" si="3"/>
        <v>420</v>
      </c>
      <c r="L18" s="20">
        <v>56.0</v>
      </c>
      <c r="M18" s="21" t="s">
        <v>66</v>
      </c>
      <c r="N18" s="20">
        <v>26.0</v>
      </c>
      <c r="O18" s="21" t="s">
        <v>45</v>
      </c>
      <c r="P18" s="2">
        <v>1.0</v>
      </c>
      <c r="Q18" s="2">
        <v>4.0</v>
      </c>
      <c r="R18" s="2" t="s">
        <v>46</v>
      </c>
    </row>
    <row r="19" ht="14.25" customHeight="1">
      <c r="A19" s="18">
        <v>13.0</v>
      </c>
      <c r="B19" s="19" t="s">
        <v>67</v>
      </c>
      <c r="C19" s="18">
        <v>22.0</v>
      </c>
      <c r="D19" s="19" t="s">
        <v>51</v>
      </c>
      <c r="E19" s="16">
        <v>13.0</v>
      </c>
      <c r="F19" s="10">
        <v>2.0</v>
      </c>
      <c r="G19" s="16">
        <v>28.0</v>
      </c>
      <c r="H19" s="17">
        <f t="shared" si="1"/>
        <v>286</v>
      </c>
      <c r="I19" s="17">
        <f t="shared" si="2"/>
        <v>44</v>
      </c>
      <c r="J19" s="17">
        <f t="shared" si="3"/>
        <v>616</v>
      </c>
      <c r="L19" s="23">
        <v>57.0</v>
      </c>
      <c r="M19" s="24" t="s">
        <v>68</v>
      </c>
      <c r="N19" s="23">
        <v>15.0</v>
      </c>
      <c r="O19" s="24" t="s">
        <v>45</v>
      </c>
      <c r="P19" s="2">
        <v>1.0</v>
      </c>
      <c r="Q19" s="2">
        <v>4.0</v>
      </c>
      <c r="R19" s="2" t="s">
        <v>46</v>
      </c>
    </row>
    <row r="20" ht="14.25" customHeight="1">
      <c r="A20" s="18">
        <v>14.0</v>
      </c>
      <c r="B20" s="19" t="s">
        <v>69</v>
      </c>
      <c r="C20" s="18">
        <v>17.0</v>
      </c>
      <c r="D20" s="19" t="s">
        <v>51</v>
      </c>
      <c r="E20" s="16">
        <v>16.0</v>
      </c>
      <c r="F20" s="10">
        <v>-5.0</v>
      </c>
      <c r="G20" s="16">
        <v>35.0</v>
      </c>
      <c r="H20" s="17">
        <f t="shared" si="1"/>
        <v>272</v>
      </c>
      <c r="I20" s="17">
        <f t="shared" si="2"/>
        <v>-85</v>
      </c>
      <c r="J20" s="17">
        <f t="shared" si="3"/>
        <v>595</v>
      </c>
      <c r="L20" s="23">
        <v>58.0</v>
      </c>
      <c r="M20" s="24" t="s">
        <v>70</v>
      </c>
      <c r="N20" s="23">
        <v>20.0</v>
      </c>
      <c r="O20" s="24" t="s">
        <v>45</v>
      </c>
      <c r="P20" s="2">
        <v>1.0</v>
      </c>
      <c r="Q20" s="2">
        <v>4.0</v>
      </c>
      <c r="R20" s="2" t="s">
        <v>46</v>
      </c>
    </row>
    <row r="21" ht="14.25" customHeight="1">
      <c r="A21" s="18">
        <v>15.0</v>
      </c>
      <c r="B21" s="19" t="s">
        <v>71</v>
      </c>
      <c r="C21" s="18">
        <v>26.0</v>
      </c>
      <c r="D21" s="19" t="s">
        <v>72</v>
      </c>
      <c r="E21" s="16">
        <v>6.0</v>
      </c>
      <c r="F21" s="10">
        <v>2.0</v>
      </c>
      <c r="G21" s="16">
        <v>14.0</v>
      </c>
      <c r="H21" s="17">
        <f t="shared" si="1"/>
        <v>156</v>
      </c>
      <c r="I21" s="17">
        <f t="shared" si="2"/>
        <v>52</v>
      </c>
      <c r="J21" s="17">
        <f t="shared" si="3"/>
        <v>364</v>
      </c>
      <c r="L21" s="23">
        <v>59.0</v>
      </c>
      <c r="M21" s="24" t="s">
        <v>73</v>
      </c>
      <c r="N21" s="23">
        <v>27.0</v>
      </c>
      <c r="O21" s="24" t="s">
        <v>45</v>
      </c>
      <c r="P21" s="2">
        <v>1.0</v>
      </c>
      <c r="Q21" s="2">
        <v>4.0</v>
      </c>
      <c r="R21" s="2" t="s">
        <v>46</v>
      </c>
    </row>
    <row r="22" ht="14.25" customHeight="1">
      <c r="A22" s="18">
        <v>16.0</v>
      </c>
      <c r="B22" s="19" t="s">
        <v>74</v>
      </c>
      <c r="C22" s="18">
        <v>15.0</v>
      </c>
      <c r="D22" s="19" t="s">
        <v>72</v>
      </c>
      <c r="E22" s="16">
        <v>6.0</v>
      </c>
      <c r="F22" s="10">
        <v>-5.0</v>
      </c>
      <c r="G22" s="16">
        <v>7.0</v>
      </c>
      <c r="H22" s="17">
        <f t="shared" si="1"/>
        <v>90</v>
      </c>
      <c r="I22" s="17">
        <f t="shared" si="2"/>
        <v>-75</v>
      </c>
      <c r="J22" s="17">
        <f t="shared" si="3"/>
        <v>105</v>
      </c>
      <c r="L22" s="23">
        <v>60.0</v>
      </c>
      <c r="M22" s="24" t="s">
        <v>75</v>
      </c>
      <c r="N22" s="23">
        <v>30.0</v>
      </c>
      <c r="O22" s="24" t="s">
        <v>45</v>
      </c>
      <c r="P22" s="2">
        <v>1.0</v>
      </c>
      <c r="Q22" s="2">
        <v>4.0</v>
      </c>
      <c r="R22" s="2" t="s">
        <v>46</v>
      </c>
    </row>
    <row r="23" ht="14.25" customHeight="1">
      <c r="A23" s="18">
        <v>17.0</v>
      </c>
      <c r="B23" s="19" t="s">
        <v>76</v>
      </c>
      <c r="C23" s="18">
        <v>18.0</v>
      </c>
      <c r="D23" s="19" t="s">
        <v>72</v>
      </c>
      <c r="E23" s="16">
        <v>6.0</v>
      </c>
      <c r="F23" s="10">
        <v>5.0</v>
      </c>
      <c r="G23" s="16">
        <v>28.0</v>
      </c>
      <c r="H23" s="17">
        <f t="shared" si="1"/>
        <v>108</v>
      </c>
      <c r="I23" s="17">
        <f t="shared" si="2"/>
        <v>90</v>
      </c>
      <c r="J23" s="17">
        <f t="shared" si="3"/>
        <v>504</v>
      </c>
      <c r="L23" s="23">
        <v>61.0</v>
      </c>
      <c r="M23" s="24" t="s">
        <v>77</v>
      </c>
      <c r="N23" s="23">
        <v>30.0</v>
      </c>
      <c r="O23" s="24" t="s">
        <v>45</v>
      </c>
      <c r="P23" s="2">
        <v>1.0</v>
      </c>
      <c r="Q23" s="2">
        <v>4.0</v>
      </c>
      <c r="R23" s="2" t="s">
        <v>46</v>
      </c>
    </row>
    <row r="24" ht="14.25" customHeight="1">
      <c r="A24" s="18">
        <v>18.0</v>
      </c>
      <c r="B24" s="19" t="s">
        <v>78</v>
      </c>
      <c r="C24" s="18">
        <v>19.0</v>
      </c>
      <c r="D24" s="19" t="s">
        <v>72</v>
      </c>
      <c r="E24" s="16">
        <v>6.0</v>
      </c>
      <c r="F24" s="10">
        <v>-5.0</v>
      </c>
      <c r="G24" s="16">
        <v>35.0</v>
      </c>
      <c r="H24" s="17">
        <f t="shared" si="1"/>
        <v>114</v>
      </c>
      <c r="I24" s="17">
        <f t="shared" si="2"/>
        <v>-95</v>
      </c>
      <c r="J24" s="17">
        <f t="shared" si="3"/>
        <v>665</v>
      </c>
      <c r="L24" s="23">
        <v>62.0</v>
      </c>
      <c r="M24" s="24" t="s">
        <v>79</v>
      </c>
      <c r="N24" s="23">
        <v>12.0</v>
      </c>
      <c r="O24" s="24" t="s">
        <v>45</v>
      </c>
      <c r="P24" s="2">
        <v>1.0</v>
      </c>
      <c r="Q24" s="2">
        <v>4.0</v>
      </c>
      <c r="R24" s="2" t="s">
        <v>46</v>
      </c>
    </row>
    <row r="25" ht="14.25" customHeight="1">
      <c r="A25" s="18">
        <v>19.0</v>
      </c>
      <c r="B25" s="19" t="s">
        <v>80</v>
      </c>
      <c r="C25" s="18">
        <v>24.0</v>
      </c>
      <c r="D25" s="19" t="s">
        <v>72</v>
      </c>
      <c r="E25" s="16">
        <v>6.0</v>
      </c>
      <c r="F25" s="10">
        <v>-2.0</v>
      </c>
      <c r="G25" s="16">
        <v>28.0</v>
      </c>
      <c r="H25" s="17">
        <f t="shared" si="1"/>
        <v>144</v>
      </c>
      <c r="I25" s="17">
        <f t="shared" si="2"/>
        <v>-48</v>
      </c>
      <c r="J25" s="17">
        <f t="shared" si="3"/>
        <v>672</v>
      </c>
      <c r="L25" s="18">
        <v>5.0</v>
      </c>
      <c r="M25" s="19" t="s">
        <v>50</v>
      </c>
      <c r="N25" s="18">
        <v>18.0</v>
      </c>
      <c r="O25" s="19" t="s">
        <v>51</v>
      </c>
      <c r="P25" s="2">
        <v>2.0</v>
      </c>
      <c r="R25" s="2" t="s">
        <v>46</v>
      </c>
    </row>
    <row r="26" ht="14.25" customHeight="1">
      <c r="A26" s="18">
        <v>20.0</v>
      </c>
      <c r="B26" s="19" t="s">
        <v>81</v>
      </c>
      <c r="C26" s="18">
        <v>25.0</v>
      </c>
      <c r="D26" s="19" t="s">
        <v>72</v>
      </c>
      <c r="E26" s="16">
        <v>6.0</v>
      </c>
      <c r="F26" s="10">
        <v>-2.0</v>
      </c>
      <c r="G26" s="16">
        <v>21.0</v>
      </c>
      <c r="H26" s="17">
        <f t="shared" si="1"/>
        <v>150</v>
      </c>
      <c r="I26" s="17">
        <f t="shared" si="2"/>
        <v>-50</v>
      </c>
      <c r="J26" s="17">
        <f t="shared" si="3"/>
        <v>525</v>
      </c>
      <c r="L26" s="18">
        <v>6.0</v>
      </c>
      <c r="M26" s="19" t="s">
        <v>53</v>
      </c>
      <c r="N26" s="18">
        <v>16.0</v>
      </c>
      <c r="O26" s="19" t="s">
        <v>51</v>
      </c>
      <c r="P26" s="2">
        <v>2.0</v>
      </c>
      <c r="R26" s="2" t="s">
        <v>46</v>
      </c>
    </row>
    <row r="27" ht="14.25" customHeight="1">
      <c r="A27" s="18">
        <v>21.0</v>
      </c>
      <c r="B27" s="19" t="s">
        <v>82</v>
      </c>
      <c r="C27" s="18">
        <v>21.0</v>
      </c>
      <c r="D27" s="19" t="s">
        <v>83</v>
      </c>
      <c r="E27" s="16">
        <v>3.0</v>
      </c>
      <c r="F27" s="10">
        <v>2.0</v>
      </c>
      <c r="G27" s="16">
        <v>21.0</v>
      </c>
      <c r="H27" s="17">
        <f t="shared" si="1"/>
        <v>63</v>
      </c>
      <c r="I27" s="17">
        <f t="shared" si="2"/>
        <v>42</v>
      </c>
      <c r="J27" s="17">
        <f t="shared" si="3"/>
        <v>441</v>
      </c>
      <c r="L27" s="18">
        <v>7.0</v>
      </c>
      <c r="M27" s="19" t="s">
        <v>55</v>
      </c>
      <c r="N27" s="18">
        <v>22.0</v>
      </c>
      <c r="O27" s="19" t="s">
        <v>51</v>
      </c>
      <c r="P27" s="2">
        <v>2.0</v>
      </c>
      <c r="R27" s="2" t="s">
        <v>46</v>
      </c>
    </row>
    <row r="28" ht="14.25" customHeight="1">
      <c r="A28" s="18">
        <v>22.0</v>
      </c>
      <c r="B28" s="19" t="s">
        <v>84</v>
      </c>
      <c r="C28" s="18">
        <v>18.0</v>
      </c>
      <c r="D28" s="19" t="s">
        <v>83</v>
      </c>
      <c r="E28" s="16">
        <v>3.0</v>
      </c>
      <c r="F28" s="10">
        <v>-2.0</v>
      </c>
      <c r="G28" s="16">
        <v>21.0</v>
      </c>
      <c r="H28" s="17">
        <f t="shared" si="1"/>
        <v>54</v>
      </c>
      <c r="I28" s="17">
        <f t="shared" si="2"/>
        <v>-36</v>
      </c>
      <c r="J28" s="17">
        <f t="shared" si="3"/>
        <v>378</v>
      </c>
      <c r="L28" s="22" t="s">
        <v>85</v>
      </c>
      <c r="M28" s="19" t="s">
        <v>57</v>
      </c>
      <c r="N28" s="18">
        <v>26.0</v>
      </c>
      <c r="O28" s="19" t="s">
        <v>51</v>
      </c>
      <c r="P28" s="2">
        <v>2.0</v>
      </c>
      <c r="R28" s="2" t="s">
        <v>46</v>
      </c>
    </row>
    <row r="29" ht="14.25" customHeight="1">
      <c r="A29" s="18">
        <v>23.0</v>
      </c>
      <c r="B29" s="19" t="s">
        <v>86</v>
      </c>
      <c r="C29" s="18">
        <v>17.0</v>
      </c>
      <c r="D29" s="19" t="s">
        <v>83</v>
      </c>
      <c r="E29" s="16">
        <v>3.0</v>
      </c>
      <c r="F29" s="10">
        <v>-5.0</v>
      </c>
      <c r="G29" s="16">
        <v>21.0</v>
      </c>
      <c r="H29" s="17">
        <f t="shared" si="1"/>
        <v>51</v>
      </c>
      <c r="I29" s="17">
        <f t="shared" si="2"/>
        <v>-85</v>
      </c>
      <c r="J29" s="17">
        <f t="shared" si="3"/>
        <v>357</v>
      </c>
      <c r="L29" s="18">
        <v>9.0</v>
      </c>
      <c r="M29" s="19" t="s">
        <v>59</v>
      </c>
      <c r="N29" s="18">
        <v>14.0</v>
      </c>
      <c r="O29" s="19" t="s">
        <v>51</v>
      </c>
      <c r="P29" s="2">
        <v>2.0</v>
      </c>
      <c r="R29" s="2" t="s">
        <v>46</v>
      </c>
    </row>
    <row r="30" ht="14.25" customHeight="1">
      <c r="A30" s="18">
        <v>24.0</v>
      </c>
      <c r="B30" s="19" t="s">
        <v>87</v>
      </c>
      <c r="C30" s="18">
        <v>24.0</v>
      </c>
      <c r="D30" s="19" t="s">
        <v>83</v>
      </c>
      <c r="E30" s="16">
        <v>3.0</v>
      </c>
      <c r="F30" s="10">
        <v>-5.0</v>
      </c>
      <c r="G30" s="16">
        <v>7.0</v>
      </c>
      <c r="H30" s="17">
        <f t="shared" si="1"/>
        <v>72</v>
      </c>
      <c r="I30" s="17">
        <f t="shared" si="2"/>
        <v>-120</v>
      </c>
      <c r="J30" s="17">
        <f t="shared" si="3"/>
        <v>168</v>
      </c>
      <c r="L30" s="18">
        <v>10.0</v>
      </c>
      <c r="M30" s="19" t="s">
        <v>61</v>
      </c>
      <c r="N30" s="18">
        <v>17.0</v>
      </c>
      <c r="O30" s="19" t="s">
        <v>51</v>
      </c>
      <c r="P30" s="2">
        <v>2.0</v>
      </c>
      <c r="R30" s="2" t="s">
        <v>46</v>
      </c>
    </row>
    <row r="31" ht="14.25" customHeight="1">
      <c r="A31" s="18">
        <v>25.0</v>
      </c>
      <c r="B31" s="19" t="s">
        <v>88</v>
      </c>
      <c r="C31" s="18">
        <v>15.0</v>
      </c>
      <c r="D31" s="19" t="s">
        <v>83</v>
      </c>
      <c r="E31" s="16">
        <v>6.0</v>
      </c>
      <c r="F31" s="10">
        <v>-2.0</v>
      </c>
      <c r="G31" s="16">
        <v>5.0</v>
      </c>
      <c r="H31" s="17">
        <f t="shared" si="1"/>
        <v>90</v>
      </c>
      <c r="I31" s="17">
        <f t="shared" si="2"/>
        <v>-30</v>
      </c>
      <c r="J31" s="17">
        <f t="shared" si="3"/>
        <v>75</v>
      </c>
      <c r="L31" s="18">
        <v>11.0</v>
      </c>
      <c r="M31" s="19" t="s">
        <v>63</v>
      </c>
      <c r="N31" s="18">
        <v>22.0</v>
      </c>
      <c r="O31" s="19" t="s">
        <v>51</v>
      </c>
      <c r="P31" s="2">
        <v>2.0</v>
      </c>
      <c r="R31" s="2" t="s">
        <v>46</v>
      </c>
    </row>
    <row r="32" ht="14.25" customHeight="1">
      <c r="A32" s="18">
        <v>26.0</v>
      </c>
      <c r="B32" s="19" t="s">
        <v>89</v>
      </c>
      <c r="C32" s="18">
        <v>19.0</v>
      </c>
      <c r="D32" s="19" t="s">
        <v>83</v>
      </c>
      <c r="E32" s="16">
        <v>3.0</v>
      </c>
      <c r="F32" s="10">
        <v>5.0</v>
      </c>
      <c r="G32" s="16">
        <v>14.0</v>
      </c>
      <c r="H32" s="17">
        <f t="shared" si="1"/>
        <v>57</v>
      </c>
      <c r="I32" s="17">
        <f t="shared" si="2"/>
        <v>95</v>
      </c>
      <c r="J32" s="17">
        <f t="shared" si="3"/>
        <v>266</v>
      </c>
      <c r="L32" s="18">
        <v>12.0</v>
      </c>
      <c r="M32" s="19" t="s">
        <v>65</v>
      </c>
      <c r="N32" s="18">
        <v>12.0</v>
      </c>
      <c r="O32" s="19" t="s">
        <v>51</v>
      </c>
      <c r="P32" s="2">
        <v>2.0</v>
      </c>
      <c r="R32" s="2" t="s">
        <v>46</v>
      </c>
    </row>
    <row r="33" ht="14.25" customHeight="1">
      <c r="A33" s="18">
        <v>27.0</v>
      </c>
      <c r="B33" s="19" t="s">
        <v>90</v>
      </c>
      <c r="C33" s="18">
        <v>15.0</v>
      </c>
      <c r="D33" s="19" t="s">
        <v>83</v>
      </c>
      <c r="E33" s="16">
        <v>3.0</v>
      </c>
      <c r="F33" s="10">
        <v>5.0</v>
      </c>
      <c r="G33" s="16">
        <v>21.0</v>
      </c>
      <c r="H33" s="17">
        <f t="shared" si="1"/>
        <v>45</v>
      </c>
      <c r="I33" s="17">
        <f t="shared" si="2"/>
        <v>75</v>
      </c>
      <c r="J33" s="17">
        <f t="shared" si="3"/>
        <v>315</v>
      </c>
      <c r="L33" s="18">
        <v>13.0</v>
      </c>
      <c r="M33" s="19" t="s">
        <v>67</v>
      </c>
      <c r="N33" s="18">
        <v>22.0</v>
      </c>
      <c r="O33" s="19" t="s">
        <v>51</v>
      </c>
      <c r="P33" s="2">
        <v>2.0</v>
      </c>
      <c r="R33" s="2" t="s">
        <v>46</v>
      </c>
    </row>
    <row r="34" ht="14.25" customHeight="1">
      <c r="A34" s="18">
        <v>28.0</v>
      </c>
      <c r="B34" s="19" t="s">
        <v>91</v>
      </c>
      <c r="C34" s="18">
        <v>23.0</v>
      </c>
      <c r="D34" s="19" t="s">
        <v>83</v>
      </c>
      <c r="E34" s="16">
        <v>3.0</v>
      </c>
      <c r="F34" s="10">
        <v>-2.0</v>
      </c>
      <c r="G34" s="16">
        <v>14.0</v>
      </c>
      <c r="H34" s="17">
        <f t="shared" si="1"/>
        <v>69</v>
      </c>
      <c r="I34" s="17">
        <f t="shared" si="2"/>
        <v>-46</v>
      </c>
      <c r="J34" s="17">
        <f t="shared" si="3"/>
        <v>322</v>
      </c>
      <c r="L34" s="18">
        <v>14.0</v>
      </c>
      <c r="M34" s="19" t="s">
        <v>69</v>
      </c>
      <c r="N34" s="18">
        <v>17.0</v>
      </c>
      <c r="O34" s="19" t="s">
        <v>51</v>
      </c>
      <c r="P34" s="2">
        <v>2.0</v>
      </c>
      <c r="R34" s="2" t="s">
        <v>46</v>
      </c>
    </row>
    <row r="35" ht="14.25" customHeight="1">
      <c r="A35" s="18">
        <v>29.0</v>
      </c>
      <c r="B35" s="19" t="s">
        <v>92</v>
      </c>
      <c r="C35" s="18">
        <v>18.0</v>
      </c>
      <c r="D35" s="19" t="s">
        <v>83</v>
      </c>
      <c r="E35" s="16">
        <v>3.0</v>
      </c>
      <c r="F35" s="10">
        <v>-5.0</v>
      </c>
      <c r="G35" s="16">
        <v>14.0</v>
      </c>
      <c r="H35" s="17">
        <f t="shared" si="1"/>
        <v>54</v>
      </c>
      <c r="I35" s="17">
        <f t="shared" si="2"/>
        <v>-90</v>
      </c>
      <c r="J35" s="17">
        <f t="shared" si="3"/>
        <v>252</v>
      </c>
      <c r="L35" s="23">
        <v>63.0</v>
      </c>
      <c r="M35" s="24" t="s">
        <v>93</v>
      </c>
      <c r="N35" s="23">
        <v>17.0</v>
      </c>
      <c r="O35" s="24" t="s">
        <v>51</v>
      </c>
      <c r="P35" s="2">
        <v>2.0</v>
      </c>
      <c r="Q35" s="2">
        <v>4.0</v>
      </c>
      <c r="R35" s="2" t="s">
        <v>46</v>
      </c>
    </row>
    <row r="36" ht="14.25" customHeight="1">
      <c r="A36" s="18">
        <v>30.0</v>
      </c>
      <c r="B36" s="19" t="s">
        <v>94</v>
      </c>
      <c r="C36" s="18">
        <v>19.0</v>
      </c>
      <c r="D36" s="19" t="s">
        <v>83</v>
      </c>
      <c r="E36" s="16">
        <v>6.0</v>
      </c>
      <c r="F36" s="10">
        <v>2.0</v>
      </c>
      <c r="G36" s="16">
        <v>7.0</v>
      </c>
      <c r="H36" s="17">
        <f t="shared" si="1"/>
        <v>114</v>
      </c>
      <c r="I36" s="17">
        <f t="shared" si="2"/>
        <v>38</v>
      </c>
      <c r="J36" s="17">
        <f t="shared" si="3"/>
        <v>133</v>
      </c>
      <c r="L36" s="23">
        <v>64.0</v>
      </c>
      <c r="M36" s="24" t="s">
        <v>95</v>
      </c>
      <c r="N36" s="23">
        <v>25.0</v>
      </c>
      <c r="O36" s="24" t="s">
        <v>51</v>
      </c>
      <c r="P36" s="2">
        <v>2.0</v>
      </c>
      <c r="Q36" s="2">
        <v>4.0</v>
      </c>
      <c r="R36" s="2" t="s">
        <v>46</v>
      </c>
    </row>
    <row r="37" ht="14.25" customHeight="1">
      <c r="A37" s="18">
        <v>31.0</v>
      </c>
      <c r="B37" s="19" t="s">
        <v>96</v>
      </c>
      <c r="C37" s="18">
        <v>22.0</v>
      </c>
      <c r="D37" s="19" t="s">
        <v>83</v>
      </c>
      <c r="E37" s="16">
        <v>3.0</v>
      </c>
      <c r="F37" s="10">
        <v>2.0</v>
      </c>
      <c r="G37" s="16">
        <v>14.0</v>
      </c>
      <c r="H37" s="17">
        <f t="shared" si="1"/>
        <v>66</v>
      </c>
      <c r="I37" s="17">
        <f t="shared" si="2"/>
        <v>44</v>
      </c>
      <c r="J37" s="17">
        <f t="shared" si="3"/>
        <v>308</v>
      </c>
      <c r="L37" s="23">
        <v>65.0</v>
      </c>
      <c r="M37" s="24" t="s">
        <v>97</v>
      </c>
      <c r="N37" s="23">
        <v>29.0</v>
      </c>
      <c r="O37" s="24" t="s">
        <v>51</v>
      </c>
      <c r="P37" s="2">
        <v>2.0</v>
      </c>
      <c r="Q37" s="2">
        <v>4.0</v>
      </c>
      <c r="R37" s="2" t="s">
        <v>46</v>
      </c>
    </row>
    <row r="38" ht="14.25" customHeight="1">
      <c r="A38" s="18">
        <v>32.0</v>
      </c>
      <c r="B38" s="19" t="s">
        <v>98</v>
      </c>
      <c r="C38" s="18">
        <v>25.0</v>
      </c>
      <c r="D38" s="19" t="s">
        <v>83</v>
      </c>
      <c r="E38" s="16">
        <v>3.0</v>
      </c>
      <c r="F38" s="10">
        <v>5.0</v>
      </c>
      <c r="G38" s="16">
        <v>7.0</v>
      </c>
      <c r="H38" s="17">
        <f t="shared" si="1"/>
        <v>75</v>
      </c>
      <c r="I38" s="17">
        <f t="shared" si="2"/>
        <v>125</v>
      </c>
      <c r="J38" s="17">
        <f t="shared" si="3"/>
        <v>175</v>
      </c>
      <c r="L38" s="23">
        <v>66.0</v>
      </c>
      <c r="M38" s="24" t="s">
        <v>99</v>
      </c>
      <c r="N38" s="23">
        <v>20.0</v>
      </c>
      <c r="O38" s="24" t="s">
        <v>51</v>
      </c>
      <c r="P38" s="2">
        <v>2.0</v>
      </c>
      <c r="Q38" s="2">
        <v>4.0</v>
      </c>
      <c r="R38" s="2" t="s">
        <v>46</v>
      </c>
    </row>
    <row r="39" ht="14.25" customHeight="1">
      <c r="A39" s="20">
        <v>33.0</v>
      </c>
      <c r="B39" s="21" t="s">
        <v>100</v>
      </c>
      <c r="C39" s="20">
        <v>26.0</v>
      </c>
      <c r="D39" s="21" t="s">
        <v>101</v>
      </c>
      <c r="E39" s="16">
        <v>4.0</v>
      </c>
      <c r="F39" s="10">
        <v>-5.0</v>
      </c>
      <c r="G39" s="16">
        <v>56.0</v>
      </c>
      <c r="H39" s="17">
        <f t="shared" si="1"/>
        <v>104</v>
      </c>
      <c r="I39" s="17">
        <f t="shared" si="2"/>
        <v>-130</v>
      </c>
      <c r="J39" s="17">
        <f t="shared" si="3"/>
        <v>1456</v>
      </c>
      <c r="L39" s="23">
        <v>67.0</v>
      </c>
      <c r="M39" s="24" t="s">
        <v>102</v>
      </c>
      <c r="N39" s="23">
        <v>13.0</v>
      </c>
      <c r="O39" s="24" t="s">
        <v>51</v>
      </c>
      <c r="P39" s="2">
        <v>2.0</v>
      </c>
      <c r="Q39" s="2">
        <v>4.0</v>
      </c>
      <c r="R39" s="2" t="s">
        <v>46</v>
      </c>
    </row>
    <row r="40" ht="14.25" customHeight="1">
      <c r="A40" s="20">
        <v>34.0</v>
      </c>
      <c r="B40" s="21" t="s">
        <v>103</v>
      </c>
      <c r="C40" s="20">
        <v>26.0</v>
      </c>
      <c r="D40" s="21" t="s">
        <v>101</v>
      </c>
      <c r="E40" s="16">
        <v>4.0</v>
      </c>
      <c r="F40" s="10">
        <v>-2.0</v>
      </c>
      <c r="G40" s="16">
        <v>56.0</v>
      </c>
      <c r="H40" s="17">
        <f t="shared" si="1"/>
        <v>104</v>
      </c>
      <c r="I40" s="17">
        <f t="shared" si="2"/>
        <v>-52</v>
      </c>
      <c r="J40" s="17">
        <f t="shared" si="3"/>
        <v>1456</v>
      </c>
      <c r="L40" s="23">
        <v>68.0</v>
      </c>
      <c r="M40" s="24" t="s">
        <v>104</v>
      </c>
      <c r="N40" s="23">
        <v>27.0</v>
      </c>
      <c r="O40" s="24" t="s">
        <v>51</v>
      </c>
      <c r="P40" s="2">
        <v>2.0</v>
      </c>
      <c r="Q40" s="2">
        <v>4.0</v>
      </c>
      <c r="R40" s="2" t="s">
        <v>46</v>
      </c>
    </row>
    <row r="41" ht="14.25" customHeight="1">
      <c r="A41" s="20">
        <v>35.0</v>
      </c>
      <c r="B41" s="21" t="s">
        <v>105</v>
      </c>
      <c r="C41" s="20">
        <v>26.0</v>
      </c>
      <c r="D41" s="21" t="s">
        <v>101</v>
      </c>
      <c r="E41" s="16">
        <v>4.0</v>
      </c>
      <c r="F41" s="10">
        <v>2.0</v>
      </c>
      <c r="G41" s="16">
        <v>56.0</v>
      </c>
      <c r="H41" s="17">
        <f t="shared" si="1"/>
        <v>104</v>
      </c>
      <c r="I41" s="17">
        <f t="shared" si="2"/>
        <v>52</v>
      </c>
      <c r="J41" s="17">
        <f t="shared" si="3"/>
        <v>1456</v>
      </c>
      <c r="L41" s="18">
        <v>15.0</v>
      </c>
      <c r="M41" s="19" t="s">
        <v>71</v>
      </c>
      <c r="N41" s="18">
        <v>26.0</v>
      </c>
      <c r="O41" s="19" t="s">
        <v>72</v>
      </c>
      <c r="P41" s="2">
        <v>3.0</v>
      </c>
      <c r="R41" s="2" t="s">
        <v>46</v>
      </c>
    </row>
    <row r="42" ht="14.25" customHeight="1">
      <c r="A42" s="20">
        <v>36.0</v>
      </c>
      <c r="B42" s="21" t="s">
        <v>106</v>
      </c>
      <c r="C42" s="20">
        <v>26.0</v>
      </c>
      <c r="D42" s="21" t="s">
        <v>101</v>
      </c>
      <c r="E42" s="16">
        <v>4.0</v>
      </c>
      <c r="F42" s="10">
        <v>5.0</v>
      </c>
      <c r="G42" s="16">
        <v>56.0</v>
      </c>
      <c r="H42" s="17">
        <f t="shared" si="1"/>
        <v>104</v>
      </c>
      <c r="I42" s="17">
        <f t="shared" si="2"/>
        <v>130</v>
      </c>
      <c r="J42" s="17">
        <f t="shared" si="3"/>
        <v>1456</v>
      </c>
      <c r="L42" s="18">
        <v>16.0</v>
      </c>
      <c r="M42" s="19" t="s">
        <v>74</v>
      </c>
      <c r="N42" s="18">
        <v>15.0</v>
      </c>
      <c r="O42" s="19" t="s">
        <v>72</v>
      </c>
      <c r="P42" s="2">
        <v>3.0</v>
      </c>
      <c r="R42" s="2" t="s">
        <v>46</v>
      </c>
    </row>
    <row r="43" ht="14.25" customHeight="1">
      <c r="A43" s="20">
        <v>37.0</v>
      </c>
      <c r="B43" s="21" t="s">
        <v>107</v>
      </c>
      <c r="C43" s="20">
        <v>26.0</v>
      </c>
      <c r="D43" s="21" t="s">
        <v>101</v>
      </c>
      <c r="E43" s="16">
        <v>4.0</v>
      </c>
      <c r="F43" s="10">
        <v>-5.0</v>
      </c>
      <c r="G43" s="16">
        <v>49.0</v>
      </c>
      <c r="H43" s="17">
        <f t="shared" si="1"/>
        <v>104</v>
      </c>
      <c r="I43" s="17">
        <f t="shared" si="2"/>
        <v>-130</v>
      </c>
      <c r="J43" s="17">
        <f t="shared" si="3"/>
        <v>1274</v>
      </c>
      <c r="L43" s="18">
        <v>17.0</v>
      </c>
      <c r="M43" s="19" t="s">
        <v>76</v>
      </c>
      <c r="N43" s="18">
        <v>18.0</v>
      </c>
      <c r="O43" s="19" t="s">
        <v>72</v>
      </c>
      <c r="P43" s="2">
        <v>3.0</v>
      </c>
      <c r="R43" s="2" t="s">
        <v>46</v>
      </c>
    </row>
    <row r="44" ht="14.25" customHeight="1">
      <c r="A44" s="20">
        <v>38.0</v>
      </c>
      <c r="B44" s="21" t="s">
        <v>108</v>
      </c>
      <c r="C44" s="20">
        <v>26.0</v>
      </c>
      <c r="D44" s="21" t="s">
        <v>101</v>
      </c>
      <c r="E44" s="16">
        <v>4.0</v>
      </c>
      <c r="F44" s="10">
        <v>-2.0</v>
      </c>
      <c r="G44" s="16">
        <v>49.0</v>
      </c>
      <c r="H44" s="17">
        <f t="shared" si="1"/>
        <v>104</v>
      </c>
      <c r="I44" s="17">
        <f t="shared" si="2"/>
        <v>-52</v>
      </c>
      <c r="J44" s="17">
        <f t="shared" si="3"/>
        <v>1274</v>
      </c>
      <c r="L44" s="18">
        <v>18.0</v>
      </c>
      <c r="M44" s="19" t="s">
        <v>78</v>
      </c>
      <c r="N44" s="18">
        <v>19.0</v>
      </c>
      <c r="O44" s="19" t="s">
        <v>72</v>
      </c>
      <c r="P44" s="2">
        <v>3.0</v>
      </c>
      <c r="R44" s="2" t="s">
        <v>46</v>
      </c>
    </row>
    <row r="45" ht="14.25" customHeight="1">
      <c r="A45" s="20">
        <v>39.0</v>
      </c>
      <c r="B45" s="21" t="s">
        <v>109</v>
      </c>
      <c r="C45" s="20">
        <v>26.0</v>
      </c>
      <c r="D45" s="21" t="s">
        <v>101</v>
      </c>
      <c r="E45" s="16">
        <v>4.0</v>
      </c>
      <c r="F45" s="10">
        <v>2.0</v>
      </c>
      <c r="G45" s="16">
        <v>49.0</v>
      </c>
      <c r="H45" s="17">
        <f t="shared" si="1"/>
        <v>104</v>
      </c>
      <c r="I45" s="17">
        <f t="shared" si="2"/>
        <v>52</v>
      </c>
      <c r="J45" s="17">
        <f t="shared" si="3"/>
        <v>1274</v>
      </c>
      <c r="L45" s="18">
        <v>19.0</v>
      </c>
      <c r="M45" s="19" t="s">
        <v>80</v>
      </c>
      <c r="N45" s="18">
        <v>24.0</v>
      </c>
      <c r="O45" s="19" t="s">
        <v>72</v>
      </c>
      <c r="P45" s="2">
        <v>3.0</v>
      </c>
      <c r="R45" s="2" t="s">
        <v>46</v>
      </c>
    </row>
    <row r="46" ht="14.25" customHeight="1">
      <c r="A46" s="20">
        <v>40.0</v>
      </c>
      <c r="B46" s="21" t="s">
        <v>110</v>
      </c>
      <c r="C46" s="20">
        <v>26.0</v>
      </c>
      <c r="D46" s="21" t="s">
        <v>101</v>
      </c>
      <c r="E46" s="16">
        <v>4.0</v>
      </c>
      <c r="F46" s="10">
        <v>5.0</v>
      </c>
      <c r="G46" s="16">
        <v>49.0</v>
      </c>
      <c r="H46" s="17">
        <f t="shared" si="1"/>
        <v>104</v>
      </c>
      <c r="I46" s="17">
        <f t="shared" si="2"/>
        <v>130</v>
      </c>
      <c r="J46" s="17">
        <f t="shared" si="3"/>
        <v>1274</v>
      </c>
      <c r="L46" s="18">
        <v>20.0</v>
      </c>
      <c r="M46" s="19" t="s">
        <v>81</v>
      </c>
      <c r="N46" s="18">
        <v>25.0</v>
      </c>
      <c r="O46" s="19" t="s">
        <v>72</v>
      </c>
      <c r="P46" s="2">
        <v>3.0</v>
      </c>
      <c r="R46" s="2" t="s">
        <v>46</v>
      </c>
    </row>
    <row r="47" ht="14.25" customHeight="1">
      <c r="A47" s="20">
        <v>41.0</v>
      </c>
      <c r="B47" s="21" t="s">
        <v>111</v>
      </c>
      <c r="C47" s="20">
        <v>26.0</v>
      </c>
      <c r="D47" s="21" t="s">
        <v>72</v>
      </c>
      <c r="E47" s="16">
        <v>4.0</v>
      </c>
      <c r="F47" s="10">
        <v>-5.0</v>
      </c>
      <c r="G47" s="16">
        <v>42.0</v>
      </c>
      <c r="H47" s="17">
        <f t="shared" si="1"/>
        <v>104</v>
      </c>
      <c r="I47" s="17">
        <f t="shared" si="2"/>
        <v>-130</v>
      </c>
      <c r="J47" s="17">
        <f t="shared" si="3"/>
        <v>1092</v>
      </c>
      <c r="L47" s="20">
        <v>41.0</v>
      </c>
      <c r="M47" s="21" t="s">
        <v>111</v>
      </c>
      <c r="N47" s="20">
        <v>26.0</v>
      </c>
      <c r="O47" s="21" t="s">
        <v>72</v>
      </c>
      <c r="P47" s="2">
        <v>3.0</v>
      </c>
      <c r="Q47" s="2">
        <v>4.0</v>
      </c>
      <c r="R47" s="2" t="s">
        <v>46</v>
      </c>
    </row>
    <row r="48" ht="14.25" customHeight="1">
      <c r="A48" s="20">
        <v>42.0</v>
      </c>
      <c r="B48" s="21" t="s">
        <v>112</v>
      </c>
      <c r="C48" s="20">
        <v>26.0</v>
      </c>
      <c r="D48" s="21" t="s">
        <v>72</v>
      </c>
      <c r="E48" s="16">
        <v>4.0</v>
      </c>
      <c r="F48" s="10">
        <v>-2.0</v>
      </c>
      <c r="G48" s="16">
        <v>42.0</v>
      </c>
      <c r="H48" s="17">
        <f t="shared" si="1"/>
        <v>104</v>
      </c>
      <c r="I48" s="17">
        <f t="shared" si="2"/>
        <v>-52</v>
      </c>
      <c r="J48" s="17">
        <f t="shared" si="3"/>
        <v>1092</v>
      </c>
      <c r="L48" s="20">
        <v>42.0</v>
      </c>
      <c r="M48" s="21" t="s">
        <v>112</v>
      </c>
      <c r="N48" s="20">
        <v>26.0</v>
      </c>
      <c r="O48" s="21" t="s">
        <v>72</v>
      </c>
      <c r="P48" s="2">
        <v>3.0</v>
      </c>
      <c r="Q48" s="2">
        <v>4.0</v>
      </c>
      <c r="R48" s="2" t="s">
        <v>46</v>
      </c>
    </row>
    <row r="49" ht="14.25" customHeight="1">
      <c r="A49" s="20">
        <v>43.0</v>
      </c>
      <c r="B49" s="21" t="s">
        <v>113</v>
      </c>
      <c r="C49" s="20">
        <v>26.0</v>
      </c>
      <c r="D49" s="21" t="s">
        <v>72</v>
      </c>
      <c r="E49" s="16">
        <v>4.0</v>
      </c>
      <c r="F49" s="10">
        <v>2.0</v>
      </c>
      <c r="G49" s="16">
        <v>42.0</v>
      </c>
      <c r="H49" s="17">
        <f t="shared" si="1"/>
        <v>104</v>
      </c>
      <c r="I49" s="17">
        <f t="shared" si="2"/>
        <v>52</v>
      </c>
      <c r="J49" s="17">
        <f t="shared" si="3"/>
        <v>1092</v>
      </c>
      <c r="L49" s="20">
        <v>43.0</v>
      </c>
      <c r="M49" s="21" t="s">
        <v>113</v>
      </c>
      <c r="N49" s="20">
        <v>26.0</v>
      </c>
      <c r="O49" s="21" t="s">
        <v>72</v>
      </c>
      <c r="P49" s="2">
        <v>3.0</v>
      </c>
      <c r="Q49" s="2">
        <v>4.0</v>
      </c>
      <c r="R49" s="2" t="s">
        <v>46</v>
      </c>
    </row>
    <row r="50" ht="14.25" customHeight="1">
      <c r="A50" s="20">
        <v>44.0</v>
      </c>
      <c r="B50" s="21" t="s">
        <v>114</v>
      </c>
      <c r="C50" s="20">
        <v>26.0</v>
      </c>
      <c r="D50" s="21" t="s">
        <v>72</v>
      </c>
      <c r="E50" s="16">
        <v>4.0</v>
      </c>
      <c r="F50" s="10">
        <v>5.0</v>
      </c>
      <c r="G50" s="16">
        <v>42.0</v>
      </c>
      <c r="H50" s="17">
        <f t="shared" si="1"/>
        <v>104</v>
      </c>
      <c r="I50" s="17">
        <f t="shared" si="2"/>
        <v>130</v>
      </c>
      <c r="J50" s="17">
        <f t="shared" si="3"/>
        <v>1092</v>
      </c>
      <c r="L50" s="20">
        <v>44.0</v>
      </c>
      <c r="M50" s="21" t="s">
        <v>114</v>
      </c>
      <c r="N50" s="20">
        <v>26.0</v>
      </c>
      <c r="O50" s="21" t="s">
        <v>72</v>
      </c>
      <c r="P50" s="2">
        <v>3.0</v>
      </c>
      <c r="Q50" s="2">
        <v>4.0</v>
      </c>
      <c r="R50" s="2" t="s">
        <v>46</v>
      </c>
    </row>
    <row r="51" ht="14.25" customHeight="1">
      <c r="A51" s="20">
        <v>45.0</v>
      </c>
      <c r="B51" s="21" t="s">
        <v>115</v>
      </c>
      <c r="C51" s="20">
        <v>26.0</v>
      </c>
      <c r="D51" s="21" t="s">
        <v>72</v>
      </c>
      <c r="E51" s="16">
        <v>4.0</v>
      </c>
      <c r="F51" s="10">
        <v>-5.0</v>
      </c>
      <c r="G51" s="16">
        <v>35.0</v>
      </c>
      <c r="H51" s="17">
        <f t="shared" si="1"/>
        <v>104</v>
      </c>
      <c r="I51" s="17">
        <f t="shared" si="2"/>
        <v>-130</v>
      </c>
      <c r="J51" s="17">
        <f t="shared" si="3"/>
        <v>910</v>
      </c>
      <c r="L51" s="20">
        <v>45.0</v>
      </c>
      <c r="M51" s="21" t="s">
        <v>115</v>
      </c>
      <c r="N51" s="20">
        <v>26.0</v>
      </c>
      <c r="O51" s="21" t="s">
        <v>72</v>
      </c>
      <c r="P51" s="2">
        <v>3.0</v>
      </c>
      <c r="Q51" s="2">
        <v>4.0</v>
      </c>
      <c r="R51" s="2" t="s">
        <v>46</v>
      </c>
    </row>
    <row r="52" ht="14.25" customHeight="1">
      <c r="A52" s="20">
        <v>46.0</v>
      </c>
      <c r="B52" s="21" t="s">
        <v>116</v>
      </c>
      <c r="C52" s="20">
        <v>26.0</v>
      </c>
      <c r="D52" s="21" t="s">
        <v>72</v>
      </c>
      <c r="E52" s="16">
        <v>4.0</v>
      </c>
      <c r="F52" s="10">
        <v>-2.0</v>
      </c>
      <c r="G52" s="16">
        <v>35.0</v>
      </c>
      <c r="H52" s="17">
        <f t="shared" si="1"/>
        <v>104</v>
      </c>
      <c r="I52" s="17">
        <f t="shared" si="2"/>
        <v>-52</v>
      </c>
      <c r="J52" s="17">
        <f t="shared" si="3"/>
        <v>910</v>
      </c>
      <c r="L52" s="20">
        <v>46.0</v>
      </c>
      <c r="M52" s="21" t="s">
        <v>116</v>
      </c>
      <c r="N52" s="20">
        <v>26.0</v>
      </c>
      <c r="O52" s="21" t="s">
        <v>72</v>
      </c>
      <c r="P52" s="2">
        <v>3.0</v>
      </c>
      <c r="Q52" s="2">
        <v>4.0</v>
      </c>
      <c r="R52" s="2" t="s">
        <v>46</v>
      </c>
    </row>
    <row r="53" ht="14.25" customHeight="1">
      <c r="A53" s="20">
        <v>47.0</v>
      </c>
      <c r="B53" s="21" t="s">
        <v>117</v>
      </c>
      <c r="C53" s="20">
        <v>26.0</v>
      </c>
      <c r="D53" s="21" t="s">
        <v>72</v>
      </c>
      <c r="E53" s="16">
        <v>4.0</v>
      </c>
      <c r="F53" s="10">
        <v>2.0</v>
      </c>
      <c r="G53" s="16">
        <v>35.0</v>
      </c>
      <c r="H53" s="17">
        <f t="shared" si="1"/>
        <v>104</v>
      </c>
      <c r="I53" s="17">
        <f t="shared" si="2"/>
        <v>52</v>
      </c>
      <c r="J53" s="17">
        <f t="shared" si="3"/>
        <v>910</v>
      </c>
      <c r="L53" s="20">
        <v>47.0</v>
      </c>
      <c r="M53" s="21" t="s">
        <v>117</v>
      </c>
      <c r="N53" s="20">
        <v>26.0</v>
      </c>
      <c r="O53" s="21" t="s">
        <v>72</v>
      </c>
      <c r="P53" s="2">
        <v>3.0</v>
      </c>
      <c r="Q53" s="2">
        <v>4.0</v>
      </c>
      <c r="R53" s="2" t="s">
        <v>46</v>
      </c>
    </row>
    <row r="54" ht="14.25" customHeight="1">
      <c r="A54" s="20">
        <v>48.0</v>
      </c>
      <c r="B54" s="21" t="s">
        <v>118</v>
      </c>
      <c r="C54" s="20">
        <v>26.0</v>
      </c>
      <c r="D54" s="21" t="s">
        <v>72</v>
      </c>
      <c r="E54" s="16">
        <v>4.0</v>
      </c>
      <c r="F54" s="10">
        <v>5.0</v>
      </c>
      <c r="G54" s="16">
        <v>35.0</v>
      </c>
      <c r="H54" s="17">
        <f t="shared" si="1"/>
        <v>104</v>
      </c>
      <c r="I54" s="17">
        <f t="shared" si="2"/>
        <v>130</v>
      </c>
      <c r="J54" s="17">
        <f t="shared" si="3"/>
        <v>910</v>
      </c>
      <c r="L54" s="20">
        <v>48.0</v>
      </c>
      <c r="M54" s="21" t="s">
        <v>118</v>
      </c>
      <c r="N54" s="20">
        <v>26.0</v>
      </c>
      <c r="O54" s="21" t="s">
        <v>72</v>
      </c>
      <c r="P54" s="2">
        <v>3.0</v>
      </c>
      <c r="Q54" s="2">
        <v>4.0</v>
      </c>
      <c r="R54" s="2" t="s">
        <v>46</v>
      </c>
    </row>
    <row r="55" ht="14.25" customHeight="1">
      <c r="A55" s="20">
        <v>49.0</v>
      </c>
      <c r="B55" s="21" t="s">
        <v>52</v>
      </c>
      <c r="C55" s="20">
        <v>26.0</v>
      </c>
      <c r="D55" s="21" t="s">
        <v>45</v>
      </c>
      <c r="E55" s="16">
        <v>16.0</v>
      </c>
      <c r="F55" s="10">
        <v>-5.0</v>
      </c>
      <c r="G55" s="16">
        <v>49.0</v>
      </c>
      <c r="H55" s="17">
        <f t="shared" si="1"/>
        <v>416</v>
      </c>
      <c r="I55" s="17">
        <f t="shared" si="2"/>
        <v>-130</v>
      </c>
      <c r="J55" s="17">
        <f t="shared" si="3"/>
        <v>1274</v>
      </c>
      <c r="L55" s="23">
        <v>69.0</v>
      </c>
      <c r="M55" s="24" t="s">
        <v>119</v>
      </c>
      <c r="N55" s="23">
        <v>29.0</v>
      </c>
      <c r="O55" s="24" t="s">
        <v>72</v>
      </c>
      <c r="P55" s="2">
        <v>3.0</v>
      </c>
      <c r="Q55" s="2">
        <v>4.0</v>
      </c>
      <c r="R55" s="2" t="s">
        <v>46</v>
      </c>
    </row>
    <row r="56" ht="14.25" customHeight="1">
      <c r="A56" s="20">
        <v>50.0</v>
      </c>
      <c r="B56" s="21" t="s">
        <v>54</v>
      </c>
      <c r="C56" s="20">
        <v>26.0</v>
      </c>
      <c r="D56" s="21" t="s">
        <v>45</v>
      </c>
      <c r="E56" s="16">
        <v>16.0</v>
      </c>
      <c r="F56" s="10">
        <v>-2.0</v>
      </c>
      <c r="G56" s="16">
        <v>49.0</v>
      </c>
      <c r="H56" s="17">
        <f t="shared" si="1"/>
        <v>416</v>
      </c>
      <c r="I56" s="17">
        <f t="shared" si="2"/>
        <v>-52</v>
      </c>
      <c r="J56" s="17">
        <f t="shared" si="3"/>
        <v>1274</v>
      </c>
      <c r="L56" s="23">
        <v>70.0</v>
      </c>
      <c r="M56" s="24" t="s">
        <v>120</v>
      </c>
      <c r="N56" s="23">
        <v>20.0</v>
      </c>
      <c r="O56" s="24" t="s">
        <v>72</v>
      </c>
      <c r="P56" s="2">
        <v>3.0</v>
      </c>
      <c r="Q56" s="2">
        <v>4.0</v>
      </c>
      <c r="R56" s="2" t="s">
        <v>46</v>
      </c>
    </row>
    <row r="57" ht="14.25" customHeight="1">
      <c r="A57" s="20">
        <v>51.0</v>
      </c>
      <c r="B57" s="21" t="s">
        <v>56</v>
      </c>
      <c r="C57" s="20">
        <v>26.0</v>
      </c>
      <c r="D57" s="21" t="s">
        <v>45</v>
      </c>
      <c r="E57" s="16">
        <v>16.0</v>
      </c>
      <c r="F57" s="10">
        <v>2.0</v>
      </c>
      <c r="G57" s="16">
        <v>49.0</v>
      </c>
      <c r="H57" s="17">
        <f t="shared" si="1"/>
        <v>416</v>
      </c>
      <c r="I57" s="17">
        <f t="shared" si="2"/>
        <v>52</v>
      </c>
      <c r="J57" s="17">
        <f t="shared" si="3"/>
        <v>1274</v>
      </c>
      <c r="L57" s="23">
        <v>71.0</v>
      </c>
      <c r="M57" s="24" t="s">
        <v>121</v>
      </c>
      <c r="N57" s="23">
        <v>30.0</v>
      </c>
      <c r="O57" s="24" t="s">
        <v>72</v>
      </c>
      <c r="P57" s="2">
        <v>3.0</v>
      </c>
      <c r="Q57" s="2">
        <v>4.0</v>
      </c>
      <c r="R57" s="2" t="s">
        <v>46</v>
      </c>
    </row>
    <row r="58" ht="14.25" customHeight="1">
      <c r="A58" s="20">
        <v>52.0</v>
      </c>
      <c r="B58" s="21" t="s">
        <v>58</v>
      </c>
      <c r="C58" s="20">
        <v>26.0</v>
      </c>
      <c r="D58" s="21" t="s">
        <v>45</v>
      </c>
      <c r="E58" s="16">
        <v>16.0</v>
      </c>
      <c r="F58" s="10">
        <v>5.0</v>
      </c>
      <c r="G58" s="16">
        <v>49.0</v>
      </c>
      <c r="H58" s="17">
        <f t="shared" si="1"/>
        <v>416</v>
      </c>
      <c r="I58" s="17">
        <f t="shared" si="2"/>
        <v>130</v>
      </c>
      <c r="J58" s="17">
        <f t="shared" si="3"/>
        <v>1274</v>
      </c>
      <c r="L58" s="23">
        <v>72.0</v>
      </c>
      <c r="M58" s="24" t="s">
        <v>122</v>
      </c>
      <c r="N58" s="23">
        <v>22.0</v>
      </c>
      <c r="O58" s="24" t="s">
        <v>72</v>
      </c>
      <c r="P58" s="2">
        <v>3.0</v>
      </c>
      <c r="Q58" s="2">
        <v>4.0</v>
      </c>
      <c r="R58" s="2" t="s">
        <v>46</v>
      </c>
    </row>
    <row r="59" ht="14.25" customHeight="1">
      <c r="A59" s="20">
        <v>53.0</v>
      </c>
      <c r="B59" s="21" t="s">
        <v>60</v>
      </c>
      <c r="C59" s="20">
        <v>26.0</v>
      </c>
      <c r="D59" s="21" t="s">
        <v>45</v>
      </c>
      <c r="E59" s="16">
        <v>16.0</v>
      </c>
      <c r="F59" s="10">
        <v>-5.0</v>
      </c>
      <c r="G59" s="16">
        <v>56.0</v>
      </c>
      <c r="H59" s="17">
        <f t="shared" si="1"/>
        <v>416</v>
      </c>
      <c r="I59" s="17">
        <f t="shared" si="2"/>
        <v>-130</v>
      </c>
      <c r="J59" s="17">
        <f t="shared" si="3"/>
        <v>1456</v>
      </c>
      <c r="L59" s="25">
        <v>103.0</v>
      </c>
      <c r="M59" s="26" t="s">
        <v>123</v>
      </c>
      <c r="N59" s="25">
        <v>14.0</v>
      </c>
      <c r="O59" s="26" t="s">
        <v>72</v>
      </c>
      <c r="P59" s="2">
        <v>3.0</v>
      </c>
      <c r="R59" s="2" t="s">
        <v>46</v>
      </c>
    </row>
    <row r="60" ht="14.25" customHeight="1">
      <c r="A60" s="20">
        <v>54.0</v>
      </c>
      <c r="B60" s="21" t="s">
        <v>62</v>
      </c>
      <c r="C60" s="20">
        <v>26.0</v>
      </c>
      <c r="D60" s="21" t="s">
        <v>45</v>
      </c>
      <c r="E60" s="16">
        <v>16.0</v>
      </c>
      <c r="F60" s="10">
        <v>-2.0</v>
      </c>
      <c r="G60" s="16">
        <v>56.0</v>
      </c>
      <c r="H60" s="17">
        <f t="shared" si="1"/>
        <v>416</v>
      </c>
      <c r="I60" s="17">
        <f t="shared" si="2"/>
        <v>-52</v>
      </c>
      <c r="J60" s="17">
        <f t="shared" si="3"/>
        <v>1456</v>
      </c>
      <c r="L60" s="25">
        <v>104.0</v>
      </c>
      <c r="M60" s="26" t="s">
        <v>124</v>
      </c>
      <c r="N60" s="25">
        <v>16.0</v>
      </c>
      <c r="O60" s="26" t="s">
        <v>72</v>
      </c>
      <c r="P60" s="2">
        <v>3.0</v>
      </c>
      <c r="R60" s="2" t="s">
        <v>46</v>
      </c>
    </row>
    <row r="61" ht="14.25" customHeight="1">
      <c r="A61" s="20">
        <v>55.0</v>
      </c>
      <c r="B61" s="21" t="s">
        <v>64</v>
      </c>
      <c r="C61" s="20">
        <v>26.0</v>
      </c>
      <c r="D61" s="21" t="s">
        <v>45</v>
      </c>
      <c r="E61" s="16">
        <v>16.0</v>
      </c>
      <c r="F61" s="10">
        <v>2.0</v>
      </c>
      <c r="G61" s="16">
        <v>56.0</v>
      </c>
      <c r="H61" s="17">
        <f t="shared" si="1"/>
        <v>416</v>
      </c>
      <c r="I61" s="17">
        <f t="shared" si="2"/>
        <v>52</v>
      </c>
      <c r="J61" s="17">
        <f t="shared" si="3"/>
        <v>1456</v>
      </c>
      <c r="L61" s="25">
        <v>105.0</v>
      </c>
      <c r="M61" s="26" t="s">
        <v>125</v>
      </c>
      <c r="N61" s="25">
        <v>22.0</v>
      </c>
      <c r="O61" s="26" t="s">
        <v>72</v>
      </c>
      <c r="P61" s="2">
        <v>3.0</v>
      </c>
      <c r="R61" s="2" t="s">
        <v>46</v>
      </c>
    </row>
    <row r="62" ht="14.25" customHeight="1">
      <c r="A62" s="20">
        <v>56.0</v>
      </c>
      <c r="B62" s="21" t="s">
        <v>66</v>
      </c>
      <c r="C62" s="20">
        <v>26.0</v>
      </c>
      <c r="D62" s="21" t="s">
        <v>45</v>
      </c>
      <c r="E62" s="16">
        <v>16.0</v>
      </c>
      <c r="F62" s="10">
        <v>5.0</v>
      </c>
      <c r="G62" s="16">
        <v>56.0</v>
      </c>
      <c r="H62" s="17">
        <f t="shared" si="1"/>
        <v>416</v>
      </c>
      <c r="I62" s="17">
        <f t="shared" si="2"/>
        <v>130</v>
      </c>
      <c r="J62" s="17">
        <f t="shared" si="3"/>
        <v>1456</v>
      </c>
      <c r="L62" s="25">
        <v>106.0</v>
      </c>
      <c r="M62" s="26" t="s">
        <v>126</v>
      </c>
      <c r="N62" s="25">
        <v>15.0</v>
      </c>
      <c r="O62" s="26" t="s">
        <v>72</v>
      </c>
      <c r="P62" s="2">
        <v>3.0</v>
      </c>
      <c r="R62" s="2" t="s">
        <v>46</v>
      </c>
    </row>
    <row r="63" ht="14.25" customHeight="1">
      <c r="A63" s="23">
        <v>57.0</v>
      </c>
      <c r="B63" s="24" t="s">
        <v>68</v>
      </c>
      <c r="C63" s="23">
        <v>15.0</v>
      </c>
      <c r="D63" s="24" t="s">
        <v>45</v>
      </c>
      <c r="E63" s="16">
        <v>19.0</v>
      </c>
      <c r="F63" s="10">
        <v>5.0</v>
      </c>
      <c r="G63" s="16">
        <v>28.0</v>
      </c>
      <c r="H63" s="17">
        <f t="shared" si="1"/>
        <v>285</v>
      </c>
      <c r="I63" s="17">
        <f t="shared" si="2"/>
        <v>75</v>
      </c>
      <c r="J63" s="17">
        <f t="shared" si="3"/>
        <v>420</v>
      </c>
      <c r="L63" s="25">
        <v>107.0</v>
      </c>
      <c r="M63" s="26" t="s">
        <v>127</v>
      </c>
      <c r="N63" s="25">
        <v>16.0</v>
      </c>
      <c r="O63" s="26" t="s">
        <v>72</v>
      </c>
      <c r="P63" s="2">
        <v>3.0</v>
      </c>
      <c r="R63" s="2" t="s">
        <v>46</v>
      </c>
    </row>
    <row r="64" ht="14.25" customHeight="1">
      <c r="A64" s="23">
        <v>58.0</v>
      </c>
      <c r="B64" s="24" t="s">
        <v>70</v>
      </c>
      <c r="C64" s="23">
        <v>20.0</v>
      </c>
      <c r="D64" s="24" t="s">
        <v>45</v>
      </c>
      <c r="E64" s="16">
        <v>16.0</v>
      </c>
      <c r="F64" s="10">
        <v>-2.0</v>
      </c>
      <c r="G64" s="16">
        <v>21.0</v>
      </c>
      <c r="H64" s="17">
        <f t="shared" si="1"/>
        <v>320</v>
      </c>
      <c r="I64" s="17">
        <f t="shared" si="2"/>
        <v>-40</v>
      </c>
      <c r="J64" s="17">
        <f t="shared" si="3"/>
        <v>420</v>
      </c>
      <c r="L64" s="25">
        <v>108.0</v>
      </c>
      <c r="M64" s="26" t="s">
        <v>128</v>
      </c>
      <c r="N64" s="25">
        <v>18.0</v>
      </c>
      <c r="O64" s="26" t="s">
        <v>72</v>
      </c>
      <c r="P64" s="2">
        <v>3.0</v>
      </c>
      <c r="R64" s="2" t="s">
        <v>46</v>
      </c>
    </row>
    <row r="65" ht="14.25" customHeight="1">
      <c r="A65" s="23">
        <v>59.0</v>
      </c>
      <c r="B65" s="24" t="s">
        <v>73</v>
      </c>
      <c r="C65" s="23">
        <v>27.0</v>
      </c>
      <c r="D65" s="24" t="s">
        <v>45</v>
      </c>
      <c r="E65" s="16">
        <v>16.0</v>
      </c>
      <c r="F65" s="10">
        <v>5.0</v>
      </c>
      <c r="G65" s="16">
        <v>21.0</v>
      </c>
      <c r="H65" s="17">
        <f t="shared" si="1"/>
        <v>432</v>
      </c>
      <c r="I65" s="17">
        <f t="shared" si="2"/>
        <v>135</v>
      </c>
      <c r="J65" s="17">
        <f t="shared" si="3"/>
        <v>567</v>
      </c>
      <c r="L65" s="25">
        <v>109.0</v>
      </c>
      <c r="M65" s="26" t="s">
        <v>129</v>
      </c>
      <c r="N65" s="25">
        <v>23.0</v>
      </c>
      <c r="O65" s="26" t="s">
        <v>72</v>
      </c>
      <c r="P65" s="2">
        <v>3.0</v>
      </c>
      <c r="R65" s="2" t="s">
        <v>46</v>
      </c>
    </row>
    <row r="66" ht="14.25" customHeight="1">
      <c r="A66" s="23">
        <v>60.0</v>
      </c>
      <c r="B66" s="24" t="s">
        <v>75</v>
      </c>
      <c r="C66" s="23">
        <v>30.0</v>
      </c>
      <c r="D66" s="24" t="s">
        <v>45</v>
      </c>
      <c r="E66" s="16">
        <v>19.0</v>
      </c>
      <c r="F66" s="10">
        <v>-2.0</v>
      </c>
      <c r="G66" s="16">
        <v>42.0</v>
      </c>
      <c r="H66" s="17">
        <f t="shared" si="1"/>
        <v>570</v>
      </c>
      <c r="I66" s="17">
        <f t="shared" si="2"/>
        <v>-60</v>
      </c>
      <c r="J66" s="17">
        <f t="shared" si="3"/>
        <v>1260</v>
      </c>
      <c r="L66" s="25">
        <v>110.0</v>
      </c>
      <c r="M66" s="26" t="s">
        <v>130</v>
      </c>
      <c r="N66" s="25">
        <v>29.0</v>
      </c>
      <c r="O66" s="26" t="s">
        <v>72</v>
      </c>
      <c r="P66" s="2">
        <v>3.0</v>
      </c>
      <c r="R66" s="2" t="s">
        <v>46</v>
      </c>
    </row>
    <row r="67" ht="14.25" customHeight="1">
      <c r="A67" s="23">
        <v>61.0</v>
      </c>
      <c r="B67" s="24" t="s">
        <v>77</v>
      </c>
      <c r="C67" s="23">
        <v>30.0</v>
      </c>
      <c r="D67" s="24" t="s">
        <v>45</v>
      </c>
      <c r="E67" s="16">
        <v>19.0</v>
      </c>
      <c r="F67" s="10">
        <v>2.0</v>
      </c>
      <c r="G67" s="16">
        <v>42.0</v>
      </c>
      <c r="H67" s="17">
        <f t="shared" si="1"/>
        <v>570</v>
      </c>
      <c r="I67" s="17">
        <f t="shared" si="2"/>
        <v>60</v>
      </c>
      <c r="J67" s="17">
        <f t="shared" si="3"/>
        <v>1260</v>
      </c>
      <c r="L67" s="25">
        <v>111.0</v>
      </c>
      <c r="M67" s="26" t="s">
        <v>131</v>
      </c>
      <c r="N67" s="25">
        <v>10.0</v>
      </c>
      <c r="O67" s="26" t="s">
        <v>72</v>
      </c>
      <c r="P67" s="2">
        <v>3.0</v>
      </c>
      <c r="R67" s="2" t="s">
        <v>46</v>
      </c>
    </row>
    <row r="68" ht="14.25" customHeight="1">
      <c r="A68" s="23">
        <v>62.0</v>
      </c>
      <c r="B68" s="24" t="s">
        <v>79</v>
      </c>
      <c r="C68" s="23">
        <v>12.0</v>
      </c>
      <c r="D68" s="24" t="s">
        <v>45</v>
      </c>
      <c r="E68" s="16">
        <v>19.0</v>
      </c>
      <c r="F68" s="10">
        <v>2.0</v>
      </c>
      <c r="G68" s="16">
        <v>28.0</v>
      </c>
      <c r="H68" s="17">
        <f t="shared" si="1"/>
        <v>228</v>
      </c>
      <c r="I68" s="17">
        <f t="shared" si="2"/>
        <v>24</v>
      </c>
      <c r="J68" s="17">
        <f t="shared" si="3"/>
        <v>336</v>
      </c>
      <c r="L68" s="25">
        <v>112.0</v>
      </c>
      <c r="M68" s="26" t="s">
        <v>132</v>
      </c>
      <c r="N68" s="25">
        <v>15.0</v>
      </c>
      <c r="O68" s="26" t="s">
        <v>72</v>
      </c>
      <c r="P68" s="2">
        <v>3.0</v>
      </c>
      <c r="R68" s="2" t="s">
        <v>46</v>
      </c>
    </row>
    <row r="69" ht="14.25" customHeight="1">
      <c r="A69" s="23">
        <v>63.0</v>
      </c>
      <c r="B69" s="24" t="s">
        <v>93</v>
      </c>
      <c r="C69" s="23">
        <v>17.0</v>
      </c>
      <c r="D69" s="24" t="s">
        <v>51</v>
      </c>
      <c r="E69" s="16">
        <v>16.0</v>
      </c>
      <c r="F69" s="10">
        <v>-5.0</v>
      </c>
      <c r="G69" s="16">
        <v>21.0</v>
      </c>
      <c r="H69" s="17">
        <f t="shared" si="1"/>
        <v>272</v>
      </c>
      <c r="I69" s="17">
        <f t="shared" si="2"/>
        <v>-85</v>
      </c>
      <c r="J69" s="17">
        <f t="shared" si="3"/>
        <v>357</v>
      </c>
      <c r="L69" s="25">
        <v>113.0</v>
      </c>
      <c r="M69" s="26" t="s">
        <v>133</v>
      </c>
      <c r="N69" s="25">
        <v>24.0</v>
      </c>
      <c r="O69" s="26" t="s">
        <v>72</v>
      </c>
      <c r="P69" s="2">
        <v>3.0</v>
      </c>
      <c r="R69" s="2" t="s">
        <v>46</v>
      </c>
    </row>
    <row r="70" ht="14.25" customHeight="1">
      <c r="A70" s="23">
        <v>64.0</v>
      </c>
      <c r="B70" s="24" t="s">
        <v>95</v>
      </c>
      <c r="C70" s="23">
        <v>25.0</v>
      </c>
      <c r="D70" s="24" t="s">
        <v>51</v>
      </c>
      <c r="E70" s="16">
        <v>16.0</v>
      </c>
      <c r="F70" s="10">
        <v>-5.0</v>
      </c>
      <c r="G70" s="16">
        <v>28.0</v>
      </c>
      <c r="H70" s="17">
        <f t="shared" si="1"/>
        <v>400</v>
      </c>
      <c r="I70" s="17">
        <f t="shared" si="2"/>
        <v>-125</v>
      </c>
      <c r="J70" s="17">
        <f t="shared" si="3"/>
        <v>700</v>
      </c>
      <c r="L70" s="25">
        <v>114.0</v>
      </c>
      <c r="M70" s="26" t="s">
        <v>134</v>
      </c>
      <c r="N70" s="25">
        <v>20.0</v>
      </c>
      <c r="O70" s="26" t="s">
        <v>72</v>
      </c>
      <c r="P70" s="2">
        <v>3.0</v>
      </c>
      <c r="R70" s="2" t="s">
        <v>46</v>
      </c>
    </row>
    <row r="71" ht="14.25" customHeight="1">
      <c r="A71" s="23">
        <v>65.0</v>
      </c>
      <c r="B71" s="24" t="s">
        <v>97</v>
      </c>
      <c r="C71" s="23">
        <v>29.0</v>
      </c>
      <c r="D71" s="24" t="s">
        <v>51</v>
      </c>
      <c r="E71" s="16">
        <v>16.0</v>
      </c>
      <c r="F71" s="10">
        <v>2.0</v>
      </c>
      <c r="G71" s="16">
        <v>28.0</v>
      </c>
      <c r="H71" s="17">
        <f t="shared" si="1"/>
        <v>464</v>
      </c>
      <c r="I71" s="17">
        <f t="shared" si="2"/>
        <v>58</v>
      </c>
      <c r="J71" s="17">
        <f t="shared" si="3"/>
        <v>812</v>
      </c>
      <c r="L71" s="25">
        <v>115.0</v>
      </c>
      <c r="M71" s="26" t="s">
        <v>135</v>
      </c>
      <c r="N71" s="25">
        <v>33.0</v>
      </c>
      <c r="O71" s="26" t="s">
        <v>72</v>
      </c>
      <c r="P71" s="2">
        <v>3.0</v>
      </c>
      <c r="R71" s="2" t="s">
        <v>46</v>
      </c>
    </row>
    <row r="72" ht="14.25" customHeight="1">
      <c r="A72" s="23">
        <v>66.0</v>
      </c>
      <c r="B72" s="24" t="s">
        <v>99</v>
      </c>
      <c r="C72" s="23">
        <v>20.0</v>
      </c>
      <c r="D72" s="24" t="s">
        <v>51</v>
      </c>
      <c r="E72" s="16">
        <v>16.0</v>
      </c>
      <c r="F72" s="10">
        <v>5.0</v>
      </c>
      <c r="G72" s="16">
        <v>28.0</v>
      </c>
      <c r="H72" s="17">
        <f t="shared" si="1"/>
        <v>320</v>
      </c>
      <c r="I72" s="17">
        <f t="shared" si="2"/>
        <v>100</v>
      </c>
      <c r="J72" s="17">
        <f t="shared" si="3"/>
        <v>560</v>
      </c>
      <c r="L72" s="25">
        <v>116.0</v>
      </c>
      <c r="M72" s="26" t="s">
        <v>136</v>
      </c>
      <c r="N72" s="25">
        <v>15.0</v>
      </c>
      <c r="O72" s="26" t="s">
        <v>72</v>
      </c>
      <c r="P72" s="2">
        <v>3.0</v>
      </c>
      <c r="R72" s="2" t="s">
        <v>46</v>
      </c>
    </row>
    <row r="73" ht="14.25" customHeight="1">
      <c r="A73" s="23">
        <v>67.0</v>
      </c>
      <c r="B73" s="24" t="s">
        <v>102</v>
      </c>
      <c r="C73" s="23">
        <v>13.0</v>
      </c>
      <c r="D73" s="24" t="s">
        <v>51</v>
      </c>
      <c r="E73" s="16">
        <v>16.0</v>
      </c>
      <c r="F73" s="10">
        <v>2.0</v>
      </c>
      <c r="G73" s="16">
        <v>21.0</v>
      </c>
      <c r="H73" s="17">
        <f t="shared" si="1"/>
        <v>208</v>
      </c>
      <c r="I73" s="17">
        <f t="shared" si="2"/>
        <v>26</v>
      </c>
      <c r="J73" s="17">
        <f t="shared" si="3"/>
        <v>273</v>
      </c>
      <c r="L73" s="25">
        <v>117.0</v>
      </c>
      <c r="M73" s="26" t="s">
        <v>137</v>
      </c>
      <c r="N73" s="25">
        <v>27.0</v>
      </c>
      <c r="O73" s="26" t="s">
        <v>72</v>
      </c>
      <c r="P73" s="2">
        <v>3.0</v>
      </c>
      <c r="R73" s="2" t="s">
        <v>46</v>
      </c>
    </row>
    <row r="74" ht="14.25" customHeight="1">
      <c r="A74" s="23">
        <v>68.0</v>
      </c>
      <c r="B74" s="24" t="s">
        <v>104</v>
      </c>
      <c r="C74" s="23">
        <v>27.0</v>
      </c>
      <c r="D74" s="24" t="s">
        <v>51</v>
      </c>
      <c r="E74" s="16">
        <v>16.0</v>
      </c>
      <c r="F74" s="10">
        <v>-2.0</v>
      </c>
      <c r="G74" s="16">
        <v>28.0</v>
      </c>
      <c r="H74" s="17">
        <f t="shared" si="1"/>
        <v>432</v>
      </c>
      <c r="I74" s="17">
        <f t="shared" si="2"/>
        <v>-54</v>
      </c>
      <c r="J74" s="17">
        <f t="shared" si="3"/>
        <v>756</v>
      </c>
      <c r="L74" s="25">
        <v>118.0</v>
      </c>
      <c r="M74" s="26" t="s">
        <v>138</v>
      </c>
      <c r="N74" s="25">
        <v>20.0</v>
      </c>
      <c r="O74" s="26" t="s">
        <v>72</v>
      </c>
      <c r="P74" s="2">
        <v>3.0</v>
      </c>
      <c r="R74" s="2" t="s">
        <v>46</v>
      </c>
    </row>
    <row r="75" ht="14.25" customHeight="1">
      <c r="A75" s="23">
        <v>69.0</v>
      </c>
      <c r="B75" s="24" t="s">
        <v>119</v>
      </c>
      <c r="C75" s="23">
        <v>29.0</v>
      </c>
      <c r="D75" s="24" t="s">
        <v>72</v>
      </c>
      <c r="E75" s="16">
        <v>13.0</v>
      </c>
      <c r="F75" s="10">
        <v>2.0</v>
      </c>
      <c r="G75" s="16">
        <v>21.0</v>
      </c>
      <c r="H75" s="17">
        <f t="shared" si="1"/>
        <v>377</v>
      </c>
      <c r="I75" s="17">
        <f t="shared" si="2"/>
        <v>58</v>
      </c>
      <c r="J75" s="17">
        <f t="shared" si="3"/>
        <v>609</v>
      </c>
      <c r="L75" s="25">
        <v>119.0</v>
      </c>
      <c r="M75" s="26" t="s">
        <v>139</v>
      </c>
      <c r="N75" s="25">
        <v>22.0</v>
      </c>
      <c r="O75" s="26" t="s">
        <v>72</v>
      </c>
      <c r="P75" s="2">
        <v>3.0</v>
      </c>
      <c r="R75" s="2" t="s">
        <v>46</v>
      </c>
    </row>
    <row r="76" ht="14.25" customHeight="1">
      <c r="A76" s="23">
        <v>70.0</v>
      </c>
      <c r="B76" s="24" t="s">
        <v>120</v>
      </c>
      <c r="C76" s="23">
        <v>20.0</v>
      </c>
      <c r="D76" s="24" t="s">
        <v>72</v>
      </c>
      <c r="E76" s="16">
        <v>13.0</v>
      </c>
      <c r="F76" s="10">
        <v>-2.0</v>
      </c>
      <c r="G76" s="16">
        <v>21.0</v>
      </c>
      <c r="H76" s="17">
        <f t="shared" si="1"/>
        <v>260</v>
      </c>
      <c r="I76" s="17">
        <f t="shared" si="2"/>
        <v>-40</v>
      </c>
      <c r="J76" s="17">
        <f t="shared" si="3"/>
        <v>420</v>
      </c>
      <c r="L76" s="25">
        <v>120.0</v>
      </c>
      <c r="M76" s="26" t="s">
        <v>140</v>
      </c>
      <c r="N76" s="25">
        <v>20.0</v>
      </c>
      <c r="O76" s="26" t="s">
        <v>72</v>
      </c>
      <c r="P76" s="2">
        <v>3.0</v>
      </c>
      <c r="R76" s="2" t="s">
        <v>46</v>
      </c>
    </row>
    <row r="77" ht="14.25" customHeight="1">
      <c r="A77" s="23">
        <v>71.0</v>
      </c>
      <c r="B77" s="24" t="s">
        <v>121</v>
      </c>
      <c r="C77" s="23">
        <v>30.0</v>
      </c>
      <c r="D77" s="24" t="s">
        <v>72</v>
      </c>
      <c r="E77" s="16">
        <v>13.0</v>
      </c>
      <c r="F77" s="10">
        <v>-5.0</v>
      </c>
      <c r="G77" s="16">
        <v>21.0</v>
      </c>
      <c r="H77" s="17">
        <f t="shared" si="1"/>
        <v>390</v>
      </c>
      <c r="I77" s="17">
        <f t="shared" si="2"/>
        <v>-150</v>
      </c>
      <c r="J77" s="17">
        <f t="shared" si="3"/>
        <v>630</v>
      </c>
      <c r="L77" s="20">
        <v>33.0</v>
      </c>
      <c r="M77" s="21" t="s">
        <v>100</v>
      </c>
      <c r="N77" s="20">
        <v>26.0</v>
      </c>
      <c r="O77" s="21" t="s">
        <v>101</v>
      </c>
      <c r="P77" s="2">
        <v>4.0</v>
      </c>
      <c r="Q77" s="2">
        <v>4.0</v>
      </c>
      <c r="R77" s="2" t="s">
        <v>46</v>
      </c>
    </row>
    <row r="78" ht="14.25" customHeight="1">
      <c r="A78" s="23">
        <v>72.0</v>
      </c>
      <c r="B78" s="24" t="s">
        <v>122</v>
      </c>
      <c r="C78" s="23">
        <v>22.0</v>
      </c>
      <c r="D78" s="24" t="s">
        <v>72</v>
      </c>
      <c r="E78" s="16">
        <v>13.0</v>
      </c>
      <c r="F78" s="10">
        <v>5.0</v>
      </c>
      <c r="G78" s="16">
        <v>21.0</v>
      </c>
      <c r="H78" s="17">
        <f t="shared" si="1"/>
        <v>286</v>
      </c>
      <c r="I78" s="17">
        <f t="shared" si="2"/>
        <v>110</v>
      </c>
      <c r="J78" s="17">
        <f t="shared" si="3"/>
        <v>462</v>
      </c>
      <c r="L78" s="20">
        <v>34.0</v>
      </c>
      <c r="M78" s="21" t="s">
        <v>103</v>
      </c>
      <c r="N78" s="20">
        <v>26.0</v>
      </c>
      <c r="O78" s="21" t="s">
        <v>101</v>
      </c>
      <c r="P78" s="2">
        <v>4.0</v>
      </c>
      <c r="Q78" s="2">
        <v>4.0</v>
      </c>
      <c r="R78" s="2" t="s">
        <v>46</v>
      </c>
    </row>
    <row r="79" ht="14.25" customHeight="1">
      <c r="A79" s="27">
        <v>73.0</v>
      </c>
      <c r="B79" s="28" t="s">
        <v>141</v>
      </c>
      <c r="C79" s="27">
        <v>40.0</v>
      </c>
      <c r="D79" s="28" t="s">
        <v>83</v>
      </c>
      <c r="E79" s="16">
        <v>3.0</v>
      </c>
      <c r="F79" s="10">
        <v>-5.0</v>
      </c>
      <c r="G79" s="16">
        <v>56.0</v>
      </c>
      <c r="H79" s="17">
        <f t="shared" si="1"/>
        <v>120</v>
      </c>
      <c r="I79" s="17">
        <f t="shared" si="2"/>
        <v>-200</v>
      </c>
      <c r="J79" s="17">
        <f t="shared" si="3"/>
        <v>2240</v>
      </c>
      <c r="L79" s="20">
        <v>35.0</v>
      </c>
      <c r="M79" s="21" t="s">
        <v>105</v>
      </c>
      <c r="N79" s="20">
        <v>26.0</v>
      </c>
      <c r="O79" s="21" t="s">
        <v>101</v>
      </c>
      <c r="P79" s="2">
        <v>4.0</v>
      </c>
      <c r="Q79" s="2">
        <v>4.0</v>
      </c>
      <c r="R79" s="2" t="s">
        <v>46</v>
      </c>
    </row>
    <row r="80" ht="14.25" customHeight="1">
      <c r="A80" s="27">
        <v>74.0</v>
      </c>
      <c r="B80" s="28" t="s">
        <v>142</v>
      </c>
      <c r="C80" s="27">
        <v>40.0</v>
      </c>
      <c r="D80" s="28" t="s">
        <v>83</v>
      </c>
      <c r="E80" s="16">
        <v>3.0</v>
      </c>
      <c r="F80" s="10">
        <v>-5.0</v>
      </c>
      <c r="G80" s="16">
        <v>49.0</v>
      </c>
      <c r="H80" s="17">
        <f t="shared" si="1"/>
        <v>120</v>
      </c>
      <c r="I80" s="17">
        <f t="shared" si="2"/>
        <v>-200</v>
      </c>
      <c r="J80" s="17">
        <f t="shared" si="3"/>
        <v>1960</v>
      </c>
      <c r="L80" s="20">
        <v>36.0</v>
      </c>
      <c r="M80" s="21" t="s">
        <v>106</v>
      </c>
      <c r="N80" s="20">
        <v>26.0</v>
      </c>
      <c r="O80" s="21" t="s">
        <v>101</v>
      </c>
      <c r="P80" s="2">
        <v>4.0</v>
      </c>
      <c r="Q80" s="2">
        <v>4.0</v>
      </c>
      <c r="R80" s="2" t="s">
        <v>46</v>
      </c>
    </row>
    <row r="81" ht="14.25" customHeight="1">
      <c r="A81" s="27">
        <v>75.0</v>
      </c>
      <c r="B81" s="28" t="s">
        <v>143</v>
      </c>
      <c r="C81" s="27">
        <v>40.0</v>
      </c>
      <c r="D81" s="28" t="s">
        <v>83</v>
      </c>
      <c r="E81" s="16">
        <v>3.0</v>
      </c>
      <c r="F81" s="10">
        <v>-5.0</v>
      </c>
      <c r="G81" s="16">
        <v>42.0</v>
      </c>
      <c r="H81" s="17">
        <f t="shared" si="1"/>
        <v>120</v>
      </c>
      <c r="I81" s="17">
        <f t="shared" si="2"/>
        <v>-200</v>
      </c>
      <c r="J81" s="17">
        <f t="shared" si="3"/>
        <v>1680</v>
      </c>
      <c r="L81" s="20">
        <v>37.0</v>
      </c>
      <c r="M81" s="21" t="s">
        <v>107</v>
      </c>
      <c r="N81" s="20">
        <v>26.0</v>
      </c>
      <c r="O81" s="21" t="s">
        <v>101</v>
      </c>
      <c r="P81" s="2">
        <v>4.0</v>
      </c>
      <c r="Q81" s="2">
        <v>4.0</v>
      </c>
      <c r="R81" s="2" t="s">
        <v>46</v>
      </c>
    </row>
    <row r="82" ht="14.25" customHeight="1">
      <c r="A82" s="27">
        <v>76.0</v>
      </c>
      <c r="B82" s="28" t="s">
        <v>144</v>
      </c>
      <c r="C82" s="27">
        <v>40.0</v>
      </c>
      <c r="D82" s="28" t="s">
        <v>83</v>
      </c>
      <c r="E82" s="16">
        <v>3.0</v>
      </c>
      <c r="F82" s="10">
        <v>-5.0</v>
      </c>
      <c r="G82" s="16">
        <v>35.0</v>
      </c>
      <c r="H82" s="17">
        <f t="shared" si="1"/>
        <v>120</v>
      </c>
      <c r="I82" s="17">
        <f t="shared" si="2"/>
        <v>-200</v>
      </c>
      <c r="J82" s="17">
        <f t="shared" si="3"/>
        <v>1400</v>
      </c>
      <c r="L82" s="20">
        <v>38.0</v>
      </c>
      <c r="M82" s="21" t="s">
        <v>108</v>
      </c>
      <c r="N82" s="20">
        <v>26.0</v>
      </c>
      <c r="O82" s="21" t="s">
        <v>101</v>
      </c>
      <c r="P82" s="2">
        <v>4.0</v>
      </c>
      <c r="Q82" s="2">
        <v>4.0</v>
      </c>
      <c r="R82" s="2" t="s">
        <v>46</v>
      </c>
    </row>
    <row r="83" ht="14.25" customHeight="1">
      <c r="A83" s="27">
        <v>77.0</v>
      </c>
      <c r="B83" s="28" t="s">
        <v>145</v>
      </c>
      <c r="C83" s="27">
        <v>40.0</v>
      </c>
      <c r="D83" s="28" t="s">
        <v>83</v>
      </c>
      <c r="E83" s="16">
        <v>3.0</v>
      </c>
      <c r="F83" s="10">
        <v>-5.0</v>
      </c>
      <c r="G83" s="16">
        <v>28.0</v>
      </c>
      <c r="H83" s="17">
        <f t="shared" si="1"/>
        <v>120</v>
      </c>
      <c r="I83" s="17">
        <f t="shared" si="2"/>
        <v>-200</v>
      </c>
      <c r="J83" s="17">
        <f t="shared" si="3"/>
        <v>1120</v>
      </c>
      <c r="L83" s="20">
        <v>39.0</v>
      </c>
      <c r="M83" s="21" t="s">
        <v>109</v>
      </c>
      <c r="N83" s="20">
        <v>26.0</v>
      </c>
      <c r="O83" s="21" t="s">
        <v>101</v>
      </c>
      <c r="P83" s="2">
        <v>4.0</v>
      </c>
      <c r="Q83" s="2">
        <v>4.0</v>
      </c>
      <c r="R83" s="2" t="s">
        <v>46</v>
      </c>
    </row>
    <row r="84" ht="14.25" customHeight="1">
      <c r="A84" s="27">
        <v>78.0</v>
      </c>
      <c r="B84" s="28" t="s">
        <v>146</v>
      </c>
      <c r="C84" s="27">
        <v>40.0</v>
      </c>
      <c r="D84" s="28" t="s">
        <v>83</v>
      </c>
      <c r="E84" s="16">
        <v>6.0</v>
      </c>
      <c r="F84" s="10">
        <v>-5.0</v>
      </c>
      <c r="G84" s="16">
        <v>49.0</v>
      </c>
      <c r="H84" s="17">
        <f t="shared" si="1"/>
        <v>240</v>
      </c>
      <c r="I84" s="17">
        <f t="shared" si="2"/>
        <v>-200</v>
      </c>
      <c r="J84" s="17">
        <f t="shared" si="3"/>
        <v>1960</v>
      </c>
      <c r="L84" s="20">
        <v>40.0</v>
      </c>
      <c r="M84" s="21" t="s">
        <v>110</v>
      </c>
      <c r="N84" s="20">
        <v>26.0</v>
      </c>
      <c r="O84" s="21" t="s">
        <v>101</v>
      </c>
      <c r="P84" s="2">
        <v>4.0</v>
      </c>
      <c r="Q84" s="2">
        <v>4.0</v>
      </c>
      <c r="R84" s="2" t="s">
        <v>46</v>
      </c>
    </row>
    <row r="85" ht="14.25" customHeight="1">
      <c r="A85" s="27">
        <v>79.0</v>
      </c>
      <c r="B85" s="28" t="s">
        <v>147</v>
      </c>
      <c r="C85" s="27">
        <v>40.0</v>
      </c>
      <c r="D85" s="28" t="s">
        <v>83</v>
      </c>
      <c r="E85" s="16">
        <v>6.0</v>
      </c>
      <c r="F85" s="10">
        <v>-5.0</v>
      </c>
      <c r="G85" s="16">
        <v>56.0</v>
      </c>
      <c r="H85" s="17">
        <f t="shared" si="1"/>
        <v>240</v>
      </c>
      <c r="I85" s="17">
        <f t="shared" si="2"/>
        <v>-200</v>
      </c>
      <c r="J85" s="17">
        <f t="shared" si="3"/>
        <v>2240</v>
      </c>
      <c r="L85" s="18">
        <v>21.0</v>
      </c>
      <c r="M85" s="19" t="s">
        <v>82</v>
      </c>
      <c r="N85" s="18">
        <v>21.0</v>
      </c>
      <c r="O85" s="19" t="s">
        <v>83</v>
      </c>
      <c r="P85" s="2">
        <v>5.0</v>
      </c>
      <c r="R85" s="2" t="s">
        <v>46</v>
      </c>
    </row>
    <row r="86" ht="14.25" customHeight="1">
      <c r="A86" s="27">
        <v>80.0</v>
      </c>
      <c r="B86" s="28" t="s">
        <v>148</v>
      </c>
      <c r="C86" s="27">
        <v>40.0</v>
      </c>
      <c r="D86" s="28" t="s">
        <v>83</v>
      </c>
      <c r="E86" s="16">
        <v>6.0</v>
      </c>
      <c r="F86" s="10">
        <v>5.0</v>
      </c>
      <c r="G86" s="16">
        <v>56.0</v>
      </c>
      <c r="H86" s="17">
        <f t="shared" si="1"/>
        <v>240</v>
      </c>
      <c r="I86" s="17">
        <f t="shared" si="2"/>
        <v>200</v>
      </c>
      <c r="J86" s="17">
        <f t="shared" si="3"/>
        <v>2240</v>
      </c>
      <c r="L86" s="18">
        <v>22.0</v>
      </c>
      <c r="M86" s="19" t="s">
        <v>84</v>
      </c>
      <c r="N86" s="18">
        <v>18.0</v>
      </c>
      <c r="O86" s="19" t="s">
        <v>83</v>
      </c>
      <c r="P86" s="2">
        <v>5.0</v>
      </c>
      <c r="R86" s="2" t="s">
        <v>46</v>
      </c>
    </row>
    <row r="87" ht="14.25" customHeight="1">
      <c r="A87" s="27">
        <v>81.0</v>
      </c>
      <c r="B87" s="28" t="s">
        <v>149</v>
      </c>
      <c r="C87" s="27">
        <v>40.0</v>
      </c>
      <c r="D87" s="28" t="s">
        <v>83</v>
      </c>
      <c r="E87" s="16">
        <v>3.0</v>
      </c>
      <c r="F87" s="10">
        <v>-2.0</v>
      </c>
      <c r="G87" s="2">
        <v>56.0</v>
      </c>
      <c r="H87" s="17">
        <f t="shared" si="1"/>
        <v>120</v>
      </c>
      <c r="I87" s="17">
        <f t="shared" si="2"/>
        <v>-80</v>
      </c>
      <c r="J87" s="17">
        <f t="shared" si="3"/>
        <v>2240</v>
      </c>
      <c r="L87" s="18">
        <v>23.0</v>
      </c>
      <c r="M87" s="19" t="s">
        <v>86</v>
      </c>
      <c r="N87" s="18">
        <v>17.0</v>
      </c>
      <c r="O87" s="19" t="s">
        <v>83</v>
      </c>
      <c r="P87" s="2">
        <v>5.0</v>
      </c>
      <c r="R87" s="2" t="s">
        <v>46</v>
      </c>
    </row>
    <row r="88" ht="14.25" customHeight="1">
      <c r="A88" s="27">
        <v>82.0</v>
      </c>
      <c r="B88" s="28" t="s">
        <v>150</v>
      </c>
      <c r="C88" s="27">
        <v>40.0</v>
      </c>
      <c r="D88" s="28" t="s">
        <v>83</v>
      </c>
      <c r="E88" s="16">
        <v>3.0</v>
      </c>
      <c r="F88" s="10">
        <v>-2.0</v>
      </c>
      <c r="G88" s="16">
        <v>49.0</v>
      </c>
      <c r="H88" s="17">
        <f t="shared" si="1"/>
        <v>120</v>
      </c>
      <c r="I88" s="17">
        <f t="shared" si="2"/>
        <v>-80</v>
      </c>
      <c r="J88" s="17">
        <f t="shared" si="3"/>
        <v>1960</v>
      </c>
      <c r="L88" s="18">
        <v>24.0</v>
      </c>
      <c r="M88" s="19" t="s">
        <v>87</v>
      </c>
      <c r="N88" s="18">
        <v>24.0</v>
      </c>
      <c r="O88" s="19" t="s">
        <v>83</v>
      </c>
      <c r="P88" s="2">
        <v>5.0</v>
      </c>
      <c r="R88" s="2" t="s">
        <v>46</v>
      </c>
    </row>
    <row r="89" ht="14.25" customHeight="1">
      <c r="A89" s="27">
        <v>83.0</v>
      </c>
      <c r="B89" s="28" t="s">
        <v>151</v>
      </c>
      <c r="C89" s="27">
        <v>40.0</v>
      </c>
      <c r="D89" s="28" t="s">
        <v>83</v>
      </c>
      <c r="E89" s="16">
        <v>3.0</v>
      </c>
      <c r="F89" s="10">
        <v>-2.0</v>
      </c>
      <c r="G89" s="16">
        <v>42.0</v>
      </c>
      <c r="H89" s="17">
        <f t="shared" si="1"/>
        <v>120</v>
      </c>
      <c r="I89" s="17">
        <f t="shared" si="2"/>
        <v>-80</v>
      </c>
      <c r="J89" s="17">
        <f t="shared" si="3"/>
        <v>1680</v>
      </c>
      <c r="L89" s="18">
        <v>25.0</v>
      </c>
      <c r="M89" s="19" t="s">
        <v>88</v>
      </c>
      <c r="N89" s="18">
        <v>15.0</v>
      </c>
      <c r="O89" s="19" t="s">
        <v>83</v>
      </c>
      <c r="P89" s="2">
        <v>5.0</v>
      </c>
      <c r="R89" s="2" t="s">
        <v>46</v>
      </c>
    </row>
    <row r="90" ht="14.25" customHeight="1">
      <c r="A90" s="27">
        <v>84.0</v>
      </c>
      <c r="B90" s="28" t="s">
        <v>152</v>
      </c>
      <c r="C90" s="27">
        <v>40.0</v>
      </c>
      <c r="D90" s="28" t="s">
        <v>83</v>
      </c>
      <c r="E90" s="16">
        <v>3.0</v>
      </c>
      <c r="F90" s="10">
        <v>-2.0</v>
      </c>
      <c r="G90" s="16">
        <v>35.0</v>
      </c>
      <c r="H90" s="17">
        <f t="shared" si="1"/>
        <v>120</v>
      </c>
      <c r="I90" s="17">
        <f t="shared" si="2"/>
        <v>-80</v>
      </c>
      <c r="J90" s="17">
        <f t="shared" si="3"/>
        <v>1400</v>
      </c>
      <c r="L90" s="18">
        <v>26.0</v>
      </c>
      <c r="M90" s="19" t="s">
        <v>89</v>
      </c>
      <c r="N90" s="18">
        <v>19.0</v>
      </c>
      <c r="O90" s="19" t="s">
        <v>83</v>
      </c>
      <c r="P90" s="2">
        <v>5.0</v>
      </c>
      <c r="R90" s="2" t="s">
        <v>46</v>
      </c>
    </row>
    <row r="91" ht="14.25" customHeight="1">
      <c r="A91" s="27">
        <v>85.0</v>
      </c>
      <c r="B91" s="28" t="s">
        <v>153</v>
      </c>
      <c r="C91" s="27">
        <v>40.0</v>
      </c>
      <c r="D91" s="28" t="s">
        <v>83</v>
      </c>
      <c r="E91" s="16">
        <v>3.0</v>
      </c>
      <c r="F91" s="10">
        <v>-2.0</v>
      </c>
      <c r="G91" s="16">
        <v>28.0</v>
      </c>
      <c r="H91" s="17">
        <f t="shared" si="1"/>
        <v>120</v>
      </c>
      <c r="I91" s="17">
        <f t="shared" si="2"/>
        <v>-80</v>
      </c>
      <c r="J91" s="17">
        <f t="shared" si="3"/>
        <v>1120</v>
      </c>
      <c r="L91" s="18">
        <v>27.0</v>
      </c>
      <c r="M91" s="19" t="s">
        <v>90</v>
      </c>
      <c r="N91" s="18">
        <v>15.0</v>
      </c>
      <c r="O91" s="19" t="s">
        <v>83</v>
      </c>
      <c r="P91" s="2">
        <v>5.0</v>
      </c>
      <c r="R91" s="2" t="s">
        <v>46</v>
      </c>
    </row>
    <row r="92" ht="14.25" customHeight="1">
      <c r="A92" s="27">
        <v>86.0</v>
      </c>
      <c r="B92" s="28" t="s">
        <v>154</v>
      </c>
      <c r="C92" s="27">
        <v>40.0</v>
      </c>
      <c r="D92" s="28" t="s">
        <v>83</v>
      </c>
      <c r="E92" s="16">
        <v>6.0</v>
      </c>
      <c r="F92" s="10">
        <v>-2.0</v>
      </c>
      <c r="G92" s="16">
        <v>49.0</v>
      </c>
      <c r="H92" s="17">
        <f t="shared" si="1"/>
        <v>240</v>
      </c>
      <c r="I92" s="17">
        <f t="shared" si="2"/>
        <v>-80</v>
      </c>
      <c r="J92" s="17">
        <f t="shared" si="3"/>
        <v>1960</v>
      </c>
      <c r="L92" s="18">
        <v>28.0</v>
      </c>
      <c r="M92" s="19" t="s">
        <v>91</v>
      </c>
      <c r="N92" s="18">
        <v>23.0</v>
      </c>
      <c r="O92" s="19" t="s">
        <v>83</v>
      </c>
      <c r="P92" s="2">
        <v>5.0</v>
      </c>
      <c r="R92" s="2" t="s">
        <v>46</v>
      </c>
    </row>
    <row r="93" ht="14.25" customHeight="1">
      <c r="A93" s="27">
        <v>87.0</v>
      </c>
      <c r="B93" s="28" t="s">
        <v>155</v>
      </c>
      <c r="C93" s="27">
        <v>40.0</v>
      </c>
      <c r="D93" s="28" t="s">
        <v>83</v>
      </c>
      <c r="E93" s="16">
        <v>6.0</v>
      </c>
      <c r="F93" s="10">
        <v>-2.0</v>
      </c>
      <c r="G93" s="16">
        <v>56.0</v>
      </c>
      <c r="H93" s="17">
        <f t="shared" si="1"/>
        <v>240</v>
      </c>
      <c r="I93" s="17">
        <f t="shared" si="2"/>
        <v>-80</v>
      </c>
      <c r="J93" s="17">
        <f t="shared" si="3"/>
        <v>2240</v>
      </c>
      <c r="L93" s="18">
        <v>29.0</v>
      </c>
      <c r="M93" s="19" t="s">
        <v>92</v>
      </c>
      <c r="N93" s="18">
        <v>18.0</v>
      </c>
      <c r="O93" s="19" t="s">
        <v>83</v>
      </c>
      <c r="P93" s="2">
        <v>5.0</v>
      </c>
      <c r="R93" s="2" t="s">
        <v>46</v>
      </c>
    </row>
    <row r="94" ht="14.25" customHeight="1">
      <c r="A94" s="27">
        <v>88.0</v>
      </c>
      <c r="B94" s="28" t="s">
        <v>156</v>
      </c>
      <c r="C94" s="27">
        <v>40.0</v>
      </c>
      <c r="D94" s="28" t="s">
        <v>83</v>
      </c>
      <c r="E94" s="16">
        <v>3.0</v>
      </c>
      <c r="F94" s="10">
        <v>-2.0</v>
      </c>
      <c r="G94" s="16">
        <v>7.0</v>
      </c>
      <c r="H94" s="17">
        <f t="shared" si="1"/>
        <v>120</v>
      </c>
      <c r="I94" s="17">
        <f t="shared" si="2"/>
        <v>-80</v>
      </c>
      <c r="J94" s="17">
        <f t="shared" si="3"/>
        <v>280</v>
      </c>
      <c r="L94" s="18">
        <v>30.0</v>
      </c>
      <c r="M94" s="19" t="s">
        <v>94</v>
      </c>
      <c r="N94" s="18">
        <v>19.0</v>
      </c>
      <c r="O94" s="19" t="s">
        <v>83</v>
      </c>
      <c r="P94" s="2">
        <v>5.0</v>
      </c>
      <c r="R94" s="2" t="s">
        <v>46</v>
      </c>
    </row>
    <row r="95" ht="14.25" customHeight="1">
      <c r="A95" s="27">
        <v>89.0</v>
      </c>
      <c r="B95" s="28" t="s">
        <v>157</v>
      </c>
      <c r="C95" s="27">
        <v>40.0</v>
      </c>
      <c r="D95" s="28" t="s">
        <v>83</v>
      </c>
      <c r="E95" s="16">
        <v>3.0</v>
      </c>
      <c r="F95" s="10">
        <v>2.0</v>
      </c>
      <c r="G95" s="2">
        <v>56.0</v>
      </c>
      <c r="H95" s="17">
        <f t="shared" si="1"/>
        <v>120</v>
      </c>
      <c r="I95" s="17">
        <f t="shared" si="2"/>
        <v>80</v>
      </c>
      <c r="J95" s="17">
        <f t="shared" si="3"/>
        <v>2240</v>
      </c>
      <c r="L95" s="18">
        <v>31.0</v>
      </c>
      <c r="M95" s="19" t="s">
        <v>96</v>
      </c>
      <c r="N95" s="18">
        <v>22.0</v>
      </c>
      <c r="O95" s="19" t="s">
        <v>83</v>
      </c>
      <c r="P95" s="2">
        <v>5.0</v>
      </c>
      <c r="R95" s="2" t="s">
        <v>46</v>
      </c>
    </row>
    <row r="96" ht="14.25" customHeight="1">
      <c r="A96" s="27">
        <v>90.0</v>
      </c>
      <c r="B96" s="28" t="s">
        <v>158</v>
      </c>
      <c r="C96" s="27">
        <v>40.0</v>
      </c>
      <c r="D96" s="28" t="s">
        <v>83</v>
      </c>
      <c r="E96" s="16">
        <v>3.0</v>
      </c>
      <c r="F96" s="10">
        <v>2.0</v>
      </c>
      <c r="G96" s="16">
        <v>49.0</v>
      </c>
      <c r="H96" s="17">
        <f t="shared" si="1"/>
        <v>120</v>
      </c>
      <c r="I96" s="17">
        <f t="shared" si="2"/>
        <v>80</v>
      </c>
      <c r="J96" s="17">
        <f t="shared" si="3"/>
        <v>1960</v>
      </c>
      <c r="L96" s="18">
        <v>32.0</v>
      </c>
      <c r="M96" s="19" t="s">
        <v>98</v>
      </c>
      <c r="N96" s="18">
        <v>25.0</v>
      </c>
      <c r="O96" s="19" t="s">
        <v>83</v>
      </c>
      <c r="P96" s="2">
        <v>5.0</v>
      </c>
      <c r="R96" s="2" t="s">
        <v>46</v>
      </c>
    </row>
    <row r="97" ht="14.25" customHeight="1">
      <c r="A97" s="27">
        <v>91.0</v>
      </c>
      <c r="B97" s="28" t="s">
        <v>159</v>
      </c>
      <c r="C97" s="27">
        <v>40.0</v>
      </c>
      <c r="D97" s="28" t="s">
        <v>83</v>
      </c>
      <c r="E97" s="16">
        <v>3.0</v>
      </c>
      <c r="F97" s="10">
        <v>2.0</v>
      </c>
      <c r="G97" s="16">
        <v>42.0</v>
      </c>
      <c r="H97" s="17">
        <f t="shared" si="1"/>
        <v>120</v>
      </c>
      <c r="I97" s="17">
        <f t="shared" si="2"/>
        <v>80</v>
      </c>
      <c r="J97" s="17">
        <f t="shared" si="3"/>
        <v>1680</v>
      </c>
      <c r="L97" s="27">
        <v>73.0</v>
      </c>
      <c r="M97" s="28" t="s">
        <v>141</v>
      </c>
      <c r="N97" s="27">
        <v>40.0</v>
      </c>
      <c r="O97" s="28" t="s">
        <v>83</v>
      </c>
      <c r="P97" s="2">
        <v>5.0</v>
      </c>
      <c r="R97" s="2" t="s">
        <v>46</v>
      </c>
    </row>
    <row r="98" ht="14.25" customHeight="1">
      <c r="A98" s="27">
        <v>92.0</v>
      </c>
      <c r="B98" s="28" t="s">
        <v>160</v>
      </c>
      <c r="C98" s="27">
        <v>40.0</v>
      </c>
      <c r="D98" s="28" t="s">
        <v>83</v>
      </c>
      <c r="E98" s="16">
        <v>3.0</v>
      </c>
      <c r="F98" s="10">
        <v>2.0</v>
      </c>
      <c r="G98" s="16">
        <v>35.0</v>
      </c>
      <c r="H98" s="17">
        <f t="shared" si="1"/>
        <v>120</v>
      </c>
      <c r="I98" s="17">
        <f t="shared" si="2"/>
        <v>80</v>
      </c>
      <c r="J98" s="17">
        <f t="shared" si="3"/>
        <v>1400</v>
      </c>
      <c r="L98" s="27">
        <v>74.0</v>
      </c>
      <c r="M98" s="28" t="s">
        <v>142</v>
      </c>
      <c r="N98" s="27">
        <v>40.0</v>
      </c>
      <c r="O98" s="28" t="s">
        <v>83</v>
      </c>
      <c r="P98" s="2">
        <v>5.0</v>
      </c>
      <c r="R98" s="2" t="s">
        <v>46</v>
      </c>
    </row>
    <row r="99" ht="14.25" customHeight="1">
      <c r="A99" s="27">
        <v>93.0</v>
      </c>
      <c r="B99" s="28" t="s">
        <v>161</v>
      </c>
      <c r="C99" s="27">
        <v>40.0</v>
      </c>
      <c r="D99" s="28" t="s">
        <v>83</v>
      </c>
      <c r="E99" s="16">
        <v>3.0</v>
      </c>
      <c r="F99" s="10">
        <v>2.0</v>
      </c>
      <c r="G99" s="16">
        <v>28.0</v>
      </c>
      <c r="H99" s="17">
        <f t="shared" si="1"/>
        <v>120</v>
      </c>
      <c r="I99" s="17">
        <f t="shared" si="2"/>
        <v>80</v>
      </c>
      <c r="J99" s="17">
        <f t="shared" si="3"/>
        <v>1120</v>
      </c>
      <c r="L99" s="27">
        <v>75.0</v>
      </c>
      <c r="M99" s="28" t="s">
        <v>143</v>
      </c>
      <c r="N99" s="27">
        <v>40.0</v>
      </c>
      <c r="O99" s="28" t="s">
        <v>83</v>
      </c>
      <c r="P99" s="2">
        <v>5.0</v>
      </c>
      <c r="R99" s="2" t="s">
        <v>46</v>
      </c>
    </row>
    <row r="100" ht="14.25" customHeight="1">
      <c r="A100" s="27">
        <v>94.0</v>
      </c>
      <c r="B100" s="28" t="s">
        <v>162</v>
      </c>
      <c r="C100" s="27">
        <v>40.0</v>
      </c>
      <c r="D100" s="28" t="s">
        <v>83</v>
      </c>
      <c r="E100" s="16">
        <v>6.0</v>
      </c>
      <c r="F100" s="10">
        <v>2.0</v>
      </c>
      <c r="G100" s="16">
        <v>49.0</v>
      </c>
      <c r="H100" s="17">
        <f t="shared" si="1"/>
        <v>240</v>
      </c>
      <c r="I100" s="17">
        <f t="shared" si="2"/>
        <v>80</v>
      </c>
      <c r="J100" s="17">
        <f t="shared" si="3"/>
        <v>1960</v>
      </c>
      <c r="L100" s="27">
        <v>76.0</v>
      </c>
      <c r="M100" s="28" t="s">
        <v>144</v>
      </c>
      <c r="N100" s="27">
        <v>40.0</v>
      </c>
      <c r="O100" s="28" t="s">
        <v>83</v>
      </c>
      <c r="P100" s="2">
        <v>5.0</v>
      </c>
      <c r="R100" s="2" t="s">
        <v>46</v>
      </c>
    </row>
    <row r="101" ht="14.25" customHeight="1">
      <c r="A101" s="27">
        <v>95.0</v>
      </c>
      <c r="B101" s="28" t="s">
        <v>163</v>
      </c>
      <c r="C101" s="27">
        <v>40.0</v>
      </c>
      <c r="D101" s="28" t="s">
        <v>83</v>
      </c>
      <c r="E101" s="16">
        <v>6.0</v>
      </c>
      <c r="F101" s="10">
        <v>2.0</v>
      </c>
      <c r="G101" s="16">
        <v>56.0</v>
      </c>
      <c r="H101" s="17">
        <f t="shared" si="1"/>
        <v>240</v>
      </c>
      <c r="I101" s="17">
        <f t="shared" si="2"/>
        <v>80</v>
      </c>
      <c r="J101" s="17">
        <f t="shared" si="3"/>
        <v>2240</v>
      </c>
      <c r="L101" s="27">
        <v>77.0</v>
      </c>
      <c r="M101" s="28" t="s">
        <v>145</v>
      </c>
      <c r="N101" s="27">
        <v>40.0</v>
      </c>
      <c r="O101" s="28" t="s">
        <v>83</v>
      </c>
      <c r="P101" s="2">
        <v>5.0</v>
      </c>
      <c r="R101" s="2" t="s">
        <v>46</v>
      </c>
    </row>
    <row r="102" ht="14.25" customHeight="1">
      <c r="A102" s="27">
        <v>96.0</v>
      </c>
      <c r="B102" s="28" t="s">
        <v>164</v>
      </c>
      <c r="C102" s="27">
        <v>40.0</v>
      </c>
      <c r="D102" s="28" t="s">
        <v>83</v>
      </c>
      <c r="E102" s="16">
        <v>3.0</v>
      </c>
      <c r="F102" s="10">
        <v>2.0</v>
      </c>
      <c r="G102" s="16">
        <v>7.0</v>
      </c>
      <c r="H102" s="17">
        <f t="shared" si="1"/>
        <v>120</v>
      </c>
      <c r="I102" s="17">
        <f t="shared" si="2"/>
        <v>80</v>
      </c>
      <c r="J102" s="17">
        <f t="shared" si="3"/>
        <v>280</v>
      </c>
      <c r="L102" s="27">
        <v>78.0</v>
      </c>
      <c r="M102" s="28" t="s">
        <v>146</v>
      </c>
      <c r="N102" s="27">
        <v>40.0</v>
      </c>
      <c r="O102" s="28" t="s">
        <v>83</v>
      </c>
      <c r="P102" s="2">
        <v>5.0</v>
      </c>
      <c r="R102" s="2" t="s">
        <v>46</v>
      </c>
    </row>
    <row r="103" ht="14.25" customHeight="1">
      <c r="A103" s="27">
        <v>97.0</v>
      </c>
      <c r="B103" s="28" t="s">
        <v>165</v>
      </c>
      <c r="C103" s="27">
        <v>40.0</v>
      </c>
      <c r="D103" s="28" t="s">
        <v>83</v>
      </c>
      <c r="E103" s="16">
        <v>3.0</v>
      </c>
      <c r="F103" s="10">
        <v>5.0</v>
      </c>
      <c r="G103" s="2">
        <v>56.0</v>
      </c>
      <c r="H103" s="17">
        <f t="shared" si="1"/>
        <v>120</v>
      </c>
      <c r="I103" s="17">
        <f t="shared" si="2"/>
        <v>200</v>
      </c>
      <c r="J103" s="17">
        <f t="shared" si="3"/>
        <v>2240</v>
      </c>
      <c r="L103" s="27">
        <v>79.0</v>
      </c>
      <c r="M103" s="28" t="s">
        <v>147</v>
      </c>
      <c r="N103" s="27">
        <v>40.0</v>
      </c>
      <c r="O103" s="28" t="s">
        <v>83</v>
      </c>
      <c r="P103" s="2">
        <v>5.0</v>
      </c>
      <c r="R103" s="2" t="s">
        <v>46</v>
      </c>
    </row>
    <row r="104" ht="14.25" customHeight="1">
      <c r="A104" s="27">
        <v>98.0</v>
      </c>
      <c r="B104" s="28" t="s">
        <v>166</v>
      </c>
      <c r="C104" s="27">
        <v>40.0</v>
      </c>
      <c r="D104" s="28" t="s">
        <v>83</v>
      </c>
      <c r="E104" s="16">
        <v>3.0</v>
      </c>
      <c r="F104" s="10">
        <v>5.0</v>
      </c>
      <c r="G104" s="16">
        <v>49.0</v>
      </c>
      <c r="H104" s="17">
        <f t="shared" si="1"/>
        <v>120</v>
      </c>
      <c r="I104" s="17">
        <f t="shared" si="2"/>
        <v>200</v>
      </c>
      <c r="J104" s="17">
        <f t="shared" si="3"/>
        <v>1960</v>
      </c>
      <c r="L104" s="27">
        <v>80.0</v>
      </c>
      <c r="M104" s="28" t="s">
        <v>148</v>
      </c>
      <c r="N104" s="27">
        <v>40.0</v>
      </c>
      <c r="O104" s="28" t="s">
        <v>83</v>
      </c>
      <c r="P104" s="2">
        <v>5.0</v>
      </c>
      <c r="R104" s="2" t="s">
        <v>46</v>
      </c>
    </row>
    <row r="105" ht="14.25" customHeight="1">
      <c r="A105" s="27">
        <v>99.0</v>
      </c>
      <c r="B105" s="28" t="s">
        <v>167</v>
      </c>
      <c r="C105" s="27">
        <v>40.0</v>
      </c>
      <c r="D105" s="28" t="s">
        <v>83</v>
      </c>
      <c r="E105" s="16">
        <v>3.0</v>
      </c>
      <c r="F105" s="10">
        <v>5.0</v>
      </c>
      <c r="G105" s="16">
        <v>42.0</v>
      </c>
      <c r="H105" s="17">
        <f t="shared" si="1"/>
        <v>120</v>
      </c>
      <c r="I105" s="17">
        <f t="shared" si="2"/>
        <v>200</v>
      </c>
      <c r="J105" s="17">
        <f t="shared" si="3"/>
        <v>1680</v>
      </c>
      <c r="L105" s="27">
        <v>81.0</v>
      </c>
      <c r="M105" s="28" t="s">
        <v>149</v>
      </c>
      <c r="N105" s="27">
        <v>40.0</v>
      </c>
      <c r="O105" s="28" t="s">
        <v>83</v>
      </c>
      <c r="P105" s="2">
        <v>5.0</v>
      </c>
      <c r="R105" s="2" t="s">
        <v>46</v>
      </c>
    </row>
    <row r="106" ht="14.25" customHeight="1">
      <c r="A106" s="27">
        <v>100.0</v>
      </c>
      <c r="B106" s="28" t="s">
        <v>168</v>
      </c>
      <c r="C106" s="27">
        <v>40.0</v>
      </c>
      <c r="D106" s="28" t="s">
        <v>83</v>
      </c>
      <c r="E106" s="16">
        <v>3.0</v>
      </c>
      <c r="F106" s="10">
        <v>5.0</v>
      </c>
      <c r="G106" s="16">
        <v>35.0</v>
      </c>
      <c r="H106" s="17">
        <f t="shared" si="1"/>
        <v>120</v>
      </c>
      <c r="I106" s="17">
        <f t="shared" si="2"/>
        <v>200</v>
      </c>
      <c r="J106" s="17">
        <f t="shared" si="3"/>
        <v>1400</v>
      </c>
      <c r="L106" s="27">
        <v>82.0</v>
      </c>
      <c r="M106" s="28" t="s">
        <v>150</v>
      </c>
      <c r="N106" s="27">
        <v>40.0</v>
      </c>
      <c r="O106" s="28" t="s">
        <v>83</v>
      </c>
      <c r="P106" s="2">
        <v>5.0</v>
      </c>
      <c r="R106" s="2" t="s">
        <v>46</v>
      </c>
    </row>
    <row r="107" ht="14.25" customHeight="1">
      <c r="A107" s="27">
        <v>101.0</v>
      </c>
      <c r="B107" s="28" t="s">
        <v>169</v>
      </c>
      <c r="C107" s="27">
        <v>40.0</v>
      </c>
      <c r="D107" s="28" t="s">
        <v>83</v>
      </c>
      <c r="E107" s="16">
        <v>3.0</v>
      </c>
      <c r="F107" s="10">
        <v>5.0</v>
      </c>
      <c r="G107" s="16">
        <v>28.0</v>
      </c>
      <c r="H107" s="17">
        <f t="shared" si="1"/>
        <v>120</v>
      </c>
      <c r="I107" s="17">
        <f t="shared" si="2"/>
        <v>200</v>
      </c>
      <c r="J107" s="17">
        <f t="shared" si="3"/>
        <v>1120</v>
      </c>
      <c r="L107" s="27">
        <v>83.0</v>
      </c>
      <c r="M107" s="28" t="s">
        <v>151</v>
      </c>
      <c r="N107" s="27">
        <v>40.0</v>
      </c>
      <c r="O107" s="28" t="s">
        <v>83</v>
      </c>
      <c r="P107" s="2">
        <v>5.0</v>
      </c>
      <c r="R107" s="2" t="s">
        <v>46</v>
      </c>
    </row>
    <row r="108" ht="14.25" customHeight="1">
      <c r="A108" s="27">
        <v>102.0</v>
      </c>
      <c r="B108" s="28" t="s">
        <v>170</v>
      </c>
      <c r="C108" s="27">
        <v>40.0</v>
      </c>
      <c r="D108" s="28" t="s">
        <v>83</v>
      </c>
      <c r="E108" s="16">
        <v>6.0</v>
      </c>
      <c r="F108" s="10">
        <v>5.0</v>
      </c>
      <c r="G108" s="16">
        <v>56.0</v>
      </c>
      <c r="H108" s="17">
        <f t="shared" si="1"/>
        <v>240</v>
      </c>
      <c r="I108" s="17">
        <f t="shared" si="2"/>
        <v>200</v>
      </c>
      <c r="J108" s="17">
        <f t="shared" si="3"/>
        <v>2240</v>
      </c>
      <c r="L108" s="27">
        <v>84.0</v>
      </c>
      <c r="M108" s="28" t="s">
        <v>152</v>
      </c>
      <c r="N108" s="27">
        <v>40.0</v>
      </c>
      <c r="O108" s="28" t="s">
        <v>83</v>
      </c>
      <c r="P108" s="2">
        <v>5.0</v>
      </c>
      <c r="R108" s="2" t="s">
        <v>46</v>
      </c>
    </row>
    <row r="109" ht="14.25" customHeight="1">
      <c r="A109" s="25">
        <v>103.0</v>
      </c>
      <c r="B109" s="26" t="s">
        <v>123</v>
      </c>
      <c r="C109" s="25">
        <v>14.0</v>
      </c>
      <c r="D109" s="26" t="s">
        <v>72</v>
      </c>
      <c r="E109" s="16">
        <v>13.0</v>
      </c>
      <c r="F109" s="10">
        <v>2.0</v>
      </c>
      <c r="G109" s="16">
        <v>7.0</v>
      </c>
      <c r="H109" s="17">
        <f t="shared" si="1"/>
        <v>182</v>
      </c>
      <c r="I109" s="17">
        <f t="shared" si="2"/>
        <v>28</v>
      </c>
      <c r="J109" s="17">
        <f t="shared" si="3"/>
        <v>98</v>
      </c>
      <c r="L109" s="27">
        <v>85.0</v>
      </c>
      <c r="M109" s="28" t="s">
        <v>153</v>
      </c>
      <c r="N109" s="27">
        <v>40.0</v>
      </c>
      <c r="O109" s="28" t="s">
        <v>83</v>
      </c>
      <c r="P109" s="2">
        <v>5.0</v>
      </c>
      <c r="R109" s="2" t="s">
        <v>46</v>
      </c>
    </row>
    <row r="110" ht="14.25" customHeight="1">
      <c r="A110" s="25">
        <v>104.0</v>
      </c>
      <c r="B110" s="26" t="s">
        <v>124</v>
      </c>
      <c r="C110" s="25">
        <v>16.0</v>
      </c>
      <c r="D110" s="26" t="s">
        <v>72</v>
      </c>
      <c r="E110" s="16">
        <v>6.0</v>
      </c>
      <c r="F110" s="10">
        <v>5.0</v>
      </c>
      <c r="G110" s="16">
        <v>21.0</v>
      </c>
      <c r="H110" s="17">
        <f t="shared" si="1"/>
        <v>96</v>
      </c>
      <c r="I110" s="17">
        <f t="shared" si="2"/>
        <v>80</v>
      </c>
      <c r="J110" s="17">
        <f t="shared" si="3"/>
        <v>336</v>
      </c>
      <c r="L110" s="27">
        <v>86.0</v>
      </c>
      <c r="M110" s="28" t="s">
        <v>154</v>
      </c>
      <c r="N110" s="27">
        <v>40.0</v>
      </c>
      <c r="O110" s="28" t="s">
        <v>83</v>
      </c>
      <c r="P110" s="2">
        <v>5.0</v>
      </c>
      <c r="R110" s="2" t="s">
        <v>46</v>
      </c>
    </row>
    <row r="111" ht="14.25" customHeight="1">
      <c r="A111" s="25">
        <v>105.0</v>
      </c>
      <c r="B111" s="26" t="s">
        <v>125</v>
      </c>
      <c r="C111" s="25">
        <v>22.0</v>
      </c>
      <c r="D111" s="26" t="s">
        <v>72</v>
      </c>
      <c r="E111" s="16">
        <v>6.0</v>
      </c>
      <c r="F111" s="10">
        <v>2.0</v>
      </c>
      <c r="G111" s="16">
        <v>35.0</v>
      </c>
      <c r="H111" s="17">
        <f t="shared" si="1"/>
        <v>132</v>
      </c>
      <c r="I111" s="17">
        <f t="shared" si="2"/>
        <v>44</v>
      </c>
      <c r="J111" s="17">
        <f t="shared" si="3"/>
        <v>770</v>
      </c>
      <c r="L111" s="27">
        <v>87.0</v>
      </c>
      <c r="M111" s="28" t="s">
        <v>155</v>
      </c>
      <c r="N111" s="27">
        <v>40.0</v>
      </c>
      <c r="O111" s="28" t="s">
        <v>83</v>
      </c>
      <c r="P111" s="2">
        <v>5.0</v>
      </c>
      <c r="R111" s="2" t="s">
        <v>46</v>
      </c>
    </row>
    <row r="112" ht="14.25" customHeight="1">
      <c r="A112" s="25">
        <v>106.0</v>
      </c>
      <c r="B112" s="26" t="s">
        <v>126</v>
      </c>
      <c r="C112" s="25">
        <v>15.0</v>
      </c>
      <c r="D112" s="26" t="s">
        <v>72</v>
      </c>
      <c r="E112" s="16">
        <v>6.0</v>
      </c>
      <c r="F112" s="10">
        <v>-5.0</v>
      </c>
      <c r="G112" s="16">
        <v>7.0</v>
      </c>
      <c r="H112" s="17">
        <f t="shared" si="1"/>
        <v>90</v>
      </c>
      <c r="I112" s="17">
        <f t="shared" si="2"/>
        <v>-75</v>
      </c>
      <c r="J112" s="17">
        <f t="shared" si="3"/>
        <v>105</v>
      </c>
      <c r="L112" s="27">
        <v>88.0</v>
      </c>
      <c r="M112" s="28" t="s">
        <v>156</v>
      </c>
      <c r="N112" s="27">
        <v>40.0</v>
      </c>
      <c r="O112" s="28" t="s">
        <v>83</v>
      </c>
      <c r="P112" s="2">
        <v>5.0</v>
      </c>
      <c r="R112" s="2" t="s">
        <v>46</v>
      </c>
    </row>
    <row r="113" ht="14.25" customHeight="1">
      <c r="A113" s="25">
        <v>107.0</v>
      </c>
      <c r="B113" s="26" t="s">
        <v>127</v>
      </c>
      <c r="C113" s="25">
        <v>16.0</v>
      </c>
      <c r="D113" s="26" t="s">
        <v>72</v>
      </c>
      <c r="E113" s="16">
        <v>6.0</v>
      </c>
      <c r="F113" s="10">
        <v>-5.0</v>
      </c>
      <c r="G113" s="16">
        <v>21.0</v>
      </c>
      <c r="H113" s="17">
        <f t="shared" si="1"/>
        <v>96</v>
      </c>
      <c r="I113" s="17">
        <f t="shared" si="2"/>
        <v>-80</v>
      </c>
      <c r="J113" s="17">
        <f t="shared" si="3"/>
        <v>336</v>
      </c>
      <c r="L113" s="27">
        <v>89.0</v>
      </c>
      <c r="M113" s="28" t="s">
        <v>157</v>
      </c>
      <c r="N113" s="27">
        <v>40.0</v>
      </c>
      <c r="O113" s="28" t="s">
        <v>83</v>
      </c>
      <c r="P113" s="2">
        <v>5.0</v>
      </c>
      <c r="R113" s="2" t="s">
        <v>46</v>
      </c>
    </row>
    <row r="114" ht="14.25" customHeight="1">
      <c r="A114" s="25">
        <v>108.0</v>
      </c>
      <c r="B114" s="26" t="s">
        <v>128</v>
      </c>
      <c r="C114" s="25">
        <v>18.0</v>
      </c>
      <c r="D114" s="26" t="s">
        <v>72</v>
      </c>
      <c r="E114" s="16">
        <v>6.0</v>
      </c>
      <c r="F114" s="10">
        <v>-5.0</v>
      </c>
      <c r="G114" s="16">
        <v>28.0</v>
      </c>
      <c r="H114" s="17">
        <f t="shared" si="1"/>
        <v>108</v>
      </c>
      <c r="I114" s="17">
        <f t="shared" si="2"/>
        <v>-90</v>
      </c>
      <c r="J114" s="17">
        <f t="shared" si="3"/>
        <v>504</v>
      </c>
      <c r="L114" s="27">
        <v>90.0</v>
      </c>
      <c r="M114" s="28" t="s">
        <v>158</v>
      </c>
      <c r="N114" s="27">
        <v>40.0</v>
      </c>
      <c r="O114" s="28" t="s">
        <v>83</v>
      </c>
      <c r="P114" s="2">
        <v>5.0</v>
      </c>
      <c r="R114" s="2" t="s">
        <v>46</v>
      </c>
    </row>
    <row r="115" ht="14.25" customHeight="1">
      <c r="A115" s="25">
        <v>109.0</v>
      </c>
      <c r="B115" s="26" t="s">
        <v>129</v>
      </c>
      <c r="C115" s="25">
        <v>23.0</v>
      </c>
      <c r="D115" s="26" t="s">
        <v>72</v>
      </c>
      <c r="E115" s="16">
        <v>6.0</v>
      </c>
      <c r="F115" s="10">
        <v>2.0</v>
      </c>
      <c r="G115" s="16">
        <v>28.0</v>
      </c>
      <c r="H115" s="17">
        <f t="shared" si="1"/>
        <v>138</v>
      </c>
      <c r="I115" s="17">
        <f t="shared" si="2"/>
        <v>46</v>
      </c>
      <c r="J115" s="17">
        <f t="shared" si="3"/>
        <v>644</v>
      </c>
      <c r="L115" s="27">
        <v>91.0</v>
      </c>
      <c r="M115" s="28" t="s">
        <v>159</v>
      </c>
      <c r="N115" s="27">
        <v>40.0</v>
      </c>
      <c r="O115" s="28" t="s">
        <v>83</v>
      </c>
      <c r="P115" s="2">
        <v>5.0</v>
      </c>
      <c r="R115" s="2" t="s">
        <v>46</v>
      </c>
    </row>
    <row r="116" ht="14.25" customHeight="1">
      <c r="A116" s="25">
        <v>110.0</v>
      </c>
      <c r="B116" s="26" t="s">
        <v>130</v>
      </c>
      <c r="C116" s="25">
        <v>29.0</v>
      </c>
      <c r="D116" s="26" t="s">
        <v>72</v>
      </c>
      <c r="E116" s="16">
        <v>6.0</v>
      </c>
      <c r="F116" s="10">
        <v>2.0</v>
      </c>
      <c r="G116" s="16">
        <v>42.0</v>
      </c>
      <c r="H116" s="17">
        <f t="shared" si="1"/>
        <v>174</v>
      </c>
      <c r="I116" s="17">
        <f t="shared" si="2"/>
        <v>58</v>
      </c>
      <c r="J116" s="17">
        <f t="shared" si="3"/>
        <v>1218</v>
      </c>
      <c r="L116" s="27">
        <v>92.0</v>
      </c>
      <c r="M116" s="28" t="s">
        <v>160</v>
      </c>
      <c r="N116" s="27">
        <v>40.0</v>
      </c>
      <c r="O116" s="28" t="s">
        <v>83</v>
      </c>
      <c r="P116" s="2">
        <v>5.0</v>
      </c>
      <c r="R116" s="2" t="s">
        <v>46</v>
      </c>
    </row>
    <row r="117" ht="14.25" customHeight="1">
      <c r="A117" s="25">
        <v>111.0</v>
      </c>
      <c r="B117" s="26" t="s">
        <v>131</v>
      </c>
      <c r="C117" s="25">
        <v>10.0</v>
      </c>
      <c r="D117" s="26" t="s">
        <v>72</v>
      </c>
      <c r="E117" s="16">
        <v>13.0</v>
      </c>
      <c r="F117" s="10">
        <v>-2.0</v>
      </c>
      <c r="G117" s="16">
        <v>7.0</v>
      </c>
      <c r="H117" s="17">
        <f t="shared" si="1"/>
        <v>130</v>
      </c>
      <c r="I117" s="17">
        <f t="shared" si="2"/>
        <v>-20</v>
      </c>
      <c r="J117" s="17">
        <f t="shared" si="3"/>
        <v>70</v>
      </c>
      <c r="L117" s="27">
        <v>93.0</v>
      </c>
      <c r="M117" s="28" t="s">
        <v>161</v>
      </c>
      <c r="N117" s="27">
        <v>40.0</v>
      </c>
      <c r="O117" s="28" t="s">
        <v>83</v>
      </c>
      <c r="P117" s="2">
        <v>5.0</v>
      </c>
      <c r="R117" s="2" t="s">
        <v>46</v>
      </c>
    </row>
    <row r="118" ht="14.25" customHeight="1">
      <c r="A118" s="25">
        <v>112.0</v>
      </c>
      <c r="B118" s="26" t="s">
        <v>132</v>
      </c>
      <c r="C118" s="25">
        <v>15.0</v>
      </c>
      <c r="D118" s="26" t="s">
        <v>72</v>
      </c>
      <c r="E118" s="16">
        <v>6.0</v>
      </c>
      <c r="F118" s="10">
        <v>5.0</v>
      </c>
      <c r="G118" s="16">
        <v>14.0</v>
      </c>
      <c r="H118" s="17">
        <f t="shared" si="1"/>
        <v>90</v>
      </c>
      <c r="I118" s="17">
        <f t="shared" si="2"/>
        <v>75</v>
      </c>
      <c r="J118" s="17">
        <f t="shared" si="3"/>
        <v>210</v>
      </c>
      <c r="L118" s="27">
        <v>94.0</v>
      </c>
      <c r="M118" s="28" t="s">
        <v>162</v>
      </c>
      <c r="N118" s="27">
        <v>40.0</v>
      </c>
      <c r="O118" s="28" t="s">
        <v>83</v>
      </c>
      <c r="P118" s="2">
        <v>5.0</v>
      </c>
      <c r="R118" s="2" t="s">
        <v>46</v>
      </c>
    </row>
    <row r="119" ht="14.25" customHeight="1">
      <c r="A119" s="25">
        <v>113.0</v>
      </c>
      <c r="B119" s="26" t="s">
        <v>133</v>
      </c>
      <c r="C119" s="25">
        <v>24.0</v>
      </c>
      <c r="D119" s="26" t="s">
        <v>72</v>
      </c>
      <c r="E119" s="16">
        <v>6.0</v>
      </c>
      <c r="F119" s="10">
        <v>2.0</v>
      </c>
      <c r="G119" s="16">
        <v>21.0</v>
      </c>
      <c r="H119" s="17">
        <f t="shared" si="1"/>
        <v>144</v>
      </c>
      <c r="I119" s="17">
        <f t="shared" si="2"/>
        <v>48</v>
      </c>
      <c r="J119" s="17">
        <f t="shared" si="3"/>
        <v>504</v>
      </c>
      <c r="L119" s="27">
        <v>95.0</v>
      </c>
      <c r="M119" s="28" t="s">
        <v>163</v>
      </c>
      <c r="N119" s="27">
        <v>40.0</v>
      </c>
      <c r="O119" s="28" t="s">
        <v>83</v>
      </c>
      <c r="P119" s="2">
        <v>5.0</v>
      </c>
      <c r="R119" s="2" t="s">
        <v>46</v>
      </c>
    </row>
    <row r="120" ht="14.25" customHeight="1">
      <c r="A120" s="25">
        <v>114.0</v>
      </c>
      <c r="B120" s="26" t="s">
        <v>134</v>
      </c>
      <c r="C120" s="25">
        <v>20.0</v>
      </c>
      <c r="D120" s="26" t="s">
        <v>72</v>
      </c>
      <c r="E120" s="16">
        <v>6.0</v>
      </c>
      <c r="F120" s="10">
        <v>5.0</v>
      </c>
      <c r="G120" s="16">
        <v>19.0</v>
      </c>
      <c r="H120" s="17">
        <f t="shared" si="1"/>
        <v>120</v>
      </c>
      <c r="I120" s="17">
        <f t="shared" si="2"/>
        <v>100</v>
      </c>
      <c r="J120" s="17">
        <f t="shared" si="3"/>
        <v>380</v>
      </c>
      <c r="L120" s="27">
        <v>96.0</v>
      </c>
      <c r="M120" s="28" t="s">
        <v>164</v>
      </c>
      <c r="N120" s="27">
        <v>40.0</v>
      </c>
      <c r="O120" s="28" t="s">
        <v>83</v>
      </c>
      <c r="P120" s="2">
        <v>5.0</v>
      </c>
      <c r="R120" s="2" t="s">
        <v>46</v>
      </c>
    </row>
    <row r="121" ht="14.25" customHeight="1">
      <c r="A121" s="25">
        <v>115.0</v>
      </c>
      <c r="B121" s="26" t="s">
        <v>135</v>
      </c>
      <c r="C121" s="25">
        <v>33.0</v>
      </c>
      <c r="D121" s="26" t="s">
        <v>72</v>
      </c>
      <c r="E121" s="16">
        <v>6.0</v>
      </c>
      <c r="F121" s="10">
        <v>-2.0</v>
      </c>
      <c r="G121" s="16">
        <v>42.0</v>
      </c>
      <c r="H121" s="17">
        <f t="shared" si="1"/>
        <v>198</v>
      </c>
      <c r="I121" s="17">
        <f t="shared" si="2"/>
        <v>-66</v>
      </c>
      <c r="J121" s="17">
        <f t="shared" si="3"/>
        <v>1386</v>
      </c>
      <c r="L121" s="27">
        <v>97.0</v>
      </c>
      <c r="M121" s="28" t="s">
        <v>165</v>
      </c>
      <c r="N121" s="27">
        <v>40.0</v>
      </c>
      <c r="O121" s="28" t="s">
        <v>83</v>
      </c>
      <c r="P121" s="2">
        <v>5.0</v>
      </c>
      <c r="R121" s="2" t="s">
        <v>46</v>
      </c>
    </row>
    <row r="122" ht="14.25" customHeight="1">
      <c r="A122" s="25">
        <v>116.0</v>
      </c>
      <c r="B122" s="26" t="s">
        <v>136</v>
      </c>
      <c r="C122" s="25">
        <v>15.0</v>
      </c>
      <c r="D122" s="26" t="s">
        <v>72</v>
      </c>
      <c r="E122" s="16">
        <v>6.0</v>
      </c>
      <c r="F122" s="10">
        <v>-5.0</v>
      </c>
      <c r="G122" s="16">
        <v>14.0</v>
      </c>
      <c r="H122" s="17">
        <f t="shared" si="1"/>
        <v>90</v>
      </c>
      <c r="I122" s="17">
        <f t="shared" si="2"/>
        <v>-75</v>
      </c>
      <c r="J122" s="17">
        <f t="shared" si="3"/>
        <v>210</v>
      </c>
      <c r="L122" s="27">
        <v>98.0</v>
      </c>
      <c r="M122" s="28" t="s">
        <v>166</v>
      </c>
      <c r="N122" s="27">
        <v>40.0</v>
      </c>
      <c r="O122" s="28" t="s">
        <v>83</v>
      </c>
      <c r="P122" s="2">
        <v>5.0</v>
      </c>
      <c r="R122" s="2" t="s">
        <v>46</v>
      </c>
    </row>
    <row r="123" ht="14.25" customHeight="1">
      <c r="A123" s="25">
        <v>117.0</v>
      </c>
      <c r="B123" s="26" t="s">
        <v>137</v>
      </c>
      <c r="C123" s="25">
        <v>27.0</v>
      </c>
      <c r="D123" s="26" t="s">
        <v>72</v>
      </c>
      <c r="E123" s="16">
        <v>6.0</v>
      </c>
      <c r="F123" s="10">
        <v>-2.0</v>
      </c>
      <c r="G123" s="16">
        <v>14.0</v>
      </c>
      <c r="H123" s="17">
        <f t="shared" si="1"/>
        <v>162</v>
      </c>
      <c r="I123" s="17">
        <f t="shared" si="2"/>
        <v>-54</v>
      </c>
      <c r="J123" s="17">
        <f t="shared" si="3"/>
        <v>378</v>
      </c>
      <c r="L123" s="27">
        <v>99.0</v>
      </c>
      <c r="M123" s="28" t="s">
        <v>167</v>
      </c>
      <c r="N123" s="27">
        <v>40.0</v>
      </c>
      <c r="O123" s="28" t="s">
        <v>83</v>
      </c>
      <c r="P123" s="2">
        <v>5.0</v>
      </c>
      <c r="R123" s="2" t="s">
        <v>46</v>
      </c>
    </row>
    <row r="124" ht="14.25" customHeight="1">
      <c r="A124" s="25">
        <v>118.0</v>
      </c>
      <c r="B124" s="26" t="s">
        <v>138</v>
      </c>
      <c r="C124" s="25">
        <v>20.0</v>
      </c>
      <c r="D124" s="26" t="s">
        <v>72</v>
      </c>
      <c r="E124" s="16">
        <v>6.0</v>
      </c>
      <c r="F124" s="10">
        <v>5.0</v>
      </c>
      <c r="G124" s="16">
        <v>42.0</v>
      </c>
      <c r="H124" s="17">
        <f t="shared" si="1"/>
        <v>120</v>
      </c>
      <c r="I124" s="17">
        <f t="shared" si="2"/>
        <v>100</v>
      </c>
      <c r="J124" s="17">
        <f t="shared" si="3"/>
        <v>840</v>
      </c>
      <c r="L124" s="27">
        <v>100.0</v>
      </c>
      <c r="M124" s="28" t="s">
        <v>168</v>
      </c>
      <c r="N124" s="27">
        <v>40.0</v>
      </c>
      <c r="O124" s="28" t="s">
        <v>83</v>
      </c>
      <c r="P124" s="2">
        <v>5.0</v>
      </c>
      <c r="R124" s="2" t="s">
        <v>46</v>
      </c>
    </row>
    <row r="125" ht="14.25" customHeight="1">
      <c r="A125" s="25">
        <v>119.0</v>
      </c>
      <c r="B125" s="26" t="s">
        <v>139</v>
      </c>
      <c r="C125" s="25">
        <v>22.0</v>
      </c>
      <c r="D125" s="26" t="s">
        <v>72</v>
      </c>
      <c r="E125" s="16">
        <v>6.0</v>
      </c>
      <c r="F125" s="10">
        <v>-2.0</v>
      </c>
      <c r="G125" s="16">
        <v>35.0</v>
      </c>
      <c r="H125" s="17">
        <f t="shared" si="1"/>
        <v>132</v>
      </c>
      <c r="I125" s="17">
        <f t="shared" si="2"/>
        <v>-44</v>
      </c>
      <c r="J125" s="17">
        <f t="shared" si="3"/>
        <v>770</v>
      </c>
      <c r="L125" s="27">
        <v>101.0</v>
      </c>
      <c r="M125" s="28" t="s">
        <v>169</v>
      </c>
      <c r="N125" s="27">
        <v>40.0</v>
      </c>
      <c r="O125" s="28" t="s">
        <v>83</v>
      </c>
      <c r="P125" s="2">
        <v>5.0</v>
      </c>
      <c r="R125" s="2" t="s">
        <v>46</v>
      </c>
    </row>
    <row r="126" ht="14.25" customHeight="1">
      <c r="A126" s="25">
        <v>120.0</v>
      </c>
      <c r="B126" s="26" t="s">
        <v>140</v>
      </c>
      <c r="C126" s="29">
        <v>20.0</v>
      </c>
      <c r="D126" s="26" t="s">
        <v>72</v>
      </c>
      <c r="E126" s="16">
        <v>6.0</v>
      </c>
      <c r="F126" s="10">
        <v>-5.0</v>
      </c>
      <c r="G126" s="16">
        <v>42.0</v>
      </c>
      <c r="H126" s="17">
        <f t="shared" si="1"/>
        <v>120</v>
      </c>
      <c r="I126" s="17">
        <f t="shared" si="2"/>
        <v>-100</v>
      </c>
      <c r="J126" s="17">
        <f t="shared" si="3"/>
        <v>840</v>
      </c>
      <c r="L126" s="27">
        <v>102.0</v>
      </c>
      <c r="M126" s="28" t="s">
        <v>170</v>
      </c>
      <c r="N126" s="30">
        <v>40.0</v>
      </c>
      <c r="O126" s="28" t="s">
        <v>83</v>
      </c>
      <c r="P126" s="2">
        <v>5.0</v>
      </c>
      <c r="R126" s="2" t="s">
        <v>46</v>
      </c>
    </row>
    <row r="127" ht="14.25" customHeight="1">
      <c r="C127" s="1">
        <f>sum(C5:C126)</f>
        <v>7405</v>
      </c>
      <c r="E127" s="12"/>
      <c r="G127" s="12"/>
      <c r="H127" s="12">
        <f t="shared" ref="H127:J127" si="4">SUM(H5:H126)</f>
        <v>48513</v>
      </c>
      <c r="I127" s="12">
        <f t="shared" si="4"/>
        <v>-37</v>
      </c>
      <c r="J127" s="12">
        <f t="shared" si="4"/>
        <v>299967</v>
      </c>
    </row>
    <row r="128" ht="14.25" customHeight="1"/>
    <row r="129" ht="14.25" customHeight="1"/>
    <row r="130" ht="14.25" customHeight="1">
      <c r="C130" s="31"/>
      <c r="D130" s="31"/>
      <c r="E130" s="31"/>
      <c r="F130" s="31"/>
      <c r="G130" s="31"/>
    </row>
    <row r="131" ht="14.25" customHeight="1">
      <c r="C131" s="31"/>
      <c r="D131" s="31"/>
      <c r="E131" s="31"/>
      <c r="F131" s="31"/>
      <c r="G131" s="31"/>
    </row>
    <row r="132" ht="14.25" customHeight="1">
      <c r="C132" s="31"/>
      <c r="D132" s="5" t="s">
        <v>4</v>
      </c>
      <c r="E132" s="6"/>
      <c r="F132" s="32">
        <v>5.1</v>
      </c>
      <c r="G132" s="31"/>
    </row>
    <row r="133" ht="14.25" customHeight="1">
      <c r="C133" s="31"/>
      <c r="D133" s="5" t="s">
        <v>171</v>
      </c>
      <c r="E133" s="6"/>
      <c r="F133" s="33">
        <f>SUM(21*200)</f>
        <v>4200</v>
      </c>
      <c r="G133" s="31"/>
    </row>
    <row r="134" ht="14.25" customHeight="1">
      <c r="C134" s="31"/>
      <c r="D134" s="5" t="s">
        <v>172</v>
      </c>
      <c r="E134" s="6"/>
      <c r="F134" s="33">
        <f>sum(F133+C4+C6)</f>
        <v>7405</v>
      </c>
      <c r="G134" s="31"/>
    </row>
    <row r="135" ht="14.25" customHeight="1">
      <c r="C135" s="31"/>
      <c r="D135" s="5" t="s">
        <v>173</v>
      </c>
      <c r="E135" s="6"/>
      <c r="F135" s="33">
        <f>sum(15*1)</f>
        <v>15</v>
      </c>
      <c r="G135" s="31"/>
      <c r="L135" s="13"/>
      <c r="M135" s="14"/>
      <c r="N135" s="13"/>
      <c r="O135" s="14"/>
    </row>
    <row r="136" ht="14.25" customHeight="1">
      <c r="C136" s="31"/>
      <c r="D136" s="5" t="s">
        <v>174</v>
      </c>
      <c r="E136" s="6"/>
      <c r="F136" s="33">
        <f>sum(29.3*0.25)</f>
        <v>7.325</v>
      </c>
      <c r="G136" s="31"/>
      <c r="L136" s="13"/>
      <c r="M136" s="14"/>
      <c r="N136" s="13"/>
      <c r="O136" s="14"/>
      <c r="S136" s="13"/>
      <c r="T136" s="14"/>
      <c r="U136" s="13"/>
      <c r="V136" s="14"/>
    </row>
    <row r="137" ht="14.25" customHeight="1">
      <c r="C137" s="31"/>
      <c r="D137" s="34" t="s">
        <v>175</v>
      </c>
      <c r="E137" s="6"/>
      <c r="F137" s="33">
        <f>sum(C127/200)</f>
        <v>37.025</v>
      </c>
      <c r="G137" s="31"/>
      <c r="L137" s="13"/>
      <c r="M137" s="14"/>
      <c r="N137" s="13"/>
      <c r="O137" s="14"/>
      <c r="S137" s="13"/>
      <c r="T137" s="14"/>
      <c r="U137" s="13"/>
      <c r="V137" s="14"/>
    </row>
    <row r="138" ht="14.25" customHeight="1">
      <c r="C138" s="31"/>
      <c r="D138" s="5" t="s">
        <v>176</v>
      </c>
      <c r="E138" s="6"/>
      <c r="F138" s="33">
        <f>sum(H4/F134)</f>
        <v>6.5513842</v>
      </c>
      <c r="G138" s="31"/>
      <c r="L138" s="13"/>
      <c r="M138" s="14"/>
      <c r="N138" s="13"/>
      <c r="O138" s="14"/>
      <c r="S138" s="13"/>
      <c r="T138" s="14"/>
      <c r="U138" s="13"/>
      <c r="V138" s="14"/>
    </row>
    <row r="139" ht="14.25" customHeight="1">
      <c r="C139" s="31"/>
      <c r="D139" s="35" t="s">
        <v>177</v>
      </c>
      <c r="E139" s="36"/>
      <c r="F139" s="37">
        <f>sum(J127/H127)</f>
        <v>6.183229238</v>
      </c>
      <c r="G139" s="31"/>
      <c r="S139" s="13"/>
      <c r="T139" s="14"/>
      <c r="U139" s="13"/>
      <c r="V139" s="14"/>
    </row>
    <row r="140" ht="14.25" customHeight="1">
      <c r="C140" s="31"/>
      <c r="D140" s="38" t="s">
        <v>178</v>
      </c>
      <c r="E140" s="39"/>
      <c r="F140" s="40">
        <f>sum(F136-F139)</f>
        <v>1.141770762</v>
      </c>
      <c r="G140" s="31"/>
      <c r="L140" s="13"/>
      <c r="M140" s="14"/>
      <c r="N140" s="13"/>
      <c r="O140" s="14"/>
      <c r="S140" s="13"/>
      <c r="T140" s="14"/>
      <c r="U140" s="13"/>
      <c r="V140" s="14"/>
    </row>
    <row r="141" ht="14.25" customHeight="1">
      <c r="C141" s="31"/>
      <c r="D141" s="31"/>
      <c r="E141" s="31"/>
      <c r="F141" s="31"/>
      <c r="G141" s="31"/>
      <c r="L141" s="13"/>
      <c r="M141" s="14"/>
      <c r="N141" s="13"/>
      <c r="O141" s="14"/>
      <c r="S141" s="13"/>
      <c r="T141" s="14"/>
      <c r="U141" s="13"/>
      <c r="V141" s="14"/>
    </row>
    <row r="142" ht="14.25" customHeight="1">
      <c r="C142" s="31"/>
      <c r="D142" s="41" t="s">
        <v>179</v>
      </c>
      <c r="F142" s="31"/>
      <c r="G142" s="31"/>
      <c r="L142" s="13"/>
      <c r="M142" s="14"/>
      <c r="N142" s="13"/>
      <c r="O142" s="14"/>
      <c r="S142" s="13"/>
      <c r="T142" s="14"/>
      <c r="U142" s="13"/>
      <c r="V142" s="14"/>
    </row>
    <row r="143" ht="14.25" customHeight="1">
      <c r="L143" s="13"/>
      <c r="M143" s="14"/>
      <c r="N143" s="13"/>
      <c r="O143" s="14"/>
      <c r="S143" s="13"/>
      <c r="T143" s="14"/>
      <c r="U143" s="13"/>
      <c r="V143" s="14"/>
    </row>
    <row r="144" ht="14.25" customHeight="1">
      <c r="L144" s="13"/>
      <c r="M144" s="14"/>
      <c r="N144" s="13"/>
      <c r="O144" s="14"/>
    </row>
    <row r="145" ht="14.25" customHeight="1">
      <c r="L145" s="13"/>
      <c r="M145" s="14"/>
      <c r="N145" s="13"/>
      <c r="O145" s="14"/>
    </row>
    <row r="146" ht="14.25" customHeight="1">
      <c r="L146" s="13"/>
      <c r="M146" s="14"/>
      <c r="N146" s="13"/>
      <c r="O146" s="14"/>
    </row>
    <row r="147" ht="14.25" customHeight="1">
      <c r="L147" s="13"/>
      <c r="M147" s="14"/>
      <c r="N147" s="13"/>
      <c r="O147" s="14"/>
    </row>
    <row r="148" ht="14.25" customHeight="1"/>
    <row r="149" ht="14.25" customHeight="1">
      <c r="L149" s="13"/>
      <c r="M149" s="14"/>
      <c r="N149" s="13"/>
      <c r="O149" s="14"/>
    </row>
    <row r="150" ht="14.25" customHeight="1">
      <c r="L150" s="13"/>
      <c r="M150" s="14"/>
      <c r="N150" s="13"/>
      <c r="O150" s="14"/>
    </row>
    <row r="151" ht="14.25" customHeight="1">
      <c r="L151" s="13"/>
      <c r="M151" s="14"/>
      <c r="N151" s="13"/>
      <c r="O151" s="14"/>
    </row>
    <row r="152" ht="14.25" customHeight="1">
      <c r="L152" s="13"/>
      <c r="M152" s="14"/>
      <c r="N152" s="13"/>
      <c r="O152" s="14"/>
    </row>
    <row r="153" ht="14.25" customHeight="1">
      <c r="L153" s="13"/>
      <c r="M153" s="14"/>
      <c r="N153" s="13"/>
      <c r="O153" s="14"/>
    </row>
    <row r="154" ht="14.25" customHeight="1">
      <c r="L154" s="13"/>
      <c r="M154" s="14"/>
      <c r="N154" s="13"/>
      <c r="O154" s="14"/>
    </row>
    <row r="155" ht="14.25" customHeight="1">
      <c r="P155" s="14"/>
    </row>
    <row r="156" ht="14.25" customHeight="1">
      <c r="L156" s="13"/>
      <c r="M156" s="14"/>
      <c r="N156" s="13"/>
      <c r="O156" s="14"/>
      <c r="P156" s="14"/>
    </row>
    <row r="157" ht="14.25" customHeight="1">
      <c r="L157" s="13"/>
      <c r="M157" s="14"/>
      <c r="N157" s="13"/>
      <c r="O157" s="14"/>
      <c r="P157" s="14"/>
    </row>
    <row r="158" ht="14.25" customHeight="1">
      <c r="L158" s="13"/>
      <c r="M158" s="14"/>
      <c r="N158" s="13"/>
      <c r="O158" s="14"/>
      <c r="P158" s="14"/>
    </row>
    <row r="159" ht="14.25" customHeight="1">
      <c r="L159" s="13"/>
      <c r="M159" s="14"/>
      <c r="N159" s="13"/>
      <c r="O159" s="14"/>
      <c r="P159" s="14"/>
    </row>
    <row r="160" ht="14.25" customHeight="1">
      <c r="L160" s="13"/>
      <c r="M160" s="14"/>
      <c r="N160" s="13"/>
      <c r="O160" s="14"/>
      <c r="P160" s="14"/>
    </row>
    <row r="161" ht="14.25" customHeight="1">
      <c r="L161" s="13"/>
      <c r="M161" s="14"/>
      <c r="N161" s="13"/>
      <c r="O161" s="14"/>
      <c r="P161" s="14"/>
    </row>
    <row r="162" ht="14.25" customHeight="1">
      <c r="L162" s="13"/>
      <c r="M162" s="14"/>
      <c r="N162" s="13"/>
      <c r="O162" s="14"/>
      <c r="P162" s="14"/>
    </row>
    <row r="163" ht="14.25" customHeight="1">
      <c r="L163" s="13"/>
      <c r="M163" s="14"/>
      <c r="N163" s="13"/>
      <c r="O163" s="14"/>
      <c r="P163" s="14"/>
    </row>
    <row r="164" ht="14.25" customHeight="1">
      <c r="L164" s="13"/>
      <c r="M164" s="14"/>
      <c r="N164" s="13"/>
      <c r="O164" s="14"/>
      <c r="P164" s="14"/>
    </row>
    <row r="165" ht="14.25" customHeight="1">
      <c r="L165" s="42"/>
      <c r="M165" s="14"/>
      <c r="N165" s="13"/>
      <c r="O165" s="14"/>
      <c r="P165" s="14"/>
    </row>
    <row r="166" ht="14.25" customHeight="1">
      <c r="P166" s="14"/>
    </row>
    <row r="167" ht="14.25" customHeight="1">
      <c r="L167" s="13"/>
      <c r="M167" s="14"/>
      <c r="N167" s="13"/>
      <c r="O167" s="14"/>
    </row>
    <row r="168" ht="14.25" customHeight="1">
      <c r="L168" s="13"/>
      <c r="M168" s="14"/>
      <c r="N168" s="13"/>
      <c r="O168" s="14"/>
    </row>
    <row r="169" ht="14.25" customHeight="1">
      <c r="L169" s="13"/>
      <c r="M169" s="14"/>
      <c r="N169" s="13"/>
      <c r="O169" s="14"/>
    </row>
    <row r="170" ht="14.25" customHeight="1">
      <c r="L170" s="13"/>
      <c r="M170" s="14"/>
      <c r="N170" s="13"/>
      <c r="O170" s="14"/>
    </row>
    <row r="171" ht="14.25" customHeight="1">
      <c r="L171" s="13"/>
      <c r="M171" s="14"/>
      <c r="N171" s="13"/>
      <c r="O171" s="14"/>
    </row>
    <row r="172" ht="14.25" customHeight="1">
      <c r="L172" s="13"/>
      <c r="M172" s="14"/>
      <c r="N172" s="13"/>
      <c r="O172" s="14"/>
    </row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>
      <c r="L186" s="13"/>
      <c r="M186" s="14"/>
      <c r="N186" s="13"/>
      <c r="O186" s="14"/>
    </row>
    <row r="187" ht="14.25" customHeight="1">
      <c r="L187" s="13"/>
      <c r="M187" s="14"/>
      <c r="N187" s="13"/>
      <c r="O187" s="14"/>
    </row>
    <row r="188" ht="14.25" customHeight="1">
      <c r="L188" s="13"/>
      <c r="M188" s="14"/>
      <c r="N188" s="13"/>
      <c r="O188" s="14"/>
    </row>
    <row r="189" ht="14.25" customHeight="1">
      <c r="L189" s="13"/>
      <c r="M189" s="14"/>
      <c r="N189" s="13"/>
      <c r="O189" s="14"/>
    </row>
    <row r="190" ht="14.25" customHeight="1">
      <c r="L190" s="13"/>
      <c r="M190" s="14"/>
      <c r="N190" s="13"/>
      <c r="O190" s="14"/>
    </row>
    <row r="191" ht="14.25" customHeight="1">
      <c r="L191" s="13"/>
      <c r="M191" s="14"/>
      <c r="N191" s="13"/>
      <c r="O191" s="14"/>
    </row>
    <row r="192" ht="14.25" customHeight="1">
      <c r="L192" s="13"/>
      <c r="M192" s="14"/>
      <c r="N192" s="13"/>
      <c r="O192" s="14"/>
    </row>
    <row r="193" ht="14.25" customHeight="1">
      <c r="L193" s="13"/>
      <c r="M193" s="14"/>
      <c r="N193" s="13"/>
      <c r="O193" s="14"/>
    </row>
    <row r="194" ht="14.25" customHeight="1">
      <c r="L194" s="13"/>
      <c r="M194" s="14"/>
      <c r="N194" s="13"/>
      <c r="O194" s="14"/>
    </row>
    <row r="195" ht="14.25" customHeight="1">
      <c r="L195" s="13"/>
      <c r="M195" s="14"/>
      <c r="N195" s="13"/>
      <c r="O195" s="14"/>
    </row>
    <row r="196" ht="14.25" customHeight="1">
      <c r="L196" s="13"/>
      <c r="M196" s="14"/>
      <c r="N196" s="13"/>
      <c r="O196" s="14"/>
    </row>
    <row r="197" ht="14.25" customHeight="1">
      <c r="L197" s="13"/>
      <c r="M197" s="14"/>
      <c r="N197" s="13"/>
      <c r="O197" s="14"/>
    </row>
    <row r="198" ht="14.25" customHeight="1">
      <c r="L198" s="13"/>
      <c r="M198" s="14"/>
      <c r="N198" s="13"/>
      <c r="O198" s="14"/>
    </row>
    <row r="199" ht="14.25" customHeight="1">
      <c r="L199" s="13"/>
      <c r="M199" s="14"/>
      <c r="N199" s="13"/>
      <c r="O199" s="14"/>
    </row>
    <row r="200" ht="14.25" customHeight="1">
      <c r="L200" s="13"/>
      <c r="M200" s="14"/>
      <c r="N200" s="13"/>
      <c r="O200" s="14"/>
    </row>
    <row r="201" ht="14.25" customHeight="1">
      <c r="L201" s="13"/>
      <c r="M201" s="14"/>
      <c r="N201" s="13"/>
      <c r="O201" s="14"/>
    </row>
    <row r="202" ht="14.25" customHeight="1">
      <c r="L202" s="13"/>
      <c r="M202" s="14"/>
      <c r="N202" s="13"/>
      <c r="O202" s="14"/>
    </row>
    <row r="203" ht="14.25" customHeight="1">
      <c r="L203" s="13"/>
      <c r="M203" s="14"/>
      <c r="N203" s="13"/>
      <c r="O203" s="14"/>
    </row>
    <row r="204" ht="14.25" customHeight="1">
      <c r="L204" s="13"/>
      <c r="M204" s="14"/>
      <c r="N204" s="13"/>
      <c r="O204" s="14"/>
    </row>
    <row r="205" ht="14.25" customHeight="1">
      <c r="L205" s="13"/>
      <c r="M205" s="14"/>
      <c r="N205" s="13"/>
      <c r="O205" s="14"/>
    </row>
    <row r="206" ht="14.25" customHeight="1">
      <c r="L206" s="13"/>
      <c r="M206" s="14"/>
      <c r="N206" s="13"/>
      <c r="O206" s="14"/>
    </row>
    <row r="207" ht="14.25" customHeight="1">
      <c r="L207" s="13"/>
      <c r="M207" s="14"/>
      <c r="N207" s="13"/>
      <c r="O207" s="14"/>
    </row>
    <row r="208" ht="14.25" customHeight="1">
      <c r="L208" s="13"/>
      <c r="M208" s="14"/>
      <c r="N208" s="13"/>
      <c r="O208" s="14"/>
    </row>
    <row r="209" ht="14.25" customHeight="1">
      <c r="L209" s="13"/>
      <c r="M209" s="14"/>
      <c r="N209" s="13"/>
      <c r="O209" s="14"/>
    </row>
    <row r="210" ht="14.25" customHeight="1">
      <c r="L210" s="13"/>
      <c r="M210" s="14"/>
      <c r="N210" s="13"/>
      <c r="O210" s="14"/>
    </row>
    <row r="211" ht="14.25" customHeight="1">
      <c r="L211" s="13"/>
      <c r="M211" s="14"/>
      <c r="N211" s="13"/>
      <c r="O211" s="14"/>
    </row>
    <row r="212" ht="14.25" customHeight="1">
      <c r="L212" s="13"/>
      <c r="M212" s="14"/>
      <c r="N212" s="13"/>
      <c r="O212" s="14"/>
    </row>
    <row r="213" ht="14.25" customHeight="1">
      <c r="L213" s="13"/>
      <c r="M213" s="14"/>
      <c r="N213" s="13"/>
      <c r="O213" s="14"/>
    </row>
    <row r="214" ht="14.25" customHeight="1">
      <c r="L214" s="13"/>
      <c r="M214" s="14"/>
      <c r="N214" s="13"/>
      <c r="O214" s="14"/>
    </row>
    <row r="215" ht="14.25" customHeight="1">
      <c r="L215" s="13"/>
      <c r="M215" s="14"/>
      <c r="N215" s="13"/>
      <c r="O215" s="14"/>
    </row>
    <row r="216" ht="14.25" customHeight="1">
      <c r="L216" s="13"/>
      <c r="M216" s="14"/>
      <c r="N216" s="13"/>
      <c r="O216" s="14"/>
    </row>
    <row r="217" ht="14.25" customHeight="1">
      <c r="L217" s="13"/>
      <c r="M217" s="14"/>
      <c r="N217" s="13"/>
      <c r="O217" s="14"/>
    </row>
    <row r="218" ht="14.25" customHeight="1">
      <c r="L218" s="13"/>
      <c r="M218" s="14"/>
      <c r="N218" s="13"/>
      <c r="O218" s="14"/>
    </row>
    <row r="219" ht="14.25" customHeight="1">
      <c r="L219" s="13"/>
      <c r="M219" s="14"/>
      <c r="N219" s="13"/>
      <c r="O219" s="14"/>
    </row>
    <row r="220" ht="14.25" customHeight="1">
      <c r="L220" s="13"/>
      <c r="M220" s="14"/>
      <c r="N220" s="13"/>
      <c r="O220" s="14"/>
    </row>
    <row r="221" ht="14.25" customHeight="1">
      <c r="L221" s="13"/>
      <c r="M221" s="14"/>
      <c r="N221" s="13"/>
      <c r="O221" s="14"/>
    </row>
    <row r="222" ht="14.25" customHeight="1">
      <c r="N222" s="2"/>
    </row>
    <row r="223" ht="14.25" customHeight="1">
      <c r="N223" s="2"/>
    </row>
    <row r="224" ht="14.25" customHeight="1">
      <c r="N224" s="2"/>
    </row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autoFilter ref="$A$7:$D$127">
    <sortState ref="A7:D127">
      <sortCondition ref="A7:A127"/>
      <sortCondition ref="B7:B127"/>
    </sortState>
  </autoFilter>
  <mergeCells count="11">
    <mergeCell ref="D140:E140"/>
    <mergeCell ref="D142:E142"/>
    <mergeCell ref="D132:E132"/>
    <mergeCell ref="B2:C2"/>
    <mergeCell ref="D133:E133"/>
    <mergeCell ref="D134:E134"/>
    <mergeCell ref="D135:E135"/>
    <mergeCell ref="D136:E136"/>
    <mergeCell ref="D138:E138"/>
    <mergeCell ref="D139:E139"/>
    <mergeCell ref="D137:E137"/>
  </mergeCells>
  <conditionalFormatting sqref="R7:R126">
    <cfRule type="cellIs" dxfId="0" priority="1" operator="equal">
      <formula>"Abordo"</formula>
    </cfRule>
  </conditionalFormatting>
  <conditionalFormatting sqref="T37">
    <cfRule type="notContainsBlanks" dxfId="1" priority="2">
      <formula>LEN(TRIM(T37))&gt;0</formula>
    </cfRule>
  </conditionalFormatting>
  <printOptions/>
  <pageMargins bottom="0.75" footer="0.0" header="0.0" left="0.7" right="0.7" top="0.75"/>
  <pageSetup orientation="portrait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1" max="11" width="2.43"/>
    <col customWidth="1" min="22" max="22" width="3.29"/>
    <col customWidth="1" min="33" max="33" width="4.14"/>
    <col customWidth="1" min="44" max="44" width="2.71"/>
  </cols>
  <sheetData>
    <row r="1">
      <c r="K1" s="43"/>
      <c r="V1" s="43"/>
      <c r="AG1" s="43"/>
      <c r="AR1" s="43"/>
    </row>
    <row r="2">
      <c r="B2" s="44" t="s">
        <v>45</v>
      </c>
      <c r="C2" s="6"/>
      <c r="K2" s="43"/>
      <c r="L2" s="45"/>
      <c r="M2" s="46" t="s">
        <v>51</v>
      </c>
      <c r="N2" s="6"/>
      <c r="O2" s="45"/>
      <c r="P2" s="45"/>
      <c r="Q2" s="45"/>
      <c r="R2" s="45"/>
      <c r="S2" s="45"/>
      <c r="T2" s="45"/>
      <c r="U2" s="45"/>
      <c r="V2" s="47"/>
      <c r="W2" s="45"/>
      <c r="X2" s="46" t="s">
        <v>72</v>
      </c>
      <c r="Y2" s="6"/>
      <c r="Z2" s="45"/>
      <c r="AA2" s="45"/>
      <c r="AB2" s="45"/>
      <c r="AC2" s="45"/>
      <c r="AD2" s="45"/>
      <c r="AE2" s="45"/>
      <c r="AF2" s="45"/>
      <c r="AG2" s="47"/>
      <c r="AH2" s="45"/>
      <c r="AI2" s="46" t="s">
        <v>101</v>
      </c>
      <c r="AJ2" s="6"/>
      <c r="AK2" s="45"/>
      <c r="AL2" s="45"/>
      <c r="AM2" s="45"/>
      <c r="AN2" s="45"/>
      <c r="AO2" s="45"/>
      <c r="AP2" s="45"/>
      <c r="AQ2" s="45"/>
      <c r="AR2" s="43"/>
      <c r="AS2" s="45"/>
      <c r="AT2" s="46" t="s">
        <v>83</v>
      </c>
      <c r="AU2" s="6"/>
      <c r="AV2" s="45"/>
      <c r="AW2" s="45"/>
      <c r="AX2" s="45"/>
      <c r="AY2" s="45"/>
      <c r="AZ2" s="45"/>
      <c r="BA2" s="45"/>
      <c r="BB2" s="45"/>
      <c r="BC2" s="48"/>
      <c r="BD2" s="49"/>
      <c r="BE2" s="48"/>
      <c r="BF2" s="48"/>
      <c r="BG2" s="48"/>
      <c r="BH2" s="48"/>
      <c r="BI2" s="48"/>
      <c r="BJ2" s="48"/>
      <c r="BK2" s="48"/>
      <c r="BL2" s="48"/>
      <c r="BM2" s="45"/>
      <c r="BN2" s="45"/>
      <c r="BO2" s="45"/>
      <c r="BP2" s="45"/>
      <c r="BQ2" s="45"/>
      <c r="BR2" s="45"/>
      <c r="BS2" s="45"/>
      <c r="BT2" s="45"/>
      <c r="BU2" s="45"/>
      <c r="BV2" s="45"/>
    </row>
    <row r="3">
      <c r="A3" s="45"/>
      <c r="B3" s="50"/>
      <c r="C3" s="50" t="s">
        <v>25</v>
      </c>
      <c r="D3" s="50" t="s">
        <v>26</v>
      </c>
      <c r="E3" s="50" t="s">
        <v>27</v>
      </c>
      <c r="F3" s="50" t="s">
        <v>28</v>
      </c>
      <c r="G3" s="50" t="s">
        <v>29</v>
      </c>
      <c r="H3" s="50" t="s">
        <v>30</v>
      </c>
      <c r="I3" s="50" t="s">
        <v>31</v>
      </c>
      <c r="J3" s="50" t="s">
        <v>32</v>
      </c>
      <c r="K3" s="43"/>
      <c r="L3" s="45"/>
      <c r="M3" s="50"/>
      <c r="N3" s="50" t="s">
        <v>25</v>
      </c>
      <c r="O3" s="50" t="s">
        <v>26</v>
      </c>
      <c r="P3" s="50" t="s">
        <v>27</v>
      </c>
      <c r="Q3" s="50" t="s">
        <v>28</v>
      </c>
      <c r="R3" s="50" t="s">
        <v>29</v>
      </c>
      <c r="S3" s="50" t="s">
        <v>30</v>
      </c>
      <c r="T3" s="50" t="s">
        <v>31</v>
      </c>
      <c r="U3" s="50" t="s">
        <v>32</v>
      </c>
      <c r="V3" s="47"/>
      <c r="W3" s="45"/>
      <c r="X3" s="50"/>
      <c r="Y3" s="50" t="s">
        <v>25</v>
      </c>
      <c r="Z3" s="50" t="s">
        <v>26</v>
      </c>
      <c r="AA3" s="50" t="s">
        <v>27</v>
      </c>
      <c r="AB3" s="50" t="s">
        <v>28</v>
      </c>
      <c r="AC3" s="50" t="s">
        <v>29</v>
      </c>
      <c r="AD3" s="50" t="s">
        <v>30</v>
      </c>
      <c r="AE3" s="50" t="s">
        <v>31</v>
      </c>
      <c r="AF3" s="50" t="s">
        <v>32</v>
      </c>
      <c r="AG3" s="47"/>
      <c r="AH3" s="45"/>
      <c r="AI3" s="50"/>
      <c r="AJ3" s="50" t="s">
        <v>25</v>
      </c>
      <c r="AK3" s="50" t="s">
        <v>26</v>
      </c>
      <c r="AL3" s="50" t="s">
        <v>27</v>
      </c>
      <c r="AM3" s="50" t="s">
        <v>28</v>
      </c>
      <c r="AN3" s="50" t="s">
        <v>29</v>
      </c>
      <c r="AO3" s="50" t="s">
        <v>30</v>
      </c>
      <c r="AP3" s="50" t="s">
        <v>31</v>
      </c>
      <c r="AQ3" s="50" t="s">
        <v>32</v>
      </c>
      <c r="AR3" s="43"/>
      <c r="AS3" s="45"/>
      <c r="AT3" s="50"/>
      <c r="AU3" s="50" t="s">
        <v>25</v>
      </c>
      <c r="AV3" s="50" t="s">
        <v>26</v>
      </c>
      <c r="AW3" s="50" t="s">
        <v>27</v>
      </c>
      <c r="AX3" s="50" t="s">
        <v>28</v>
      </c>
      <c r="AY3" s="50" t="s">
        <v>29</v>
      </c>
      <c r="AZ3" s="50" t="s">
        <v>30</v>
      </c>
      <c r="BA3" s="50" t="s">
        <v>31</v>
      </c>
      <c r="BB3" s="50" t="s">
        <v>32</v>
      </c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</row>
    <row r="4">
      <c r="A4" s="45"/>
      <c r="B4" s="50" t="s">
        <v>33</v>
      </c>
      <c r="C4" s="51">
        <f>SUM(C7:C126)</f>
        <v>2756</v>
      </c>
      <c r="D4" s="50"/>
      <c r="E4" s="50"/>
      <c r="F4" s="50"/>
      <c r="G4" s="50"/>
      <c r="H4" s="52">
        <f t="shared" ref="H4:J4" si="1">sum(H5:H126)</f>
        <v>41388</v>
      </c>
      <c r="I4" s="52">
        <f t="shared" si="1"/>
        <v>-253</v>
      </c>
      <c r="J4" s="52">
        <f t="shared" si="1"/>
        <v>281291</v>
      </c>
      <c r="K4" s="43"/>
      <c r="L4" s="45"/>
      <c r="M4" s="50" t="s">
        <v>33</v>
      </c>
      <c r="N4" s="51">
        <f>SUM(N7:N126)</f>
        <v>2439</v>
      </c>
      <c r="O4" s="50"/>
      <c r="P4" s="50"/>
      <c r="Q4" s="50"/>
      <c r="R4" s="50"/>
      <c r="S4" s="52">
        <f t="shared" ref="S4:U4" si="2">SUM(S5:S126)</f>
        <v>36691</v>
      </c>
      <c r="T4" s="52">
        <f t="shared" si="2"/>
        <v>-161</v>
      </c>
      <c r="U4" s="52">
        <f t="shared" si="2"/>
        <v>272793</v>
      </c>
      <c r="V4" s="47"/>
      <c r="W4" s="45"/>
      <c r="X4" s="50" t="s">
        <v>33</v>
      </c>
      <c r="Y4" s="51">
        <f>SUM(Y7:Y126)</f>
        <v>2003</v>
      </c>
      <c r="Z4" s="50"/>
      <c r="AA4" s="50"/>
      <c r="AB4" s="50"/>
      <c r="AC4" s="50"/>
      <c r="AD4" s="52">
        <f t="shared" ref="AD4:AF4" si="3">SUM(AD5:AD126)</f>
        <v>33784</v>
      </c>
      <c r="AE4" s="52">
        <f t="shared" si="3"/>
        <v>-13</v>
      </c>
      <c r="AF4" s="52">
        <f t="shared" si="3"/>
        <v>259829</v>
      </c>
      <c r="AG4" s="47"/>
      <c r="AH4" s="45"/>
      <c r="AI4" s="50" t="s">
        <v>33</v>
      </c>
      <c r="AJ4" s="51">
        <f>SUM(AJ7:AJ126)</f>
        <v>1436</v>
      </c>
      <c r="AK4" s="50"/>
      <c r="AL4" s="50"/>
      <c r="AM4" s="50"/>
      <c r="AN4" s="50"/>
      <c r="AO4" s="52">
        <f t="shared" ref="AO4:AQ4" si="4">SUM(AO5:AO126)</f>
        <v>30630</v>
      </c>
      <c r="AP4" s="52">
        <f t="shared" si="4"/>
        <v>12</v>
      </c>
      <c r="AQ4" s="52">
        <f t="shared" si="4"/>
        <v>239310</v>
      </c>
      <c r="AR4" s="43"/>
      <c r="AS4" s="45"/>
      <c r="AT4" s="50" t="s">
        <v>33</v>
      </c>
      <c r="AU4" s="51">
        <f>SUM(AU7:AU126)</f>
        <v>0</v>
      </c>
      <c r="AV4" s="50"/>
      <c r="AW4" s="50"/>
      <c r="AX4" s="50"/>
      <c r="AY4" s="50"/>
      <c r="AZ4" s="52">
        <f t="shared" ref="AZ4:BB4" si="5">SUM(AZ5:AZ126)</f>
        <v>25260</v>
      </c>
      <c r="BA4" s="52">
        <f t="shared" si="5"/>
        <v>0</v>
      </c>
      <c r="BB4" s="53">
        <f t="shared" si="5"/>
        <v>184880</v>
      </c>
      <c r="BC4" s="48"/>
      <c r="BD4" s="54"/>
      <c r="BE4" s="48"/>
      <c r="BF4" s="48"/>
      <c r="BG4" s="48"/>
      <c r="BH4" s="48"/>
      <c r="BI4" s="54"/>
      <c r="BJ4" s="54"/>
      <c r="BK4" s="54"/>
      <c r="BL4" s="48"/>
      <c r="BM4" s="49"/>
      <c r="BO4" s="48"/>
      <c r="BP4" s="48"/>
      <c r="BQ4" s="48"/>
      <c r="BR4" s="48"/>
      <c r="BS4" s="48"/>
      <c r="BT4" s="48"/>
      <c r="BU4" s="48"/>
      <c r="BV4" s="48"/>
    </row>
    <row r="5">
      <c r="A5" s="45"/>
      <c r="B5" s="50" t="s">
        <v>34</v>
      </c>
      <c r="C5" s="10">
        <v>4200.0</v>
      </c>
      <c r="D5" s="9"/>
      <c r="E5" s="10">
        <v>6.0</v>
      </c>
      <c r="F5" s="10">
        <v>0.0</v>
      </c>
      <c r="G5" s="10">
        <v>44.0</v>
      </c>
      <c r="H5" s="9">
        <f>sum(C5*E5)</f>
        <v>25200</v>
      </c>
      <c r="I5" s="9">
        <f>sum(C5*F5)</f>
        <v>0</v>
      </c>
      <c r="J5" s="9">
        <f>sum(C5*G5)</f>
        <v>184800</v>
      </c>
      <c r="K5" s="43"/>
      <c r="L5" s="45"/>
      <c r="M5" s="50" t="s">
        <v>34</v>
      </c>
      <c r="N5" s="10">
        <v>4200.0</v>
      </c>
      <c r="O5" s="9"/>
      <c r="P5" s="10">
        <v>6.0</v>
      </c>
      <c r="Q5" s="10">
        <v>0.0</v>
      </c>
      <c r="R5" s="10">
        <v>44.0</v>
      </c>
      <c r="S5" s="9">
        <f>sum(N5*P5)</f>
        <v>25200</v>
      </c>
      <c r="T5" s="9">
        <f>sum(N5*Q5)</f>
        <v>0</v>
      </c>
      <c r="U5" s="9">
        <f>sum(N5*R5)</f>
        <v>184800</v>
      </c>
      <c r="V5" s="47"/>
      <c r="W5" s="45"/>
      <c r="X5" s="50" t="s">
        <v>34</v>
      </c>
      <c r="Y5" s="10">
        <v>4200.0</v>
      </c>
      <c r="Z5" s="9"/>
      <c r="AA5" s="10">
        <v>6.0</v>
      </c>
      <c r="AB5" s="10">
        <v>0.0</v>
      </c>
      <c r="AC5" s="10">
        <v>44.0</v>
      </c>
      <c r="AD5" s="9">
        <f>sum(Y5*AA5)</f>
        <v>25200</v>
      </c>
      <c r="AE5" s="9">
        <f>sum(Y5*AB5)</f>
        <v>0</v>
      </c>
      <c r="AF5" s="9">
        <f>sum(Y5*AC5)</f>
        <v>184800</v>
      </c>
      <c r="AG5" s="47"/>
      <c r="AH5" s="45"/>
      <c r="AI5" s="50" t="s">
        <v>34</v>
      </c>
      <c r="AJ5" s="10">
        <v>4200.0</v>
      </c>
      <c r="AK5" s="9"/>
      <c r="AL5" s="10">
        <v>6.0</v>
      </c>
      <c r="AM5" s="10">
        <v>0.0</v>
      </c>
      <c r="AN5" s="10">
        <v>44.0</v>
      </c>
      <c r="AO5" s="9">
        <f>sum(AJ5*AL5)</f>
        <v>25200</v>
      </c>
      <c r="AP5" s="9">
        <f>sum(AJ5*AM5)</f>
        <v>0</v>
      </c>
      <c r="AQ5" s="9">
        <f>sum(AJ5*AN5)</f>
        <v>184800</v>
      </c>
      <c r="AR5" s="43"/>
      <c r="AS5" s="45"/>
      <c r="AT5" s="50" t="s">
        <v>34</v>
      </c>
      <c r="AU5" s="10">
        <v>4200.0</v>
      </c>
      <c r="AV5" s="9"/>
      <c r="AW5" s="10">
        <v>6.0</v>
      </c>
      <c r="AX5" s="10">
        <v>0.0</v>
      </c>
      <c r="AY5" s="10">
        <v>44.0</v>
      </c>
      <c r="AZ5" s="9">
        <f>sum(AU5*AW5)</f>
        <v>25200</v>
      </c>
      <c r="BA5" s="9">
        <f>sum(AU5*AX5)</f>
        <v>0</v>
      </c>
      <c r="BB5" s="9">
        <f>sum(AU5*AY5)</f>
        <v>184800</v>
      </c>
      <c r="BC5" s="48"/>
      <c r="BD5" s="54"/>
      <c r="BE5" s="48"/>
      <c r="BF5" s="54"/>
      <c r="BG5" s="54"/>
      <c r="BH5" s="54"/>
      <c r="BI5" s="54"/>
      <c r="BJ5" s="54"/>
      <c r="BK5" s="54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</row>
    <row r="6">
      <c r="A6" s="45" t="s">
        <v>35</v>
      </c>
      <c r="B6" s="50" t="s">
        <v>36</v>
      </c>
      <c r="C6" s="55">
        <f>20</f>
        <v>20</v>
      </c>
      <c r="D6" s="50"/>
      <c r="E6" s="56">
        <v>3.0</v>
      </c>
      <c r="F6" s="57">
        <v>0.0</v>
      </c>
      <c r="G6" s="56">
        <v>4.0</v>
      </c>
      <c r="H6" s="56">
        <f t="shared" ref="H6:H126" si="6">SUM(C6*E6)</f>
        <v>60</v>
      </c>
      <c r="I6" s="56">
        <f t="shared" ref="I6:I126" si="7">SUM(C6*F6)</f>
        <v>0</v>
      </c>
      <c r="J6" s="56">
        <f t="shared" ref="J6:J126" si="8">SUM(C6*G6)</f>
        <v>80</v>
      </c>
      <c r="K6" s="43"/>
      <c r="L6" s="45" t="s">
        <v>35</v>
      </c>
      <c r="M6" s="50" t="s">
        <v>36</v>
      </c>
      <c r="N6" s="55">
        <f>20</f>
        <v>20</v>
      </c>
      <c r="O6" s="50"/>
      <c r="P6" s="56">
        <v>3.0</v>
      </c>
      <c r="Q6" s="57">
        <v>0.0</v>
      </c>
      <c r="R6" s="56">
        <v>4.0</v>
      </c>
      <c r="S6" s="56">
        <f t="shared" ref="S6:S126" si="9">SUM(N6*P6)</f>
        <v>60</v>
      </c>
      <c r="T6" s="56">
        <f t="shared" ref="T6:T126" si="10">SUM(N6*Q6)</f>
        <v>0</v>
      </c>
      <c r="U6" s="56">
        <f t="shared" ref="U6:U126" si="11">SUM(N6*R6)</f>
        <v>80</v>
      </c>
      <c r="V6" s="47"/>
      <c r="W6" s="45" t="s">
        <v>35</v>
      </c>
      <c r="X6" s="50" t="s">
        <v>36</v>
      </c>
      <c r="Y6" s="55">
        <f>20</f>
        <v>20</v>
      </c>
      <c r="Z6" s="50"/>
      <c r="AA6" s="56">
        <v>3.0</v>
      </c>
      <c r="AB6" s="57">
        <v>0.0</v>
      </c>
      <c r="AC6" s="56">
        <v>4.0</v>
      </c>
      <c r="AD6" s="56">
        <f t="shared" ref="AD6:AD126" si="12">SUM(Y6*AA6)</f>
        <v>60</v>
      </c>
      <c r="AE6" s="56">
        <f t="shared" ref="AE6:AE126" si="13">SUM(Y6*AB6)</f>
        <v>0</v>
      </c>
      <c r="AF6" s="56">
        <f t="shared" ref="AF6:AF126" si="14">SUM(Y6*AC6)</f>
        <v>80</v>
      </c>
      <c r="AG6" s="47"/>
      <c r="AH6" s="45" t="s">
        <v>35</v>
      </c>
      <c r="AI6" s="50" t="s">
        <v>36</v>
      </c>
      <c r="AJ6" s="55">
        <f>20</f>
        <v>20</v>
      </c>
      <c r="AK6" s="50"/>
      <c r="AL6" s="56">
        <v>3.0</v>
      </c>
      <c r="AM6" s="57">
        <v>0.0</v>
      </c>
      <c r="AN6" s="56">
        <v>4.0</v>
      </c>
      <c r="AO6" s="56">
        <f t="shared" ref="AO6:AO126" si="15">SUM(AJ6*AL6)</f>
        <v>60</v>
      </c>
      <c r="AP6" s="56">
        <f t="shared" ref="AP6:AP126" si="16">SUM(AJ6*AM6)</f>
        <v>0</v>
      </c>
      <c r="AQ6" s="56">
        <f t="shared" ref="AQ6:AQ126" si="17">SUM(AJ6*AN6)</f>
        <v>80</v>
      </c>
      <c r="AR6" s="43"/>
      <c r="AS6" s="45" t="s">
        <v>35</v>
      </c>
      <c r="AT6" s="50" t="s">
        <v>36</v>
      </c>
      <c r="AU6" s="55">
        <f>20</f>
        <v>20</v>
      </c>
      <c r="AV6" s="50"/>
      <c r="AW6" s="56">
        <v>3.0</v>
      </c>
      <c r="AX6" s="57">
        <v>0.0</v>
      </c>
      <c r="AY6" s="56">
        <v>4.0</v>
      </c>
      <c r="AZ6" s="56">
        <f t="shared" ref="AZ6:AZ126" si="18">SUM(AU6*AW6)</f>
        <v>60</v>
      </c>
      <c r="BA6" s="56">
        <f t="shared" ref="BA6:BA126" si="19">SUM(AU6*AX6)</f>
        <v>0</v>
      </c>
      <c r="BB6" s="56">
        <f t="shared" ref="BB6:BB126" si="20">SUM(AU6*AY6)</f>
        <v>80</v>
      </c>
      <c r="BC6" s="48"/>
      <c r="BD6" s="58"/>
      <c r="BE6" s="48"/>
      <c r="BF6" s="54"/>
      <c r="BG6" s="54"/>
      <c r="BH6" s="54"/>
      <c r="BI6" s="54"/>
      <c r="BJ6" s="54"/>
      <c r="BK6" s="54"/>
      <c r="BL6" s="48"/>
      <c r="BM6" s="48"/>
      <c r="BN6" s="54"/>
      <c r="BO6" s="48"/>
      <c r="BP6" s="48"/>
      <c r="BQ6" s="48"/>
      <c r="BR6" s="48"/>
      <c r="BS6" s="54"/>
      <c r="BT6" s="54"/>
      <c r="BU6" s="54"/>
      <c r="BV6" s="48"/>
    </row>
    <row r="7">
      <c r="A7" s="59">
        <v>1.0</v>
      </c>
      <c r="B7" s="60" t="s">
        <v>44</v>
      </c>
      <c r="C7" s="61">
        <v>0.0</v>
      </c>
      <c r="D7" s="60" t="s">
        <v>45</v>
      </c>
      <c r="E7" s="16">
        <v>16.0</v>
      </c>
      <c r="F7" s="10">
        <v>-5.0</v>
      </c>
      <c r="G7" s="16">
        <v>42.0</v>
      </c>
      <c r="H7" s="62">
        <f t="shared" si="6"/>
        <v>0</v>
      </c>
      <c r="I7" s="62">
        <f t="shared" si="7"/>
        <v>0</v>
      </c>
      <c r="J7" s="62">
        <f t="shared" si="8"/>
        <v>0</v>
      </c>
      <c r="K7" s="43"/>
      <c r="L7" s="59">
        <v>1.0</v>
      </c>
      <c r="M7" s="60" t="s">
        <v>44</v>
      </c>
      <c r="N7" s="59">
        <v>0.0</v>
      </c>
      <c r="O7" s="60" t="s">
        <v>45</v>
      </c>
      <c r="P7" s="16">
        <v>16.0</v>
      </c>
      <c r="Q7" s="10">
        <v>-5.0</v>
      </c>
      <c r="R7" s="16">
        <v>42.0</v>
      </c>
      <c r="S7" s="62">
        <f t="shared" si="9"/>
        <v>0</v>
      </c>
      <c r="T7" s="62">
        <f t="shared" si="10"/>
        <v>0</v>
      </c>
      <c r="U7" s="62">
        <f t="shared" si="11"/>
        <v>0</v>
      </c>
      <c r="V7" s="47"/>
      <c r="W7" s="59">
        <v>1.0</v>
      </c>
      <c r="X7" s="60" t="s">
        <v>44</v>
      </c>
      <c r="Y7" s="59">
        <v>0.0</v>
      </c>
      <c r="Z7" s="60" t="s">
        <v>45</v>
      </c>
      <c r="AA7" s="16">
        <v>16.0</v>
      </c>
      <c r="AB7" s="10">
        <v>-5.0</v>
      </c>
      <c r="AC7" s="16">
        <v>42.0</v>
      </c>
      <c r="AD7" s="62">
        <f t="shared" si="12"/>
        <v>0</v>
      </c>
      <c r="AE7" s="62">
        <f t="shared" si="13"/>
        <v>0</v>
      </c>
      <c r="AF7" s="62">
        <f t="shared" si="14"/>
        <v>0</v>
      </c>
      <c r="AG7" s="47"/>
      <c r="AH7" s="59">
        <v>1.0</v>
      </c>
      <c r="AI7" s="60" t="s">
        <v>44</v>
      </c>
      <c r="AJ7" s="59">
        <v>0.0</v>
      </c>
      <c r="AK7" s="60" t="s">
        <v>45</v>
      </c>
      <c r="AL7" s="16">
        <v>16.0</v>
      </c>
      <c r="AM7" s="10">
        <v>-5.0</v>
      </c>
      <c r="AN7" s="16">
        <v>42.0</v>
      </c>
      <c r="AO7" s="62">
        <f t="shared" si="15"/>
        <v>0</v>
      </c>
      <c r="AP7" s="62">
        <f t="shared" si="16"/>
        <v>0</v>
      </c>
      <c r="AQ7" s="62">
        <f t="shared" si="17"/>
        <v>0</v>
      </c>
      <c r="AR7" s="43"/>
      <c r="AS7" s="59">
        <v>1.0</v>
      </c>
      <c r="AT7" s="60" t="s">
        <v>44</v>
      </c>
      <c r="AU7" s="59">
        <v>0.0</v>
      </c>
      <c r="AV7" s="60" t="s">
        <v>45</v>
      </c>
      <c r="AW7" s="16">
        <v>16.0</v>
      </c>
      <c r="AX7" s="10">
        <v>-5.0</v>
      </c>
      <c r="AY7" s="16">
        <v>42.0</v>
      </c>
      <c r="AZ7" s="62">
        <f t="shared" si="18"/>
        <v>0</v>
      </c>
      <c r="BA7" s="62">
        <f t="shared" si="19"/>
        <v>0</v>
      </c>
      <c r="BB7" s="62">
        <f t="shared" si="20"/>
        <v>0</v>
      </c>
      <c r="BC7" s="63"/>
      <c r="BD7" s="63"/>
      <c r="BE7" s="49"/>
      <c r="BF7" s="54"/>
      <c r="BG7" s="54"/>
      <c r="BH7" s="54"/>
      <c r="BI7" s="54"/>
      <c r="BJ7" s="54"/>
      <c r="BK7" s="54"/>
      <c r="BL7" s="48"/>
      <c r="BM7" s="48"/>
      <c r="BN7" s="54"/>
      <c r="BO7" s="48"/>
      <c r="BP7" s="54"/>
      <c r="BQ7" s="54"/>
      <c r="BR7" s="54"/>
      <c r="BS7" s="54"/>
      <c r="BT7" s="54"/>
      <c r="BU7" s="54"/>
      <c r="BV7" s="48"/>
    </row>
    <row r="8">
      <c r="A8" s="64">
        <v>2.0</v>
      </c>
      <c r="B8" s="65" t="s">
        <v>47</v>
      </c>
      <c r="C8" s="66">
        <v>0.0</v>
      </c>
      <c r="D8" s="65" t="s">
        <v>45</v>
      </c>
      <c r="E8" s="16">
        <v>16.0</v>
      </c>
      <c r="F8" s="10">
        <v>-2.0</v>
      </c>
      <c r="G8" s="16">
        <v>35.0</v>
      </c>
      <c r="H8" s="67">
        <f t="shared" si="6"/>
        <v>0</v>
      </c>
      <c r="I8" s="67">
        <f t="shared" si="7"/>
        <v>0</v>
      </c>
      <c r="J8" s="67">
        <f t="shared" si="8"/>
        <v>0</v>
      </c>
      <c r="K8" s="43"/>
      <c r="L8" s="64">
        <v>2.0</v>
      </c>
      <c r="M8" s="65" t="s">
        <v>47</v>
      </c>
      <c r="N8" s="64">
        <v>0.0</v>
      </c>
      <c r="O8" s="65" t="s">
        <v>45</v>
      </c>
      <c r="P8" s="16">
        <v>16.0</v>
      </c>
      <c r="Q8" s="10">
        <v>-2.0</v>
      </c>
      <c r="R8" s="16">
        <v>35.0</v>
      </c>
      <c r="S8" s="67">
        <f t="shared" si="9"/>
        <v>0</v>
      </c>
      <c r="T8" s="67">
        <f t="shared" si="10"/>
        <v>0</v>
      </c>
      <c r="U8" s="67">
        <f t="shared" si="11"/>
        <v>0</v>
      </c>
      <c r="V8" s="47"/>
      <c r="W8" s="64">
        <v>2.0</v>
      </c>
      <c r="X8" s="65" t="s">
        <v>47</v>
      </c>
      <c r="Y8" s="64">
        <v>0.0</v>
      </c>
      <c r="Z8" s="65" t="s">
        <v>45</v>
      </c>
      <c r="AA8" s="16">
        <v>16.0</v>
      </c>
      <c r="AB8" s="10">
        <v>-2.0</v>
      </c>
      <c r="AC8" s="16">
        <v>35.0</v>
      </c>
      <c r="AD8" s="67">
        <f t="shared" si="12"/>
        <v>0</v>
      </c>
      <c r="AE8" s="67">
        <f t="shared" si="13"/>
        <v>0</v>
      </c>
      <c r="AF8" s="67">
        <f t="shared" si="14"/>
        <v>0</v>
      </c>
      <c r="AG8" s="47"/>
      <c r="AH8" s="64">
        <v>2.0</v>
      </c>
      <c r="AI8" s="65" t="s">
        <v>47</v>
      </c>
      <c r="AJ8" s="64">
        <v>0.0</v>
      </c>
      <c r="AK8" s="65" t="s">
        <v>45</v>
      </c>
      <c r="AL8" s="16">
        <v>16.0</v>
      </c>
      <c r="AM8" s="10">
        <v>-2.0</v>
      </c>
      <c r="AN8" s="16">
        <v>35.0</v>
      </c>
      <c r="AO8" s="67">
        <f t="shared" si="15"/>
        <v>0</v>
      </c>
      <c r="AP8" s="67">
        <f t="shared" si="16"/>
        <v>0</v>
      </c>
      <c r="AQ8" s="67">
        <f t="shared" si="17"/>
        <v>0</v>
      </c>
      <c r="AR8" s="43"/>
      <c r="AS8" s="64">
        <v>2.0</v>
      </c>
      <c r="AT8" s="65" t="s">
        <v>47</v>
      </c>
      <c r="AU8" s="64">
        <v>0.0</v>
      </c>
      <c r="AV8" s="65" t="s">
        <v>45</v>
      </c>
      <c r="AW8" s="16">
        <v>16.0</v>
      </c>
      <c r="AX8" s="10">
        <v>-2.0</v>
      </c>
      <c r="AY8" s="16">
        <v>35.0</v>
      </c>
      <c r="AZ8" s="67">
        <f t="shared" si="18"/>
        <v>0</v>
      </c>
      <c r="BA8" s="67">
        <f t="shared" si="19"/>
        <v>0</v>
      </c>
      <c r="BB8" s="67">
        <f t="shared" si="20"/>
        <v>0</v>
      </c>
      <c r="BC8" s="58"/>
      <c r="BD8" s="58"/>
      <c r="BE8" s="48"/>
      <c r="BF8" s="54"/>
      <c r="BG8" s="54"/>
      <c r="BH8" s="54"/>
      <c r="BI8" s="54"/>
      <c r="BJ8" s="54"/>
      <c r="BK8" s="54"/>
      <c r="BL8" s="48"/>
      <c r="BM8" s="48"/>
      <c r="BN8" s="58"/>
      <c r="BO8" s="48"/>
      <c r="BP8" s="54"/>
      <c r="BQ8" s="54"/>
      <c r="BR8" s="54"/>
      <c r="BS8" s="54"/>
      <c r="BT8" s="54"/>
      <c r="BU8" s="54"/>
      <c r="BV8" s="48"/>
    </row>
    <row r="9">
      <c r="A9" s="64">
        <v>3.0</v>
      </c>
      <c r="B9" s="65" t="s">
        <v>48</v>
      </c>
      <c r="C9" s="66">
        <v>0.0</v>
      </c>
      <c r="D9" s="65" t="s">
        <v>45</v>
      </c>
      <c r="E9" s="16">
        <v>16.0</v>
      </c>
      <c r="F9" s="10">
        <v>2.0</v>
      </c>
      <c r="G9" s="16">
        <v>42.0</v>
      </c>
      <c r="H9" s="62">
        <f t="shared" si="6"/>
        <v>0</v>
      </c>
      <c r="I9" s="62">
        <f t="shared" si="7"/>
        <v>0</v>
      </c>
      <c r="J9" s="62">
        <f t="shared" si="8"/>
        <v>0</v>
      </c>
      <c r="K9" s="43"/>
      <c r="L9" s="64">
        <v>3.0</v>
      </c>
      <c r="M9" s="65" t="s">
        <v>48</v>
      </c>
      <c r="N9" s="64">
        <v>0.0</v>
      </c>
      <c r="O9" s="65" t="s">
        <v>45</v>
      </c>
      <c r="P9" s="16">
        <v>16.0</v>
      </c>
      <c r="Q9" s="10">
        <v>2.0</v>
      </c>
      <c r="R9" s="16">
        <v>42.0</v>
      </c>
      <c r="S9" s="62">
        <f t="shared" si="9"/>
        <v>0</v>
      </c>
      <c r="T9" s="62">
        <f t="shared" si="10"/>
        <v>0</v>
      </c>
      <c r="U9" s="62">
        <f t="shared" si="11"/>
        <v>0</v>
      </c>
      <c r="V9" s="47"/>
      <c r="W9" s="64">
        <v>3.0</v>
      </c>
      <c r="X9" s="65" t="s">
        <v>48</v>
      </c>
      <c r="Y9" s="64">
        <v>0.0</v>
      </c>
      <c r="Z9" s="65" t="s">
        <v>45</v>
      </c>
      <c r="AA9" s="16">
        <v>16.0</v>
      </c>
      <c r="AB9" s="10">
        <v>2.0</v>
      </c>
      <c r="AC9" s="16">
        <v>42.0</v>
      </c>
      <c r="AD9" s="62">
        <f t="shared" si="12"/>
        <v>0</v>
      </c>
      <c r="AE9" s="62">
        <f t="shared" si="13"/>
        <v>0</v>
      </c>
      <c r="AF9" s="62">
        <f t="shared" si="14"/>
        <v>0</v>
      </c>
      <c r="AG9" s="47"/>
      <c r="AH9" s="64">
        <v>3.0</v>
      </c>
      <c r="AI9" s="65" t="s">
        <v>48</v>
      </c>
      <c r="AJ9" s="64">
        <v>0.0</v>
      </c>
      <c r="AK9" s="65" t="s">
        <v>45</v>
      </c>
      <c r="AL9" s="16">
        <v>16.0</v>
      </c>
      <c r="AM9" s="10">
        <v>2.0</v>
      </c>
      <c r="AN9" s="16">
        <v>42.0</v>
      </c>
      <c r="AO9" s="62">
        <f t="shared" si="15"/>
        <v>0</v>
      </c>
      <c r="AP9" s="62">
        <f t="shared" si="16"/>
        <v>0</v>
      </c>
      <c r="AQ9" s="62">
        <f t="shared" si="17"/>
        <v>0</v>
      </c>
      <c r="AR9" s="43"/>
      <c r="AS9" s="64">
        <v>3.0</v>
      </c>
      <c r="AT9" s="65" t="s">
        <v>48</v>
      </c>
      <c r="AU9" s="64">
        <v>0.0</v>
      </c>
      <c r="AV9" s="65" t="s">
        <v>45</v>
      </c>
      <c r="AW9" s="16">
        <v>16.0</v>
      </c>
      <c r="AX9" s="10">
        <v>2.0</v>
      </c>
      <c r="AY9" s="16">
        <v>42.0</v>
      </c>
      <c r="AZ9" s="62">
        <f t="shared" si="18"/>
        <v>0</v>
      </c>
      <c r="BA9" s="62">
        <f t="shared" si="19"/>
        <v>0</v>
      </c>
      <c r="BB9" s="62">
        <f t="shared" si="20"/>
        <v>0</v>
      </c>
      <c r="BC9" s="58"/>
      <c r="BD9" s="58"/>
      <c r="BE9" s="48"/>
      <c r="BF9" s="54"/>
      <c r="BG9" s="54"/>
      <c r="BH9" s="54"/>
      <c r="BI9" s="54"/>
      <c r="BJ9" s="54"/>
      <c r="BK9" s="54"/>
      <c r="BL9" s="63"/>
      <c r="BM9" s="49"/>
      <c r="BN9" s="63"/>
      <c r="BO9" s="49"/>
      <c r="BP9" s="54"/>
      <c r="BQ9" s="54"/>
      <c r="BR9" s="54"/>
      <c r="BS9" s="54"/>
      <c r="BT9" s="54"/>
      <c r="BU9" s="54"/>
      <c r="BV9" s="48"/>
    </row>
    <row r="10">
      <c r="A10" s="64">
        <v>4.0</v>
      </c>
      <c r="B10" s="65" t="s">
        <v>49</v>
      </c>
      <c r="C10" s="66">
        <v>0.0</v>
      </c>
      <c r="D10" s="65" t="s">
        <v>45</v>
      </c>
      <c r="E10" s="16">
        <v>16.0</v>
      </c>
      <c r="F10" s="10">
        <v>5.0</v>
      </c>
      <c r="G10" s="16">
        <v>42.0</v>
      </c>
      <c r="H10" s="67">
        <f t="shared" si="6"/>
        <v>0</v>
      </c>
      <c r="I10" s="67">
        <f t="shared" si="7"/>
        <v>0</v>
      </c>
      <c r="J10" s="67">
        <f t="shared" si="8"/>
        <v>0</v>
      </c>
      <c r="K10" s="43"/>
      <c r="L10" s="64">
        <v>4.0</v>
      </c>
      <c r="M10" s="65" t="s">
        <v>49</v>
      </c>
      <c r="N10" s="64">
        <v>0.0</v>
      </c>
      <c r="O10" s="65" t="s">
        <v>45</v>
      </c>
      <c r="P10" s="16">
        <v>16.0</v>
      </c>
      <c r="Q10" s="10">
        <v>5.0</v>
      </c>
      <c r="R10" s="16">
        <v>42.0</v>
      </c>
      <c r="S10" s="67">
        <f t="shared" si="9"/>
        <v>0</v>
      </c>
      <c r="T10" s="67">
        <f t="shared" si="10"/>
        <v>0</v>
      </c>
      <c r="U10" s="67">
        <f t="shared" si="11"/>
        <v>0</v>
      </c>
      <c r="V10" s="47"/>
      <c r="W10" s="64">
        <v>4.0</v>
      </c>
      <c r="X10" s="65" t="s">
        <v>49</v>
      </c>
      <c r="Y10" s="64">
        <v>0.0</v>
      </c>
      <c r="Z10" s="65" t="s">
        <v>45</v>
      </c>
      <c r="AA10" s="16">
        <v>16.0</v>
      </c>
      <c r="AB10" s="10">
        <v>5.0</v>
      </c>
      <c r="AC10" s="16">
        <v>42.0</v>
      </c>
      <c r="AD10" s="67">
        <f t="shared" si="12"/>
        <v>0</v>
      </c>
      <c r="AE10" s="67">
        <f t="shared" si="13"/>
        <v>0</v>
      </c>
      <c r="AF10" s="67">
        <f t="shared" si="14"/>
        <v>0</v>
      </c>
      <c r="AG10" s="47"/>
      <c r="AH10" s="64">
        <v>4.0</v>
      </c>
      <c r="AI10" s="65" t="s">
        <v>49</v>
      </c>
      <c r="AJ10" s="64">
        <v>0.0</v>
      </c>
      <c r="AK10" s="65" t="s">
        <v>45</v>
      </c>
      <c r="AL10" s="16">
        <v>16.0</v>
      </c>
      <c r="AM10" s="10">
        <v>5.0</v>
      </c>
      <c r="AN10" s="16">
        <v>42.0</v>
      </c>
      <c r="AO10" s="67">
        <f t="shared" si="15"/>
        <v>0</v>
      </c>
      <c r="AP10" s="67">
        <f t="shared" si="16"/>
        <v>0</v>
      </c>
      <c r="AQ10" s="67">
        <f t="shared" si="17"/>
        <v>0</v>
      </c>
      <c r="AR10" s="43"/>
      <c r="AS10" s="64">
        <v>4.0</v>
      </c>
      <c r="AT10" s="65" t="s">
        <v>49</v>
      </c>
      <c r="AU10" s="64">
        <v>0.0</v>
      </c>
      <c r="AV10" s="65" t="s">
        <v>45</v>
      </c>
      <c r="AW10" s="16">
        <v>16.0</v>
      </c>
      <c r="AX10" s="10">
        <v>5.0</v>
      </c>
      <c r="AY10" s="16">
        <v>42.0</v>
      </c>
      <c r="AZ10" s="67">
        <f t="shared" si="18"/>
        <v>0</v>
      </c>
      <c r="BA10" s="67">
        <f t="shared" si="19"/>
        <v>0</v>
      </c>
      <c r="BB10" s="67">
        <f t="shared" si="20"/>
        <v>0</v>
      </c>
      <c r="BC10" s="58"/>
      <c r="BD10" s="58"/>
      <c r="BE10" s="48"/>
      <c r="BF10" s="54"/>
      <c r="BG10" s="54"/>
      <c r="BH10" s="54"/>
      <c r="BI10" s="54"/>
      <c r="BJ10" s="54"/>
      <c r="BK10" s="54"/>
      <c r="BL10" s="58"/>
      <c r="BM10" s="48"/>
      <c r="BN10" s="58"/>
      <c r="BO10" s="48"/>
      <c r="BP10" s="54"/>
      <c r="BQ10" s="54"/>
      <c r="BR10" s="54"/>
      <c r="BS10" s="54"/>
      <c r="BT10" s="54"/>
      <c r="BU10" s="54"/>
      <c r="BV10" s="48"/>
    </row>
    <row r="11">
      <c r="A11" s="64">
        <v>5.0</v>
      </c>
      <c r="B11" s="65" t="s">
        <v>50</v>
      </c>
      <c r="C11" s="64">
        <v>18.0</v>
      </c>
      <c r="D11" s="65" t="s">
        <v>51</v>
      </c>
      <c r="E11" s="16">
        <v>16.0</v>
      </c>
      <c r="F11" s="10">
        <v>5.0</v>
      </c>
      <c r="G11" s="16">
        <v>35.0</v>
      </c>
      <c r="H11" s="62">
        <f t="shared" si="6"/>
        <v>288</v>
      </c>
      <c r="I11" s="62">
        <f t="shared" si="7"/>
        <v>90</v>
      </c>
      <c r="J11" s="62">
        <f t="shared" si="8"/>
        <v>630</v>
      </c>
      <c r="K11" s="43"/>
      <c r="L11" s="64">
        <v>5.0</v>
      </c>
      <c r="M11" s="65" t="s">
        <v>50</v>
      </c>
      <c r="N11" s="64">
        <v>0.0</v>
      </c>
      <c r="O11" s="65" t="s">
        <v>51</v>
      </c>
      <c r="P11" s="16">
        <v>16.0</v>
      </c>
      <c r="Q11" s="10">
        <v>5.0</v>
      </c>
      <c r="R11" s="16">
        <v>35.0</v>
      </c>
      <c r="S11" s="62">
        <f t="shared" si="9"/>
        <v>0</v>
      </c>
      <c r="T11" s="62">
        <f t="shared" si="10"/>
        <v>0</v>
      </c>
      <c r="U11" s="62">
        <f t="shared" si="11"/>
        <v>0</v>
      </c>
      <c r="V11" s="47"/>
      <c r="W11" s="64">
        <v>5.0</v>
      </c>
      <c r="X11" s="65" t="s">
        <v>50</v>
      </c>
      <c r="Y11" s="64">
        <v>0.0</v>
      </c>
      <c r="Z11" s="65" t="s">
        <v>51</v>
      </c>
      <c r="AA11" s="16">
        <v>16.0</v>
      </c>
      <c r="AB11" s="10">
        <v>5.0</v>
      </c>
      <c r="AC11" s="16">
        <v>35.0</v>
      </c>
      <c r="AD11" s="62">
        <f t="shared" si="12"/>
        <v>0</v>
      </c>
      <c r="AE11" s="62">
        <f t="shared" si="13"/>
        <v>0</v>
      </c>
      <c r="AF11" s="62">
        <f t="shared" si="14"/>
        <v>0</v>
      </c>
      <c r="AG11" s="47"/>
      <c r="AH11" s="64">
        <v>5.0</v>
      </c>
      <c r="AI11" s="65" t="s">
        <v>50</v>
      </c>
      <c r="AJ11" s="64">
        <v>0.0</v>
      </c>
      <c r="AK11" s="65" t="s">
        <v>51</v>
      </c>
      <c r="AL11" s="16">
        <v>16.0</v>
      </c>
      <c r="AM11" s="10">
        <v>5.0</v>
      </c>
      <c r="AN11" s="16">
        <v>35.0</v>
      </c>
      <c r="AO11" s="62">
        <f t="shared" si="15"/>
        <v>0</v>
      </c>
      <c r="AP11" s="62">
        <f t="shared" si="16"/>
        <v>0</v>
      </c>
      <c r="AQ11" s="62">
        <f t="shared" si="17"/>
        <v>0</v>
      </c>
      <c r="AR11" s="43"/>
      <c r="AS11" s="64">
        <v>5.0</v>
      </c>
      <c r="AT11" s="65" t="s">
        <v>50</v>
      </c>
      <c r="AU11" s="64">
        <v>0.0</v>
      </c>
      <c r="AV11" s="65" t="s">
        <v>51</v>
      </c>
      <c r="AW11" s="16">
        <v>16.0</v>
      </c>
      <c r="AX11" s="10">
        <v>5.0</v>
      </c>
      <c r="AY11" s="16">
        <v>35.0</v>
      </c>
      <c r="AZ11" s="62">
        <f t="shared" si="18"/>
        <v>0</v>
      </c>
      <c r="BA11" s="62">
        <f t="shared" si="19"/>
        <v>0</v>
      </c>
      <c r="BB11" s="62">
        <f t="shared" si="20"/>
        <v>0</v>
      </c>
      <c r="BC11" s="58"/>
      <c r="BD11" s="58"/>
      <c r="BE11" s="48"/>
      <c r="BF11" s="54"/>
      <c r="BG11" s="54"/>
      <c r="BH11" s="54"/>
      <c r="BI11" s="54"/>
      <c r="BJ11" s="54"/>
      <c r="BK11" s="54"/>
      <c r="BL11" s="58"/>
      <c r="BM11" s="48"/>
      <c r="BN11" s="58"/>
      <c r="BO11" s="48"/>
      <c r="BP11" s="54"/>
      <c r="BQ11" s="54"/>
      <c r="BR11" s="54"/>
      <c r="BS11" s="54"/>
      <c r="BT11" s="54"/>
      <c r="BU11" s="54"/>
      <c r="BV11" s="48"/>
    </row>
    <row r="12">
      <c r="A12" s="64">
        <v>6.0</v>
      </c>
      <c r="B12" s="65" t="s">
        <v>53</v>
      </c>
      <c r="C12" s="64">
        <v>16.0</v>
      </c>
      <c r="D12" s="65" t="s">
        <v>51</v>
      </c>
      <c r="E12" s="16">
        <v>13.0</v>
      </c>
      <c r="F12" s="10">
        <v>5.0</v>
      </c>
      <c r="G12" s="16">
        <v>7.0</v>
      </c>
      <c r="H12" s="67">
        <f t="shared" si="6"/>
        <v>208</v>
      </c>
      <c r="I12" s="67">
        <f t="shared" si="7"/>
        <v>80</v>
      </c>
      <c r="J12" s="67">
        <f t="shared" si="8"/>
        <v>112</v>
      </c>
      <c r="K12" s="43"/>
      <c r="L12" s="64">
        <v>6.0</v>
      </c>
      <c r="M12" s="65" t="s">
        <v>53</v>
      </c>
      <c r="N12" s="64">
        <v>0.0</v>
      </c>
      <c r="O12" s="65" t="s">
        <v>51</v>
      </c>
      <c r="P12" s="16">
        <v>13.0</v>
      </c>
      <c r="Q12" s="10">
        <v>5.0</v>
      </c>
      <c r="R12" s="16">
        <v>7.0</v>
      </c>
      <c r="S12" s="67">
        <f t="shared" si="9"/>
        <v>0</v>
      </c>
      <c r="T12" s="67">
        <f t="shared" si="10"/>
        <v>0</v>
      </c>
      <c r="U12" s="67">
        <f t="shared" si="11"/>
        <v>0</v>
      </c>
      <c r="V12" s="47"/>
      <c r="W12" s="64">
        <v>6.0</v>
      </c>
      <c r="X12" s="65" t="s">
        <v>53</v>
      </c>
      <c r="Y12" s="64">
        <v>0.0</v>
      </c>
      <c r="Z12" s="65" t="s">
        <v>51</v>
      </c>
      <c r="AA12" s="16">
        <v>13.0</v>
      </c>
      <c r="AB12" s="10">
        <v>5.0</v>
      </c>
      <c r="AC12" s="16">
        <v>7.0</v>
      </c>
      <c r="AD12" s="67">
        <f t="shared" si="12"/>
        <v>0</v>
      </c>
      <c r="AE12" s="67">
        <f t="shared" si="13"/>
        <v>0</v>
      </c>
      <c r="AF12" s="67">
        <f t="shared" si="14"/>
        <v>0</v>
      </c>
      <c r="AG12" s="47"/>
      <c r="AH12" s="64">
        <v>6.0</v>
      </c>
      <c r="AI12" s="65" t="s">
        <v>53</v>
      </c>
      <c r="AJ12" s="64">
        <v>0.0</v>
      </c>
      <c r="AK12" s="65" t="s">
        <v>51</v>
      </c>
      <c r="AL12" s="16">
        <v>13.0</v>
      </c>
      <c r="AM12" s="10">
        <v>5.0</v>
      </c>
      <c r="AN12" s="16">
        <v>7.0</v>
      </c>
      <c r="AO12" s="67">
        <f t="shared" si="15"/>
        <v>0</v>
      </c>
      <c r="AP12" s="67">
        <f t="shared" si="16"/>
        <v>0</v>
      </c>
      <c r="AQ12" s="67">
        <f t="shared" si="17"/>
        <v>0</v>
      </c>
      <c r="AR12" s="43"/>
      <c r="AS12" s="64">
        <v>6.0</v>
      </c>
      <c r="AT12" s="65" t="s">
        <v>53</v>
      </c>
      <c r="AU12" s="64">
        <v>0.0</v>
      </c>
      <c r="AV12" s="65" t="s">
        <v>51</v>
      </c>
      <c r="AW12" s="16">
        <v>13.0</v>
      </c>
      <c r="AX12" s="10">
        <v>5.0</v>
      </c>
      <c r="AY12" s="16">
        <v>7.0</v>
      </c>
      <c r="AZ12" s="67">
        <f t="shared" si="18"/>
        <v>0</v>
      </c>
      <c r="BA12" s="67">
        <f t="shared" si="19"/>
        <v>0</v>
      </c>
      <c r="BB12" s="67">
        <f t="shared" si="20"/>
        <v>0</v>
      </c>
      <c r="BC12" s="58"/>
      <c r="BD12" s="58"/>
      <c r="BE12" s="48"/>
      <c r="BF12" s="54"/>
      <c r="BG12" s="54"/>
      <c r="BH12" s="54"/>
      <c r="BI12" s="54"/>
      <c r="BJ12" s="54"/>
      <c r="BK12" s="54"/>
      <c r="BL12" s="58"/>
      <c r="BM12" s="48"/>
      <c r="BN12" s="58"/>
      <c r="BO12" s="48"/>
      <c r="BP12" s="54"/>
      <c r="BQ12" s="54"/>
      <c r="BR12" s="54"/>
      <c r="BS12" s="54"/>
      <c r="BT12" s="54"/>
      <c r="BU12" s="54"/>
      <c r="BV12" s="48"/>
    </row>
    <row r="13">
      <c r="A13" s="64">
        <v>7.0</v>
      </c>
      <c r="B13" s="65" t="s">
        <v>55</v>
      </c>
      <c r="C13" s="64">
        <v>22.0</v>
      </c>
      <c r="D13" s="65" t="s">
        <v>51</v>
      </c>
      <c r="E13" s="16">
        <v>13.0</v>
      </c>
      <c r="F13" s="10">
        <v>5.0</v>
      </c>
      <c r="G13" s="16">
        <v>28.0</v>
      </c>
      <c r="H13" s="62">
        <f t="shared" si="6"/>
        <v>286</v>
      </c>
      <c r="I13" s="62">
        <f t="shared" si="7"/>
        <v>110</v>
      </c>
      <c r="J13" s="62">
        <f t="shared" si="8"/>
        <v>616</v>
      </c>
      <c r="K13" s="43"/>
      <c r="L13" s="64">
        <v>7.0</v>
      </c>
      <c r="M13" s="65" t="s">
        <v>55</v>
      </c>
      <c r="N13" s="64">
        <v>0.0</v>
      </c>
      <c r="O13" s="65" t="s">
        <v>51</v>
      </c>
      <c r="P13" s="16">
        <v>13.0</v>
      </c>
      <c r="Q13" s="10">
        <v>5.0</v>
      </c>
      <c r="R13" s="16">
        <v>28.0</v>
      </c>
      <c r="S13" s="62">
        <f t="shared" si="9"/>
        <v>0</v>
      </c>
      <c r="T13" s="62">
        <f t="shared" si="10"/>
        <v>0</v>
      </c>
      <c r="U13" s="62">
        <f t="shared" si="11"/>
        <v>0</v>
      </c>
      <c r="V13" s="47"/>
      <c r="W13" s="64">
        <v>7.0</v>
      </c>
      <c r="X13" s="65" t="s">
        <v>55</v>
      </c>
      <c r="Y13" s="64">
        <v>0.0</v>
      </c>
      <c r="Z13" s="65" t="s">
        <v>51</v>
      </c>
      <c r="AA13" s="16">
        <v>13.0</v>
      </c>
      <c r="AB13" s="10">
        <v>5.0</v>
      </c>
      <c r="AC13" s="16">
        <v>28.0</v>
      </c>
      <c r="AD13" s="62">
        <f t="shared" si="12"/>
        <v>0</v>
      </c>
      <c r="AE13" s="62">
        <f t="shared" si="13"/>
        <v>0</v>
      </c>
      <c r="AF13" s="62">
        <f t="shared" si="14"/>
        <v>0</v>
      </c>
      <c r="AG13" s="47"/>
      <c r="AH13" s="64">
        <v>7.0</v>
      </c>
      <c r="AI13" s="65" t="s">
        <v>55</v>
      </c>
      <c r="AJ13" s="64">
        <v>0.0</v>
      </c>
      <c r="AK13" s="65" t="s">
        <v>51</v>
      </c>
      <c r="AL13" s="16">
        <v>13.0</v>
      </c>
      <c r="AM13" s="10">
        <v>5.0</v>
      </c>
      <c r="AN13" s="16">
        <v>28.0</v>
      </c>
      <c r="AO13" s="62">
        <f t="shared" si="15"/>
        <v>0</v>
      </c>
      <c r="AP13" s="62">
        <f t="shared" si="16"/>
        <v>0</v>
      </c>
      <c r="AQ13" s="62">
        <f t="shared" si="17"/>
        <v>0</v>
      </c>
      <c r="AR13" s="43"/>
      <c r="AS13" s="64">
        <v>7.0</v>
      </c>
      <c r="AT13" s="65" t="s">
        <v>55</v>
      </c>
      <c r="AU13" s="64">
        <v>0.0</v>
      </c>
      <c r="AV13" s="65" t="s">
        <v>51</v>
      </c>
      <c r="AW13" s="16">
        <v>13.0</v>
      </c>
      <c r="AX13" s="10">
        <v>5.0</v>
      </c>
      <c r="AY13" s="16">
        <v>28.0</v>
      </c>
      <c r="AZ13" s="62">
        <f t="shared" si="18"/>
        <v>0</v>
      </c>
      <c r="BA13" s="62">
        <f t="shared" si="19"/>
        <v>0</v>
      </c>
      <c r="BB13" s="62">
        <f t="shared" si="20"/>
        <v>0</v>
      </c>
      <c r="BC13" s="58"/>
      <c r="BD13" s="58"/>
      <c r="BE13" s="48"/>
      <c r="BF13" s="54"/>
      <c r="BG13" s="54"/>
      <c r="BH13" s="54"/>
      <c r="BI13" s="54"/>
      <c r="BJ13" s="54"/>
      <c r="BK13" s="54"/>
      <c r="BL13" s="58"/>
      <c r="BM13" s="48"/>
      <c r="BN13" s="58"/>
      <c r="BO13" s="48"/>
      <c r="BP13" s="54"/>
      <c r="BQ13" s="54"/>
      <c r="BR13" s="54"/>
      <c r="BS13" s="54"/>
      <c r="BT13" s="54"/>
      <c r="BU13" s="54"/>
      <c r="BV13" s="48"/>
    </row>
    <row r="14">
      <c r="A14" s="64">
        <v>8.0</v>
      </c>
      <c r="B14" s="65" t="s">
        <v>57</v>
      </c>
      <c r="C14" s="64">
        <v>26.0</v>
      </c>
      <c r="D14" s="65" t="s">
        <v>51</v>
      </c>
      <c r="E14" s="16">
        <v>13.0</v>
      </c>
      <c r="F14" s="10">
        <v>-2.0</v>
      </c>
      <c r="G14" s="16">
        <v>28.0</v>
      </c>
      <c r="H14" s="67">
        <f t="shared" si="6"/>
        <v>338</v>
      </c>
      <c r="I14" s="67">
        <f t="shared" si="7"/>
        <v>-52</v>
      </c>
      <c r="J14" s="67">
        <f t="shared" si="8"/>
        <v>728</v>
      </c>
      <c r="K14" s="43"/>
      <c r="L14" s="64">
        <v>8.0</v>
      </c>
      <c r="M14" s="65" t="s">
        <v>57</v>
      </c>
      <c r="N14" s="64">
        <v>0.0</v>
      </c>
      <c r="O14" s="65" t="s">
        <v>51</v>
      </c>
      <c r="P14" s="16">
        <v>13.0</v>
      </c>
      <c r="Q14" s="10">
        <v>-2.0</v>
      </c>
      <c r="R14" s="16">
        <v>28.0</v>
      </c>
      <c r="S14" s="67">
        <f t="shared" si="9"/>
        <v>0</v>
      </c>
      <c r="T14" s="67">
        <f t="shared" si="10"/>
        <v>0</v>
      </c>
      <c r="U14" s="67">
        <f t="shared" si="11"/>
        <v>0</v>
      </c>
      <c r="V14" s="47"/>
      <c r="W14" s="64">
        <v>8.0</v>
      </c>
      <c r="X14" s="65" t="s">
        <v>57</v>
      </c>
      <c r="Y14" s="64">
        <v>0.0</v>
      </c>
      <c r="Z14" s="65" t="s">
        <v>51</v>
      </c>
      <c r="AA14" s="16">
        <v>13.0</v>
      </c>
      <c r="AB14" s="10">
        <v>-2.0</v>
      </c>
      <c r="AC14" s="16">
        <v>28.0</v>
      </c>
      <c r="AD14" s="67">
        <f t="shared" si="12"/>
        <v>0</v>
      </c>
      <c r="AE14" s="67">
        <f t="shared" si="13"/>
        <v>0</v>
      </c>
      <c r="AF14" s="67">
        <f t="shared" si="14"/>
        <v>0</v>
      </c>
      <c r="AG14" s="47"/>
      <c r="AH14" s="64">
        <v>8.0</v>
      </c>
      <c r="AI14" s="65" t="s">
        <v>57</v>
      </c>
      <c r="AJ14" s="64">
        <v>0.0</v>
      </c>
      <c r="AK14" s="65" t="s">
        <v>51</v>
      </c>
      <c r="AL14" s="16">
        <v>13.0</v>
      </c>
      <c r="AM14" s="10">
        <v>-2.0</v>
      </c>
      <c r="AN14" s="16">
        <v>28.0</v>
      </c>
      <c r="AO14" s="67">
        <f t="shared" si="15"/>
        <v>0</v>
      </c>
      <c r="AP14" s="67">
        <f t="shared" si="16"/>
        <v>0</v>
      </c>
      <c r="AQ14" s="67">
        <f t="shared" si="17"/>
        <v>0</v>
      </c>
      <c r="AR14" s="43"/>
      <c r="AS14" s="64">
        <v>8.0</v>
      </c>
      <c r="AT14" s="65" t="s">
        <v>57</v>
      </c>
      <c r="AU14" s="64">
        <v>0.0</v>
      </c>
      <c r="AV14" s="65" t="s">
        <v>51</v>
      </c>
      <c r="AW14" s="16">
        <v>13.0</v>
      </c>
      <c r="AX14" s="10">
        <v>-2.0</v>
      </c>
      <c r="AY14" s="16">
        <v>28.0</v>
      </c>
      <c r="AZ14" s="67">
        <f t="shared" si="18"/>
        <v>0</v>
      </c>
      <c r="BA14" s="67">
        <f t="shared" si="19"/>
        <v>0</v>
      </c>
      <c r="BB14" s="67">
        <f t="shared" si="20"/>
        <v>0</v>
      </c>
      <c r="BC14" s="58"/>
      <c r="BD14" s="58"/>
      <c r="BE14" s="48"/>
      <c r="BF14" s="54"/>
      <c r="BG14" s="54"/>
      <c r="BH14" s="54"/>
      <c r="BI14" s="54"/>
      <c r="BJ14" s="54"/>
      <c r="BK14" s="54"/>
      <c r="BL14" s="58"/>
      <c r="BM14" s="48"/>
      <c r="BN14" s="58"/>
      <c r="BO14" s="48"/>
      <c r="BP14" s="54"/>
      <c r="BQ14" s="54"/>
      <c r="BR14" s="54"/>
      <c r="BS14" s="54"/>
      <c r="BT14" s="54"/>
      <c r="BU14" s="54"/>
      <c r="BV14" s="48"/>
    </row>
    <row r="15">
      <c r="A15" s="64">
        <v>9.0</v>
      </c>
      <c r="B15" s="65" t="s">
        <v>59</v>
      </c>
      <c r="C15" s="64">
        <v>14.0</v>
      </c>
      <c r="D15" s="65" t="s">
        <v>51</v>
      </c>
      <c r="E15" s="16">
        <v>16.0</v>
      </c>
      <c r="F15" s="10">
        <v>-2.0</v>
      </c>
      <c r="G15" s="16">
        <v>42.0</v>
      </c>
      <c r="H15" s="62">
        <f t="shared" si="6"/>
        <v>224</v>
      </c>
      <c r="I15" s="62">
        <f t="shared" si="7"/>
        <v>-28</v>
      </c>
      <c r="J15" s="62">
        <f t="shared" si="8"/>
        <v>588</v>
      </c>
      <c r="K15" s="43"/>
      <c r="L15" s="64">
        <v>9.0</v>
      </c>
      <c r="M15" s="65" t="s">
        <v>59</v>
      </c>
      <c r="N15" s="64">
        <v>0.0</v>
      </c>
      <c r="O15" s="65" t="s">
        <v>51</v>
      </c>
      <c r="P15" s="16">
        <v>16.0</v>
      </c>
      <c r="Q15" s="10">
        <v>-2.0</v>
      </c>
      <c r="R15" s="16">
        <v>42.0</v>
      </c>
      <c r="S15" s="62">
        <f t="shared" si="9"/>
        <v>0</v>
      </c>
      <c r="T15" s="62">
        <f t="shared" si="10"/>
        <v>0</v>
      </c>
      <c r="U15" s="62">
        <f t="shared" si="11"/>
        <v>0</v>
      </c>
      <c r="V15" s="47"/>
      <c r="W15" s="64">
        <v>9.0</v>
      </c>
      <c r="X15" s="65" t="s">
        <v>59</v>
      </c>
      <c r="Y15" s="64">
        <v>0.0</v>
      </c>
      <c r="Z15" s="65" t="s">
        <v>51</v>
      </c>
      <c r="AA15" s="16">
        <v>16.0</v>
      </c>
      <c r="AB15" s="10">
        <v>-2.0</v>
      </c>
      <c r="AC15" s="16">
        <v>42.0</v>
      </c>
      <c r="AD15" s="62">
        <f t="shared" si="12"/>
        <v>0</v>
      </c>
      <c r="AE15" s="62">
        <f t="shared" si="13"/>
        <v>0</v>
      </c>
      <c r="AF15" s="62">
        <f t="shared" si="14"/>
        <v>0</v>
      </c>
      <c r="AG15" s="47"/>
      <c r="AH15" s="64">
        <v>9.0</v>
      </c>
      <c r="AI15" s="65" t="s">
        <v>59</v>
      </c>
      <c r="AJ15" s="64">
        <v>0.0</v>
      </c>
      <c r="AK15" s="65" t="s">
        <v>51</v>
      </c>
      <c r="AL15" s="16">
        <v>16.0</v>
      </c>
      <c r="AM15" s="10">
        <v>-2.0</v>
      </c>
      <c r="AN15" s="16">
        <v>42.0</v>
      </c>
      <c r="AO15" s="62">
        <f t="shared" si="15"/>
        <v>0</v>
      </c>
      <c r="AP15" s="62">
        <f t="shared" si="16"/>
        <v>0</v>
      </c>
      <c r="AQ15" s="62">
        <f t="shared" si="17"/>
        <v>0</v>
      </c>
      <c r="AR15" s="43"/>
      <c r="AS15" s="64">
        <v>9.0</v>
      </c>
      <c r="AT15" s="65" t="s">
        <v>59</v>
      </c>
      <c r="AU15" s="64">
        <v>0.0</v>
      </c>
      <c r="AV15" s="65" t="s">
        <v>51</v>
      </c>
      <c r="AW15" s="16">
        <v>16.0</v>
      </c>
      <c r="AX15" s="10">
        <v>-2.0</v>
      </c>
      <c r="AY15" s="16">
        <v>42.0</v>
      </c>
      <c r="AZ15" s="62">
        <f t="shared" si="18"/>
        <v>0</v>
      </c>
      <c r="BA15" s="62">
        <f t="shared" si="19"/>
        <v>0</v>
      </c>
      <c r="BB15" s="62">
        <f t="shared" si="20"/>
        <v>0</v>
      </c>
      <c r="BC15" s="58"/>
      <c r="BD15" s="58"/>
      <c r="BE15" s="48"/>
      <c r="BF15" s="54"/>
      <c r="BG15" s="54"/>
      <c r="BH15" s="54"/>
      <c r="BI15" s="54"/>
      <c r="BJ15" s="54"/>
      <c r="BK15" s="54"/>
      <c r="BL15" s="58"/>
      <c r="BM15" s="48"/>
      <c r="BN15" s="58"/>
      <c r="BO15" s="48"/>
      <c r="BP15" s="54"/>
      <c r="BQ15" s="54"/>
      <c r="BR15" s="54"/>
      <c r="BS15" s="54"/>
      <c r="BT15" s="54"/>
      <c r="BU15" s="54"/>
      <c r="BV15" s="48"/>
    </row>
    <row r="16">
      <c r="A16" s="64">
        <v>10.0</v>
      </c>
      <c r="B16" s="65" t="s">
        <v>61</v>
      </c>
      <c r="C16" s="64">
        <v>17.0</v>
      </c>
      <c r="D16" s="65" t="s">
        <v>51</v>
      </c>
      <c r="E16" s="16">
        <v>13.0</v>
      </c>
      <c r="F16" s="10">
        <v>-5.0</v>
      </c>
      <c r="G16" s="16">
        <v>7.0</v>
      </c>
      <c r="H16" s="67">
        <f t="shared" si="6"/>
        <v>221</v>
      </c>
      <c r="I16" s="67">
        <f t="shared" si="7"/>
        <v>-85</v>
      </c>
      <c r="J16" s="67">
        <f t="shared" si="8"/>
        <v>119</v>
      </c>
      <c r="K16" s="43"/>
      <c r="L16" s="64">
        <v>10.0</v>
      </c>
      <c r="M16" s="65" t="s">
        <v>61</v>
      </c>
      <c r="N16" s="64">
        <v>0.0</v>
      </c>
      <c r="O16" s="65" t="s">
        <v>51</v>
      </c>
      <c r="P16" s="16">
        <v>13.0</v>
      </c>
      <c r="Q16" s="10">
        <v>-5.0</v>
      </c>
      <c r="R16" s="16">
        <v>7.0</v>
      </c>
      <c r="S16" s="67">
        <f t="shared" si="9"/>
        <v>0</v>
      </c>
      <c r="T16" s="67">
        <f t="shared" si="10"/>
        <v>0</v>
      </c>
      <c r="U16" s="67">
        <f t="shared" si="11"/>
        <v>0</v>
      </c>
      <c r="V16" s="47"/>
      <c r="W16" s="64">
        <v>10.0</v>
      </c>
      <c r="X16" s="65" t="s">
        <v>61</v>
      </c>
      <c r="Y16" s="64">
        <v>0.0</v>
      </c>
      <c r="Z16" s="65" t="s">
        <v>51</v>
      </c>
      <c r="AA16" s="16">
        <v>13.0</v>
      </c>
      <c r="AB16" s="10">
        <v>-5.0</v>
      </c>
      <c r="AC16" s="16">
        <v>7.0</v>
      </c>
      <c r="AD16" s="67">
        <f t="shared" si="12"/>
        <v>0</v>
      </c>
      <c r="AE16" s="67">
        <f t="shared" si="13"/>
        <v>0</v>
      </c>
      <c r="AF16" s="67">
        <f t="shared" si="14"/>
        <v>0</v>
      </c>
      <c r="AG16" s="47"/>
      <c r="AH16" s="64">
        <v>10.0</v>
      </c>
      <c r="AI16" s="65" t="s">
        <v>61</v>
      </c>
      <c r="AJ16" s="64">
        <v>0.0</v>
      </c>
      <c r="AK16" s="65" t="s">
        <v>51</v>
      </c>
      <c r="AL16" s="16">
        <v>13.0</v>
      </c>
      <c r="AM16" s="10">
        <v>-5.0</v>
      </c>
      <c r="AN16" s="16">
        <v>7.0</v>
      </c>
      <c r="AO16" s="67">
        <f t="shared" si="15"/>
        <v>0</v>
      </c>
      <c r="AP16" s="67">
        <f t="shared" si="16"/>
        <v>0</v>
      </c>
      <c r="AQ16" s="67">
        <f t="shared" si="17"/>
        <v>0</v>
      </c>
      <c r="AR16" s="43"/>
      <c r="AS16" s="64">
        <v>10.0</v>
      </c>
      <c r="AT16" s="65" t="s">
        <v>61</v>
      </c>
      <c r="AU16" s="64">
        <v>0.0</v>
      </c>
      <c r="AV16" s="65" t="s">
        <v>51</v>
      </c>
      <c r="AW16" s="16">
        <v>13.0</v>
      </c>
      <c r="AX16" s="10">
        <v>-5.0</v>
      </c>
      <c r="AY16" s="16">
        <v>7.0</v>
      </c>
      <c r="AZ16" s="67">
        <f t="shared" si="18"/>
        <v>0</v>
      </c>
      <c r="BA16" s="67">
        <f t="shared" si="19"/>
        <v>0</v>
      </c>
      <c r="BB16" s="67">
        <f t="shared" si="20"/>
        <v>0</v>
      </c>
      <c r="BC16" s="58"/>
      <c r="BD16" s="58"/>
      <c r="BE16" s="48"/>
      <c r="BF16" s="54"/>
      <c r="BG16" s="54"/>
      <c r="BH16" s="54"/>
      <c r="BI16" s="54"/>
      <c r="BJ16" s="54"/>
      <c r="BK16" s="54"/>
      <c r="BL16" s="58"/>
      <c r="BM16" s="48"/>
      <c r="BN16" s="58"/>
      <c r="BO16" s="48"/>
      <c r="BP16" s="54"/>
      <c r="BQ16" s="54"/>
      <c r="BR16" s="54"/>
      <c r="BS16" s="54"/>
      <c r="BT16" s="54"/>
      <c r="BU16" s="54"/>
      <c r="BV16" s="48"/>
    </row>
    <row r="17">
      <c r="A17" s="64">
        <v>11.0</v>
      </c>
      <c r="B17" s="65" t="s">
        <v>63</v>
      </c>
      <c r="C17" s="64">
        <v>22.0</v>
      </c>
      <c r="D17" s="65" t="s">
        <v>51</v>
      </c>
      <c r="E17" s="16">
        <v>13.0</v>
      </c>
      <c r="F17" s="10">
        <v>-5.0</v>
      </c>
      <c r="G17" s="16">
        <v>28.0</v>
      </c>
      <c r="H17" s="62">
        <f t="shared" si="6"/>
        <v>286</v>
      </c>
      <c r="I17" s="62">
        <f t="shared" si="7"/>
        <v>-110</v>
      </c>
      <c r="J17" s="62">
        <f t="shared" si="8"/>
        <v>616</v>
      </c>
      <c r="K17" s="43"/>
      <c r="L17" s="64">
        <v>11.0</v>
      </c>
      <c r="M17" s="65" t="s">
        <v>63</v>
      </c>
      <c r="N17" s="64">
        <v>0.0</v>
      </c>
      <c r="O17" s="65" t="s">
        <v>51</v>
      </c>
      <c r="P17" s="16">
        <v>13.0</v>
      </c>
      <c r="Q17" s="10">
        <v>-5.0</v>
      </c>
      <c r="R17" s="16">
        <v>28.0</v>
      </c>
      <c r="S17" s="62">
        <f t="shared" si="9"/>
        <v>0</v>
      </c>
      <c r="T17" s="62">
        <f t="shared" si="10"/>
        <v>0</v>
      </c>
      <c r="U17" s="62">
        <f t="shared" si="11"/>
        <v>0</v>
      </c>
      <c r="V17" s="47"/>
      <c r="W17" s="64">
        <v>11.0</v>
      </c>
      <c r="X17" s="65" t="s">
        <v>63</v>
      </c>
      <c r="Y17" s="64">
        <v>0.0</v>
      </c>
      <c r="Z17" s="65" t="s">
        <v>51</v>
      </c>
      <c r="AA17" s="16">
        <v>13.0</v>
      </c>
      <c r="AB17" s="10">
        <v>-5.0</v>
      </c>
      <c r="AC17" s="16">
        <v>28.0</v>
      </c>
      <c r="AD17" s="62">
        <f t="shared" si="12"/>
        <v>0</v>
      </c>
      <c r="AE17" s="62">
        <f t="shared" si="13"/>
        <v>0</v>
      </c>
      <c r="AF17" s="62">
        <f t="shared" si="14"/>
        <v>0</v>
      </c>
      <c r="AG17" s="47"/>
      <c r="AH17" s="64">
        <v>11.0</v>
      </c>
      <c r="AI17" s="65" t="s">
        <v>63</v>
      </c>
      <c r="AJ17" s="64">
        <v>0.0</v>
      </c>
      <c r="AK17" s="65" t="s">
        <v>51</v>
      </c>
      <c r="AL17" s="16">
        <v>13.0</v>
      </c>
      <c r="AM17" s="10">
        <v>-5.0</v>
      </c>
      <c r="AN17" s="16">
        <v>28.0</v>
      </c>
      <c r="AO17" s="62">
        <f t="shared" si="15"/>
        <v>0</v>
      </c>
      <c r="AP17" s="62">
        <f t="shared" si="16"/>
        <v>0</v>
      </c>
      <c r="AQ17" s="62">
        <f t="shared" si="17"/>
        <v>0</v>
      </c>
      <c r="AR17" s="43"/>
      <c r="AS17" s="64">
        <v>11.0</v>
      </c>
      <c r="AT17" s="65" t="s">
        <v>63</v>
      </c>
      <c r="AU17" s="64">
        <v>0.0</v>
      </c>
      <c r="AV17" s="65" t="s">
        <v>51</v>
      </c>
      <c r="AW17" s="16">
        <v>13.0</v>
      </c>
      <c r="AX17" s="10">
        <v>-5.0</v>
      </c>
      <c r="AY17" s="16">
        <v>28.0</v>
      </c>
      <c r="AZ17" s="62">
        <f t="shared" si="18"/>
        <v>0</v>
      </c>
      <c r="BA17" s="62">
        <f t="shared" si="19"/>
        <v>0</v>
      </c>
      <c r="BB17" s="62">
        <f t="shared" si="20"/>
        <v>0</v>
      </c>
      <c r="BC17" s="58"/>
      <c r="BD17" s="58"/>
      <c r="BE17" s="48"/>
      <c r="BF17" s="54"/>
      <c r="BG17" s="54"/>
      <c r="BH17" s="54"/>
      <c r="BI17" s="54"/>
      <c r="BJ17" s="54"/>
      <c r="BK17" s="54"/>
      <c r="BL17" s="58"/>
      <c r="BM17" s="48"/>
      <c r="BN17" s="58"/>
      <c r="BO17" s="48"/>
      <c r="BP17" s="54"/>
      <c r="BQ17" s="54"/>
      <c r="BR17" s="54"/>
      <c r="BS17" s="54"/>
      <c r="BT17" s="54"/>
      <c r="BU17" s="54"/>
      <c r="BV17" s="48"/>
    </row>
    <row r="18">
      <c r="A18" s="64">
        <v>12.0</v>
      </c>
      <c r="B18" s="65" t="s">
        <v>65</v>
      </c>
      <c r="C18" s="64">
        <v>12.0</v>
      </c>
      <c r="D18" s="65" t="s">
        <v>51</v>
      </c>
      <c r="E18" s="16">
        <v>16.0</v>
      </c>
      <c r="F18" s="10">
        <v>2.0</v>
      </c>
      <c r="G18" s="16">
        <v>35.0</v>
      </c>
      <c r="H18" s="67">
        <f t="shared" si="6"/>
        <v>192</v>
      </c>
      <c r="I18" s="67">
        <f t="shared" si="7"/>
        <v>24</v>
      </c>
      <c r="J18" s="67">
        <f t="shared" si="8"/>
        <v>420</v>
      </c>
      <c r="K18" s="43"/>
      <c r="L18" s="64">
        <v>12.0</v>
      </c>
      <c r="M18" s="65" t="s">
        <v>65</v>
      </c>
      <c r="N18" s="64">
        <v>0.0</v>
      </c>
      <c r="O18" s="65" t="s">
        <v>51</v>
      </c>
      <c r="P18" s="16">
        <v>16.0</v>
      </c>
      <c r="Q18" s="10">
        <v>2.0</v>
      </c>
      <c r="R18" s="16">
        <v>35.0</v>
      </c>
      <c r="S18" s="67">
        <f t="shared" si="9"/>
        <v>0</v>
      </c>
      <c r="T18" s="67">
        <f t="shared" si="10"/>
        <v>0</v>
      </c>
      <c r="U18" s="67">
        <f t="shared" si="11"/>
        <v>0</v>
      </c>
      <c r="V18" s="47"/>
      <c r="W18" s="64">
        <v>12.0</v>
      </c>
      <c r="X18" s="65" t="s">
        <v>65</v>
      </c>
      <c r="Y18" s="64">
        <v>0.0</v>
      </c>
      <c r="Z18" s="65" t="s">
        <v>51</v>
      </c>
      <c r="AA18" s="16">
        <v>16.0</v>
      </c>
      <c r="AB18" s="10">
        <v>2.0</v>
      </c>
      <c r="AC18" s="16">
        <v>35.0</v>
      </c>
      <c r="AD18" s="67">
        <f t="shared" si="12"/>
        <v>0</v>
      </c>
      <c r="AE18" s="67">
        <f t="shared" si="13"/>
        <v>0</v>
      </c>
      <c r="AF18" s="67">
        <f t="shared" si="14"/>
        <v>0</v>
      </c>
      <c r="AG18" s="47"/>
      <c r="AH18" s="64">
        <v>12.0</v>
      </c>
      <c r="AI18" s="65" t="s">
        <v>65</v>
      </c>
      <c r="AJ18" s="64">
        <v>0.0</v>
      </c>
      <c r="AK18" s="65" t="s">
        <v>51</v>
      </c>
      <c r="AL18" s="16">
        <v>16.0</v>
      </c>
      <c r="AM18" s="10">
        <v>2.0</v>
      </c>
      <c r="AN18" s="16">
        <v>35.0</v>
      </c>
      <c r="AO18" s="67">
        <f t="shared" si="15"/>
        <v>0</v>
      </c>
      <c r="AP18" s="67">
        <f t="shared" si="16"/>
        <v>0</v>
      </c>
      <c r="AQ18" s="67">
        <f t="shared" si="17"/>
        <v>0</v>
      </c>
      <c r="AR18" s="43"/>
      <c r="AS18" s="64">
        <v>12.0</v>
      </c>
      <c r="AT18" s="65" t="s">
        <v>65</v>
      </c>
      <c r="AU18" s="64">
        <v>0.0</v>
      </c>
      <c r="AV18" s="65" t="s">
        <v>51</v>
      </c>
      <c r="AW18" s="16">
        <v>16.0</v>
      </c>
      <c r="AX18" s="10">
        <v>2.0</v>
      </c>
      <c r="AY18" s="16">
        <v>35.0</v>
      </c>
      <c r="AZ18" s="67">
        <f t="shared" si="18"/>
        <v>0</v>
      </c>
      <c r="BA18" s="67">
        <f t="shared" si="19"/>
        <v>0</v>
      </c>
      <c r="BB18" s="67">
        <f t="shared" si="20"/>
        <v>0</v>
      </c>
      <c r="BC18" s="58"/>
      <c r="BD18" s="58"/>
      <c r="BE18" s="48"/>
      <c r="BF18" s="54"/>
      <c r="BG18" s="54"/>
      <c r="BH18" s="54"/>
      <c r="BI18" s="54"/>
      <c r="BJ18" s="54"/>
      <c r="BK18" s="54"/>
      <c r="BL18" s="58"/>
      <c r="BM18" s="48"/>
      <c r="BN18" s="58"/>
      <c r="BO18" s="48"/>
      <c r="BP18" s="54"/>
      <c r="BQ18" s="54"/>
      <c r="BR18" s="54"/>
      <c r="BS18" s="54"/>
      <c r="BT18" s="54"/>
      <c r="BU18" s="54"/>
      <c r="BV18" s="48"/>
    </row>
    <row r="19">
      <c r="A19" s="64">
        <v>13.0</v>
      </c>
      <c r="B19" s="65" t="s">
        <v>67</v>
      </c>
      <c r="C19" s="64">
        <v>22.0</v>
      </c>
      <c r="D19" s="65" t="s">
        <v>51</v>
      </c>
      <c r="E19" s="16">
        <v>13.0</v>
      </c>
      <c r="F19" s="10">
        <v>2.0</v>
      </c>
      <c r="G19" s="16">
        <v>28.0</v>
      </c>
      <c r="H19" s="62">
        <f t="shared" si="6"/>
        <v>286</v>
      </c>
      <c r="I19" s="62">
        <f t="shared" si="7"/>
        <v>44</v>
      </c>
      <c r="J19" s="62">
        <f t="shared" si="8"/>
        <v>616</v>
      </c>
      <c r="K19" s="43"/>
      <c r="L19" s="64">
        <v>13.0</v>
      </c>
      <c r="M19" s="65" t="s">
        <v>67</v>
      </c>
      <c r="N19" s="64">
        <v>0.0</v>
      </c>
      <c r="O19" s="65" t="s">
        <v>51</v>
      </c>
      <c r="P19" s="16">
        <v>13.0</v>
      </c>
      <c r="Q19" s="10">
        <v>2.0</v>
      </c>
      <c r="R19" s="16">
        <v>28.0</v>
      </c>
      <c r="S19" s="62">
        <f t="shared" si="9"/>
        <v>0</v>
      </c>
      <c r="T19" s="62">
        <f t="shared" si="10"/>
        <v>0</v>
      </c>
      <c r="U19" s="62">
        <f t="shared" si="11"/>
        <v>0</v>
      </c>
      <c r="V19" s="47"/>
      <c r="W19" s="64">
        <v>13.0</v>
      </c>
      <c r="X19" s="65" t="s">
        <v>67</v>
      </c>
      <c r="Y19" s="64">
        <v>0.0</v>
      </c>
      <c r="Z19" s="65" t="s">
        <v>51</v>
      </c>
      <c r="AA19" s="16">
        <v>13.0</v>
      </c>
      <c r="AB19" s="10">
        <v>2.0</v>
      </c>
      <c r="AC19" s="16">
        <v>28.0</v>
      </c>
      <c r="AD19" s="62">
        <f t="shared" si="12"/>
        <v>0</v>
      </c>
      <c r="AE19" s="62">
        <f t="shared" si="13"/>
        <v>0</v>
      </c>
      <c r="AF19" s="62">
        <f t="shared" si="14"/>
        <v>0</v>
      </c>
      <c r="AG19" s="47"/>
      <c r="AH19" s="64">
        <v>13.0</v>
      </c>
      <c r="AI19" s="65" t="s">
        <v>67</v>
      </c>
      <c r="AJ19" s="64">
        <v>0.0</v>
      </c>
      <c r="AK19" s="65" t="s">
        <v>51</v>
      </c>
      <c r="AL19" s="16">
        <v>13.0</v>
      </c>
      <c r="AM19" s="10">
        <v>2.0</v>
      </c>
      <c r="AN19" s="16">
        <v>28.0</v>
      </c>
      <c r="AO19" s="62">
        <f t="shared" si="15"/>
        <v>0</v>
      </c>
      <c r="AP19" s="62">
        <f t="shared" si="16"/>
        <v>0</v>
      </c>
      <c r="AQ19" s="62">
        <f t="shared" si="17"/>
        <v>0</v>
      </c>
      <c r="AR19" s="43"/>
      <c r="AS19" s="64">
        <v>13.0</v>
      </c>
      <c r="AT19" s="65" t="s">
        <v>67</v>
      </c>
      <c r="AU19" s="64">
        <v>0.0</v>
      </c>
      <c r="AV19" s="65" t="s">
        <v>51</v>
      </c>
      <c r="AW19" s="16">
        <v>13.0</v>
      </c>
      <c r="AX19" s="10">
        <v>2.0</v>
      </c>
      <c r="AY19" s="16">
        <v>28.0</v>
      </c>
      <c r="AZ19" s="62">
        <f t="shared" si="18"/>
        <v>0</v>
      </c>
      <c r="BA19" s="62">
        <f t="shared" si="19"/>
        <v>0</v>
      </c>
      <c r="BB19" s="62">
        <f t="shared" si="20"/>
        <v>0</v>
      </c>
      <c r="BC19" s="58"/>
      <c r="BD19" s="58"/>
      <c r="BE19" s="48"/>
      <c r="BF19" s="54"/>
      <c r="BG19" s="54"/>
      <c r="BH19" s="54"/>
      <c r="BI19" s="54"/>
      <c r="BJ19" s="54"/>
      <c r="BK19" s="54"/>
      <c r="BL19" s="58"/>
      <c r="BM19" s="48"/>
      <c r="BN19" s="58"/>
      <c r="BO19" s="48"/>
      <c r="BP19" s="54"/>
      <c r="BQ19" s="54"/>
      <c r="BR19" s="54"/>
      <c r="BS19" s="54"/>
      <c r="BT19" s="54"/>
      <c r="BU19" s="54"/>
      <c r="BV19" s="48"/>
    </row>
    <row r="20">
      <c r="A20" s="64">
        <v>14.0</v>
      </c>
      <c r="B20" s="65" t="s">
        <v>69</v>
      </c>
      <c r="C20" s="64">
        <v>17.0</v>
      </c>
      <c r="D20" s="65" t="s">
        <v>51</v>
      </c>
      <c r="E20" s="16">
        <v>16.0</v>
      </c>
      <c r="F20" s="10">
        <v>-5.0</v>
      </c>
      <c r="G20" s="16">
        <v>35.0</v>
      </c>
      <c r="H20" s="67">
        <f t="shared" si="6"/>
        <v>272</v>
      </c>
      <c r="I20" s="67">
        <f t="shared" si="7"/>
        <v>-85</v>
      </c>
      <c r="J20" s="67">
        <f t="shared" si="8"/>
        <v>595</v>
      </c>
      <c r="K20" s="43"/>
      <c r="L20" s="64">
        <v>14.0</v>
      </c>
      <c r="M20" s="65" t="s">
        <v>69</v>
      </c>
      <c r="N20" s="64">
        <v>0.0</v>
      </c>
      <c r="O20" s="65" t="s">
        <v>51</v>
      </c>
      <c r="P20" s="16">
        <v>16.0</v>
      </c>
      <c r="Q20" s="10">
        <v>-5.0</v>
      </c>
      <c r="R20" s="16">
        <v>35.0</v>
      </c>
      <c r="S20" s="67">
        <f t="shared" si="9"/>
        <v>0</v>
      </c>
      <c r="T20" s="67">
        <f t="shared" si="10"/>
        <v>0</v>
      </c>
      <c r="U20" s="67">
        <f t="shared" si="11"/>
        <v>0</v>
      </c>
      <c r="V20" s="47"/>
      <c r="W20" s="64">
        <v>14.0</v>
      </c>
      <c r="X20" s="65" t="s">
        <v>69</v>
      </c>
      <c r="Y20" s="64">
        <v>0.0</v>
      </c>
      <c r="Z20" s="65" t="s">
        <v>51</v>
      </c>
      <c r="AA20" s="16">
        <v>16.0</v>
      </c>
      <c r="AB20" s="10">
        <v>-5.0</v>
      </c>
      <c r="AC20" s="16">
        <v>35.0</v>
      </c>
      <c r="AD20" s="67">
        <f t="shared" si="12"/>
        <v>0</v>
      </c>
      <c r="AE20" s="67">
        <f t="shared" si="13"/>
        <v>0</v>
      </c>
      <c r="AF20" s="67">
        <f t="shared" si="14"/>
        <v>0</v>
      </c>
      <c r="AG20" s="47"/>
      <c r="AH20" s="64">
        <v>14.0</v>
      </c>
      <c r="AI20" s="65" t="s">
        <v>69</v>
      </c>
      <c r="AJ20" s="64">
        <v>0.0</v>
      </c>
      <c r="AK20" s="65" t="s">
        <v>51</v>
      </c>
      <c r="AL20" s="16">
        <v>16.0</v>
      </c>
      <c r="AM20" s="10">
        <v>-5.0</v>
      </c>
      <c r="AN20" s="16">
        <v>35.0</v>
      </c>
      <c r="AO20" s="67">
        <f t="shared" si="15"/>
        <v>0</v>
      </c>
      <c r="AP20" s="67">
        <f t="shared" si="16"/>
        <v>0</v>
      </c>
      <c r="AQ20" s="67">
        <f t="shared" si="17"/>
        <v>0</v>
      </c>
      <c r="AR20" s="43"/>
      <c r="AS20" s="64">
        <v>14.0</v>
      </c>
      <c r="AT20" s="65" t="s">
        <v>69</v>
      </c>
      <c r="AU20" s="64">
        <v>0.0</v>
      </c>
      <c r="AV20" s="65" t="s">
        <v>51</v>
      </c>
      <c r="AW20" s="16">
        <v>16.0</v>
      </c>
      <c r="AX20" s="10">
        <v>-5.0</v>
      </c>
      <c r="AY20" s="16">
        <v>35.0</v>
      </c>
      <c r="AZ20" s="67">
        <f t="shared" si="18"/>
        <v>0</v>
      </c>
      <c r="BA20" s="67">
        <f t="shared" si="19"/>
        <v>0</v>
      </c>
      <c r="BB20" s="67">
        <f t="shared" si="20"/>
        <v>0</v>
      </c>
      <c r="BC20" s="58"/>
      <c r="BD20" s="58"/>
      <c r="BE20" s="48"/>
      <c r="BF20" s="54"/>
      <c r="BG20" s="54"/>
      <c r="BH20" s="54"/>
      <c r="BI20" s="54"/>
      <c r="BJ20" s="54"/>
      <c r="BK20" s="54"/>
      <c r="BL20" s="58"/>
      <c r="BM20" s="48"/>
      <c r="BN20" s="58"/>
      <c r="BO20" s="48"/>
      <c r="BP20" s="54"/>
      <c r="BQ20" s="54"/>
      <c r="BR20" s="54"/>
      <c r="BS20" s="54"/>
      <c r="BT20" s="54"/>
      <c r="BU20" s="54"/>
      <c r="BV20" s="48"/>
    </row>
    <row r="21">
      <c r="A21" s="64">
        <v>15.0</v>
      </c>
      <c r="B21" s="65" t="s">
        <v>71</v>
      </c>
      <c r="C21" s="64">
        <v>26.0</v>
      </c>
      <c r="D21" s="65" t="s">
        <v>72</v>
      </c>
      <c r="E21" s="16">
        <v>6.0</v>
      </c>
      <c r="F21" s="10">
        <v>2.0</v>
      </c>
      <c r="G21" s="16">
        <v>14.0</v>
      </c>
      <c r="H21" s="62">
        <f t="shared" si="6"/>
        <v>156</v>
      </c>
      <c r="I21" s="62">
        <f t="shared" si="7"/>
        <v>52</v>
      </c>
      <c r="J21" s="62">
        <f t="shared" si="8"/>
        <v>364</v>
      </c>
      <c r="K21" s="43"/>
      <c r="L21" s="64">
        <v>15.0</v>
      </c>
      <c r="M21" s="65" t="s">
        <v>71</v>
      </c>
      <c r="N21" s="64">
        <v>26.0</v>
      </c>
      <c r="O21" s="65" t="s">
        <v>72</v>
      </c>
      <c r="P21" s="16">
        <v>6.0</v>
      </c>
      <c r="Q21" s="10">
        <v>2.0</v>
      </c>
      <c r="R21" s="16">
        <v>14.0</v>
      </c>
      <c r="S21" s="62">
        <f t="shared" si="9"/>
        <v>156</v>
      </c>
      <c r="T21" s="62">
        <f t="shared" si="10"/>
        <v>52</v>
      </c>
      <c r="U21" s="62">
        <f t="shared" si="11"/>
        <v>364</v>
      </c>
      <c r="V21" s="47"/>
      <c r="W21" s="64">
        <v>15.0</v>
      </c>
      <c r="X21" s="65" t="s">
        <v>71</v>
      </c>
      <c r="Y21" s="64">
        <v>0.0</v>
      </c>
      <c r="Z21" s="65" t="s">
        <v>72</v>
      </c>
      <c r="AA21" s="16">
        <v>6.0</v>
      </c>
      <c r="AB21" s="10">
        <v>2.0</v>
      </c>
      <c r="AC21" s="16">
        <v>14.0</v>
      </c>
      <c r="AD21" s="62">
        <f t="shared" si="12"/>
        <v>0</v>
      </c>
      <c r="AE21" s="62">
        <f t="shared" si="13"/>
        <v>0</v>
      </c>
      <c r="AF21" s="62">
        <f t="shared" si="14"/>
        <v>0</v>
      </c>
      <c r="AG21" s="47"/>
      <c r="AH21" s="64">
        <v>15.0</v>
      </c>
      <c r="AI21" s="65" t="s">
        <v>71</v>
      </c>
      <c r="AJ21" s="64">
        <v>0.0</v>
      </c>
      <c r="AK21" s="65" t="s">
        <v>72</v>
      </c>
      <c r="AL21" s="16">
        <v>6.0</v>
      </c>
      <c r="AM21" s="10">
        <v>2.0</v>
      </c>
      <c r="AN21" s="16">
        <v>14.0</v>
      </c>
      <c r="AO21" s="62">
        <f t="shared" si="15"/>
        <v>0</v>
      </c>
      <c r="AP21" s="62">
        <f t="shared" si="16"/>
        <v>0</v>
      </c>
      <c r="AQ21" s="62">
        <f t="shared" si="17"/>
        <v>0</v>
      </c>
      <c r="AR21" s="43"/>
      <c r="AS21" s="64">
        <v>15.0</v>
      </c>
      <c r="AT21" s="65" t="s">
        <v>71</v>
      </c>
      <c r="AU21" s="64">
        <v>0.0</v>
      </c>
      <c r="AV21" s="65" t="s">
        <v>72</v>
      </c>
      <c r="AW21" s="16">
        <v>6.0</v>
      </c>
      <c r="AX21" s="10">
        <v>2.0</v>
      </c>
      <c r="AY21" s="16">
        <v>14.0</v>
      </c>
      <c r="AZ21" s="62">
        <f t="shared" si="18"/>
        <v>0</v>
      </c>
      <c r="BA21" s="62">
        <f t="shared" si="19"/>
        <v>0</v>
      </c>
      <c r="BB21" s="62">
        <f t="shared" si="20"/>
        <v>0</v>
      </c>
      <c r="BC21" s="58"/>
      <c r="BD21" s="58"/>
      <c r="BE21" s="48"/>
      <c r="BF21" s="54"/>
      <c r="BG21" s="54"/>
      <c r="BH21" s="54"/>
      <c r="BI21" s="54"/>
      <c r="BJ21" s="54"/>
      <c r="BK21" s="54"/>
      <c r="BL21" s="58"/>
      <c r="BM21" s="48"/>
      <c r="BN21" s="58"/>
      <c r="BO21" s="48"/>
      <c r="BP21" s="54"/>
      <c r="BQ21" s="54"/>
      <c r="BR21" s="54"/>
      <c r="BS21" s="54"/>
      <c r="BT21" s="54"/>
      <c r="BU21" s="54"/>
      <c r="BV21" s="48"/>
    </row>
    <row r="22">
      <c r="A22" s="64">
        <v>16.0</v>
      </c>
      <c r="B22" s="65" t="s">
        <v>74</v>
      </c>
      <c r="C22" s="64">
        <v>15.0</v>
      </c>
      <c r="D22" s="65" t="s">
        <v>72</v>
      </c>
      <c r="E22" s="16">
        <v>6.0</v>
      </c>
      <c r="F22" s="10">
        <v>-5.0</v>
      </c>
      <c r="G22" s="16">
        <v>7.0</v>
      </c>
      <c r="H22" s="67">
        <f t="shared" si="6"/>
        <v>90</v>
      </c>
      <c r="I22" s="67">
        <f t="shared" si="7"/>
        <v>-75</v>
      </c>
      <c r="J22" s="67">
        <f t="shared" si="8"/>
        <v>105</v>
      </c>
      <c r="K22" s="43"/>
      <c r="L22" s="64">
        <v>16.0</v>
      </c>
      <c r="M22" s="65" t="s">
        <v>74</v>
      </c>
      <c r="N22" s="64">
        <v>15.0</v>
      </c>
      <c r="O22" s="65" t="s">
        <v>72</v>
      </c>
      <c r="P22" s="16">
        <v>6.0</v>
      </c>
      <c r="Q22" s="10">
        <v>-5.0</v>
      </c>
      <c r="R22" s="16">
        <v>7.0</v>
      </c>
      <c r="S22" s="67">
        <f t="shared" si="9"/>
        <v>90</v>
      </c>
      <c r="T22" s="67">
        <f t="shared" si="10"/>
        <v>-75</v>
      </c>
      <c r="U22" s="67">
        <f t="shared" si="11"/>
        <v>105</v>
      </c>
      <c r="V22" s="47"/>
      <c r="W22" s="64">
        <v>16.0</v>
      </c>
      <c r="X22" s="65" t="s">
        <v>74</v>
      </c>
      <c r="Y22" s="64">
        <v>0.0</v>
      </c>
      <c r="Z22" s="65" t="s">
        <v>72</v>
      </c>
      <c r="AA22" s="16">
        <v>6.0</v>
      </c>
      <c r="AB22" s="10">
        <v>-5.0</v>
      </c>
      <c r="AC22" s="16">
        <v>7.0</v>
      </c>
      <c r="AD22" s="67">
        <f t="shared" si="12"/>
        <v>0</v>
      </c>
      <c r="AE22" s="67">
        <f t="shared" si="13"/>
        <v>0</v>
      </c>
      <c r="AF22" s="67">
        <f t="shared" si="14"/>
        <v>0</v>
      </c>
      <c r="AG22" s="47"/>
      <c r="AH22" s="64">
        <v>16.0</v>
      </c>
      <c r="AI22" s="65" t="s">
        <v>74</v>
      </c>
      <c r="AJ22" s="64">
        <v>0.0</v>
      </c>
      <c r="AK22" s="65" t="s">
        <v>72</v>
      </c>
      <c r="AL22" s="16">
        <v>6.0</v>
      </c>
      <c r="AM22" s="10">
        <v>-5.0</v>
      </c>
      <c r="AN22" s="16">
        <v>7.0</v>
      </c>
      <c r="AO22" s="67">
        <f t="shared" si="15"/>
        <v>0</v>
      </c>
      <c r="AP22" s="67">
        <f t="shared" si="16"/>
        <v>0</v>
      </c>
      <c r="AQ22" s="67">
        <f t="shared" si="17"/>
        <v>0</v>
      </c>
      <c r="AR22" s="43"/>
      <c r="AS22" s="64">
        <v>16.0</v>
      </c>
      <c r="AT22" s="65" t="s">
        <v>74</v>
      </c>
      <c r="AU22" s="64">
        <v>0.0</v>
      </c>
      <c r="AV22" s="65" t="s">
        <v>72</v>
      </c>
      <c r="AW22" s="16">
        <v>6.0</v>
      </c>
      <c r="AX22" s="10">
        <v>-5.0</v>
      </c>
      <c r="AY22" s="16">
        <v>7.0</v>
      </c>
      <c r="AZ22" s="67">
        <f t="shared" si="18"/>
        <v>0</v>
      </c>
      <c r="BA22" s="67">
        <f t="shared" si="19"/>
        <v>0</v>
      </c>
      <c r="BB22" s="67">
        <f t="shared" si="20"/>
        <v>0</v>
      </c>
      <c r="BC22" s="58"/>
      <c r="BD22" s="58"/>
      <c r="BE22" s="48"/>
      <c r="BF22" s="54"/>
      <c r="BG22" s="54"/>
      <c r="BH22" s="54"/>
      <c r="BI22" s="54"/>
      <c r="BJ22" s="54"/>
      <c r="BK22" s="54"/>
      <c r="BL22" s="58"/>
      <c r="BM22" s="48"/>
      <c r="BN22" s="58"/>
      <c r="BO22" s="48"/>
      <c r="BP22" s="54"/>
      <c r="BQ22" s="54"/>
      <c r="BR22" s="54"/>
      <c r="BS22" s="54"/>
      <c r="BT22" s="54"/>
      <c r="BU22" s="54"/>
      <c r="BV22" s="48"/>
    </row>
    <row r="23">
      <c r="A23" s="64">
        <v>17.0</v>
      </c>
      <c r="B23" s="65" t="s">
        <v>76</v>
      </c>
      <c r="C23" s="64">
        <v>18.0</v>
      </c>
      <c r="D23" s="65" t="s">
        <v>72</v>
      </c>
      <c r="E23" s="16">
        <v>6.0</v>
      </c>
      <c r="F23" s="10">
        <v>5.0</v>
      </c>
      <c r="G23" s="16">
        <v>28.0</v>
      </c>
      <c r="H23" s="62">
        <f t="shared" si="6"/>
        <v>108</v>
      </c>
      <c r="I23" s="62">
        <f t="shared" si="7"/>
        <v>90</v>
      </c>
      <c r="J23" s="62">
        <f t="shared" si="8"/>
        <v>504</v>
      </c>
      <c r="K23" s="43"/>
      <c r="L23" s="64">
        <v>17.0</v>
      </c>
      <c r="M23" s="65" t="s">
        <v>76</v>
      </c>
      <c r="N23" s="64">
        <v>18.0</v>
      </c>
      <c r="O23" s="65" t="s">
        <v>72</v>
      </c>
      <c r="P23" s="16">
        <v>6.0</v>
      </c>
      <c r="Q23" s="10">
        <v>5.0</v>
      </c>
      <c r="R23" s="16">
        <v>28.0</v>
      </c>
      <c r="S23" s="62">
        <f t="shared" si="9"/>
        <v>108</v>
      </c>
      <c r="T23" s="62">
        <f t="shared" si="10"/>
        <v>90</v>
      </c>
      <c r="U23" s="62">
        <f t="shared" si="11"/>
        <v>504</v>
      </c>
      <c r="V23" s="47"/>
      <c r="W23" s="64">
        <v>17.0</v>
      </c>
      <c r="X23" s="65" t="s">
        <v>76</v>
      </c>
      <c r="Y23" s="64">
        <v>0.0</v>
      </c>
      <c r="Z23" s="65" t="s">
        <v>72</v>
      </c>
      <c r="AA23" s="16">
        <v>6.0</v>
      </c>
      <c r="AB23" s="10">
        <v>5.0</v>
      </c>
      <c r="AC23" s="16">
        <v>28.0</v>
      </c>
      <c r="AD23" s="62">
        <f t="shared" si="12"/>
        <v>0</v>
      </c>
      <c r="AE23" s="62">
        <f t="shared" si="13"/>
        <v>0</v>
      </c>
      <c r="AF23" s="62">
        <f t="shared" si="14"/>
        <v>0</v>
      </c>
      <c r="AG23" s="47"/>
      <c r="AH23" s="64">
        <v>17.0</v>
      </c>
      <c r="AI23" s="65" t="s">
        <v>76</v>
      </c>
      <c r="AJ23" s="64">
        <v>0.0</v>
      </c>
      <c r="AK23" s="65" t="s">
        <v>72</v>
      </c>
      <c r="AL23" s="16">
        <v>6.0</v>
      </c>
      <c r="AM23" s="10">
        <v>5.0</v>
      </c>
      <c r="AN23" s="16">
        <v>28.0</v>
      </c>
      <c r="AO23" s="62">
        <f t="shared" si="15"/>
        <v>0</v>
      </c>
      <c r="AP23" s="62">
        <f t="shared" si="16"/>
        <v>0</v>
      </c>
      <c r="AQ23" s="62">
        <f t="shared" si="17"/>
        <v>0</v>
      </c>
      <c r="AR23" s="43"/>
      <c r="AS23" s="64">
        <v>17.0</v>
      </c>
      <c r="AT23" s="65" t="s">
        <v>76</v>
      </c>
      <c r="AU23" s="64">
        <v>0.0</v>
      </c>
      <c r="AV23" s="65" t="s">
        <v>72</v>
      </c>
      <c r="AW23" s="16">
        <v>6.0</v>
      </c>
      <c r="AX23" s="10">
        <v>5.0</v>
      </c>
      <c r="AY23" s="16">
        <v>28.0</v>
      </c>
      <c r="AZ23" s="62">
        <f t="shared" si="18"/>
        <v>0</v>
      </c>
      <c r="BA23" s="62">
        <f t="shared" si="19"/>
        <v>0</v>
      </c>
      <c r="BB23" s="62">
        <f t="shared" si="20"/>
        <v>0</v>
      </c>
      <c r="BC23" s="58"/>
      <c r="BD23" s="58"/>
      <c r="BE23" s="48"/>
      <c r="BF23" s="54"/>
      <c r="BG23" s="54"/>
      <c r="BH23" s="54"/>
      <c r="BI23" s="54"/>
      <c r="BJ23" s="54"/>
      <c r="BK23" s="54"/>
      <c r="BL23" s="58"/>
      <c r="BM23" s="48"/>
      <c r="BN23" s="58"/>
      <c r="BO23" s="48"/>
      <c r="BP23" s="54"/>
      <c r="BQ23" s="54"/>
      <c r="BR23" s="54"/>
      <c r="BS23" s="54"/>
      <c r="BT23" s="54"/>
      <c r="BU23" s="54"/>
      <c r="BV23" s="48"/>
    </row>
    <row r="24">
      <c r="A24" s="64">
        <v>18.0</v>
      </c>
      <c r="B24" s="65" t="s">
        <v>78</v>
      </c>
      <c r="C24" s="64">
        <v>19.0</v>
      </c>
      <c r="D24" s="65" t="s">
        <v>72</v>
      </c>
      <c r="E24" s="16">
        <v>6.0</v>
      </c>
      <c r="F24" s="10">
        <v>-5.0</v>
      </c>
      <c r="G24" s="16">
        <v>35.0</v>
      </c>
      <c r="H24" s="67">
        <f t="shared" si="6"/>
        <v>114</v>
      </c>
      <c r="I24" s="67">
        <f t="shared" si="7"/>
        <v>-95</v>
      </c>
      <c r="J24" s="67">
        <f t="shared" si="8"/>
        <v>665</v>
      </c>
      <c r="K24" s="43"/>
      <c r="L24" s="64">
        <v>18.0</v>
      </c>
      <c r="M24" s="65" t="s">
        <v>78</v>
      </c>
      <c r="N24" s="64">
        <v>19.0</v>
      </c>
      <c r="O24" s="65" t="s">
        <v>72</v>
      </c>
      <c r="P24" s="16">
        <v>6.0</v>
      </c>
      <c r="Q24" s="10">
        <v>-5.0</v>
      </c>
      <c r="R24" s="16">
        <v>35.0</v>
      </c>
      <c r="S24" s="67">
        <f t="shared" si="9"/>
        <v>114</v>
      </c>
      <c r="T24" s="67">
        <f t="shared" si="10"/>
        <v>-95</v>
      </c>
      <c r="U24" s="67">
        <f t="shared" si="11"/>
        <v>665</v>
      </c>
      <c r="V24" s="47"/>
      <c r="W24" s="64">
        <v>18.0</v>
      </c>
      <c r="X24" s="65" t="s">
        <v>78</v>
      </c>
      <c r="Y24" s="64">
        <v>0.0</v>
      </c>
      <c r="Z24" s="65" t="s">
        <v>72</v>
      </c>
      <c r="AA24" s="16">
        <v>6.0</v>
      </c>
      <c r="AB24" s="10">
        <v>-5.0</v>
      </c>
      <c r="AC24" s="16">
        <v>35.0</v>
      </c>
      <c r="AD24" s="67">
        <f t="shared" si="12"/>
        <v>0</v>
      </c>
      <c r="AE24" s="67">
        <f t="shared" si="13"/>
        <v>0</v>
      </c>
      <c r="AF24" s="67">
        <f t="shared" si="14"/>
        <v>0</v>
      </c>
      <c r="AG24" s="47"/>
      <c r="AH24" s="64">
        <v>18.0</v>
      </c>
      <c r="AI24" s="65" t="s">
        <v>78</v>
      </c>
      <c r="AJ24" s="64">
        <v>0.0</v>
      </c>
      <c r="AK24" s="65" t="s">
        <v>72</v>
      </c>
      <c r="AL24" s="16">
        <v>6.0</v>
      </c>
      <c r="AM24" s="10">
        <v>-5.0</v>
      </c>
      <c r="AN24" s="16">
        <v>35.0</v>
      </c>
      <c r="AO24" s="67">
        <f t="shared" si="15"/>
        <v>0</v>
      </c>
      <c r="AP24" s="67">
        <f t="shared" si="16"/>
        <v>0</v>
      </c>
      <c r="AQ24" s="67">
        <f t="shared" si="17"/>
        <v>0</v>
      </c>
      <c r="AR24" s="43"/>
      <c r="AS24" s="64">
        <v>18.0</v>
      </c>
      <c r="AT24" s="65" t="s">
        <v>78</v>
      </c>
      <c r="AU24" s="64">
        <v>0.0</v>
      </c>
      <c r="AV24" s="65" t="s">
        <v>72</v>
      </c>
      <c r="AW24" s="16">
        <v>6.0</v>
      </c>
      <c r="AX24" s="10">
        <v>-5.0</v>
      </c>
      <c r="AY24" s="16">
        <v>35.0</v>
      </c>
      <c r="AZ24" s="67">
        <f t="shared" si="18"/>
        <v>0</v>
      </c>
      <c r="BA24" s="67">
        <f t="shared" si="19"/>
        <v>0</v>
      </c>
      <c r="BB24" s="67">
        <f t="shared" si="20"/>
        <v>0</v>
      </c>
      <c r="BC24" s="58"/>
      <c r="BD24" s="58"/>
      <c r="BE24" s="48"/>
      <c r="BF24" s="54"/>
      <c r="BG24" s="54"/>
      <c r="BH24" s="54"/>
      <c r="BI24" s="54"/>
      <c r="BJ24" s="54"/>
      <c r="BK24" s="54"/>
      <c r="BL24" s="58"/>
      <c r="BM24" s="48"/>
      <c r="BN24" s="58"/>
      <c r="BO24" s="48"/>
      <c r="BP24" s="54"/>
      <c r="BQ24" s="54"/>
      <c r="BR24" s="54"/>
      <c r="BS24" s="54"/>
      <c r="BT24" s="54"/>
      <c r="BU24" s="54"/>
      <c r="BV24" s="48"/>
    </row>
    <row r="25">
      <c r="A25" s="64">
        <v>19.0</v>
      </c>
      <c r="B25" s="65" t="s">
        <v>80</v>
      </c>
      <c r="C25" s="64">
        <v>24.0</v>
      </c>
      <c r="D25" s="65" t="s">
        <v>72</v>
      </c>
      <c r="E25" s="16">
        <v>6.0</v>
      </c>
      <c r="F25" s="10">
        <v>-2.0</v>
      </c>
      <c r="G25" s="16">
        <v>28.0</v>
      </c>
      <c r="H25" s="62">
        <f t="shared" si="6"/>
        <v>144</v>
      </c>
      <c r="I25" s="62">
        <f t="shared" si="7"/>
        <v>-48</v>
      </c>
      <c r="J25" s="62">
        <f t="shared" si="8"/>
        <v>672</v>
      </c>
      <c r="K25" s="43"/>
      <c r="L25" s="64">
        <v>19.0</v>
      </c>
      <c r="M25" s="65" t="s">
        <v>80</v>
      </c>
      <c r="N25" s="64">
        <v>24.0</v>
      </c>
      <c r="O25" s="65" t="s">
        <v>72</v>
      </c>
      <c r="P25" s="16">
        <v>6.0</v>
      </c>
      <c r="Q25" s="10">
        <v>-2.0</v>
      </c>
      <c r="R25" s="16">
        <v>28.0</v>
      </c>
      <c r="S25" s="62">
        <f t="shared" si="9"/>
        <v>144</v>
      </c>
      <c r="T25" s="62">
        <f t="shared" si="10"/>
        <v>-48</v>
      </c>
      <c r="U25" s="62">
        <f t="shared" si="11"/>
        <v>672</v>
      </c>
      <c r="V25" s="47"/>
      <c r="W25" s="64">
        <v>19.0</v>
      </c>
      <c r="X25" s="65" t="s">
        <v>80</v>
      </c>
      <c r="Y25" s="64">
        <v>0.0</v>
      </c>
      <c r="Z25" s="65" t="s">
        <v>72</v>
      </c>
      <c r="AA25" s="16">
        <v>6.0</v>
      </c>
      <c r="AB25" s="10">
        <v>-2.0</v>
      </c>
      <c r="AC25" s="16">
        <v>28.0</v>
      </c>
      <c r="AD25" s="62">
        <f t="shared" si="12"/>
        <v>0</v>
      </c>
      <c r="AE25" s="62">
        <f t="shared" si="13"/>
        <v>0</v>
      </c>
      <c r="AF25" s="62">
        <f t="shared" si="14"/>
        <v>0</v>
      </c>
      <c r="AG25" s="47"/>
      <c r="AH25" s="64">
        <v>19.0</v>
      </c>
      <c r="AI25" s="65" t="s">
        <v>80</v>
      </c>
      <c r="AJ25" s="64">
        <v>0.0</v>
      </c>
      <c r="AK25" s="65" t="s">
        <v>72</v>
      </c>
      <c r="AL25" s="16">
        <v>6.0</v>
      </c>
      <c r="AM25" s="10">
        <v>-2.0</v>
      </c>
      <c r="AN25" s="16">
        <v>28.0</v>
      </c>
      <c r="AO25" s="62">
        <f t="shared" si="15"/>
        <v>0</v>
      </c>
      <c r="AP25" s="62">
        <f t="shared" si="16"/>
        <v>0</v>
      </c>
      <c r="AQ25" s="62">
        <f t="shared" si="17"/>
        <v>0</v>
      </c>
      <c r="AR25" s="43"/>
      <c r="AS25" s="64">
        <v>19.0</v>
      </c>
      <c r="AT25" s="65" t="s">
        <v>80</v>
      </c>
      <c r="AU25" s="64">
        <v>0.0</v>
      </c>
      <c r="AV25" s="65" t="s">
        <v>72</v>
      </c>
      <c r="AW25" s="16">
        <v>6.0</v>
      </c>
      <c r="AX25" s="10">
        <v>-2.0</v>
      </c>
      <c r="AY25" s="16">
        <v>28.0</v>
      </c>
      <c r="AZ25" s="62">
        <f t="shared" si="18"/>
        <v>0</v>
      </c>
      <c r="BA25" s="62">
        <f t="shared" si="19"/>
        <v>0</v>
      </c>
      <c r="BB25" s="62">
        <f t="shared" si="20"/>
        <v>0</v>
      </c>
      <c r="BC25" s="58"/>
      <c r="BD25" s="58"/>
      <c r="BE25" s="48"/>
      <c r="BF25" s="54"/>
      <c r="BG25" s="54"/>
      <c r="BH25" s="54"/>
      <c r="BI25" s="54"/>
      <c r="BJ25" s="54"/>
      <c r="BK25" s="54"/>
      <c r="BL25" s="58"/>
      <c r="BM25" s="48"/>
      <c r="BN25" s="58"/>
      <c r="BO25" s="48"/>
      <c r="BP25" s="54"/>
      <c r="BQ25" s="54"/>
      <c r="BR25" s="54"/>
      <c r="BS25" s="54"/>
      <c r="BT25" s="54"/>
      <c r="BU25" s="54"/>
      <c r="BV25" s="48"/>
    </row>
    <row r="26">
      <c r="A26" s="64">
        <v>20.0</v>
      </c>
      <c r="B26" s="65" t="s">
        <v>81</v>
      </c>
      <c r="C26" s="64">
        <v>25.0</v>
      </c>
      <c r="D26" s="65" t="s">
        <v>72</v>
      </c>
      <c r="E26" s="16">
        <v>6.0</v>
      </c>
      <c r="F26" s="10">
        <v>-2.0</v>
      </c>
      <c r="G26" s="16">
        <v>21.0</v>
      </c>
      <c r="H26" s="67">
        <f t="shared" si="6"/>
        <v>150</v>
      </c>
      <c r="I26" s="67">
        <f t="shared" si="7"/>
        <v>-50</v>
      </c>
      <c r="J26" s="67">
        <f t="shared" si="8"/>
        <v>525</v>
      </c>
      <c r="K26" s="43"/>
      <c r="L26" s="64">
        <v>20.0</v>
      </c>
      <c r="M26" s="65" t="s">
        <v>81</v>
      </c>
      <c r="N26" s="64">
        <v>25.0</v>
      </c>
      <c r="O26" s="65" t="s">
        <v>72</v>
      </c>
      <c r="P26" s="16">
        <v>6.0</v>
      </c>
      <c r="Q26" s="10">
        <v>-2.0</v>
      </c>
      <c r="R26" s="16">
        <v>21.0</v>
      </c>
      <c r="S26" s="67">
        <f t="shared" si="9"/>
        <v>150</v>
      </c>
      <c r="T26" s="67">
        <f t="shared" si="10"/>
        <v>-50</v>
      </c>
      <c r="U26" s="67">
        <f t="shared" si="11"/>
        <v>525</v>
      </c>
      <c r="V26" s="47"/>
      <c r="W26" s="64">
        <v>20.0</v>
      </c>
      <c r="X26" s="65" t="s">
        <v>81</v>
      </c>
      <c r="Y26" s="64">
        <v>0.0</v>
      </c>
      <c r="Z26" s="65" t="s">
        <v>72</v>
      </c>
      <c r="AA26" s="16">
        <v>6.0</v>
      </c>
      <c r="AB26" s="10">
        <v>-2.0</v>
      </c>
      <c r="AC26" s="16">
        <v>21.0</v>
      </c>
      <c r="AD26" s="67">
        <f t="shared" si="12"/>
        <v>0</v>
      </c>
      <c r="AE26" s="67">
        <f t="shared" si="13"/>
        <v>0</v>
      </c>
      <c r="AF26" s="67">
        <f t="shared" si="14"/>
        <v>0</v>
      </c>
      <c r="AG26" s="47"/>
      <c r="AH26" s="64">
        <v>20.0</v>
      </c>
      <c r="AI26" s="65" t="s">
        <v>81</v>
      </c>
      <c r="AJ26" s="64">
        <v>0.0</v>
      </c>
      <c r="AK26" s="65" t="s">
        <v>72</v>
      </c>
      <c r="AL26" s="16">
        <v>6.0</v>
      </c>
      <c r="AM26" s="10">
        <v>-2.0</v>
      </c>
      <c r="AN26" s="16">
        <v>21.0</v>
      </c>
      <c r="AO26" s="67">
        <f t="shared" si="15"/>
        <v>0</v>
      </c>
      <c r="AP26" s="67">
        <f t="shared" si="16"/>
        <v>0</v>
      </c>
      <c r="AQ26" s="67">
        <f t="shared" si="17"/>
        <v>0</v>
      </c>
      <c r="AR26" s="43"/>
      <c r="AS26" s="64">
        <v>20.0</v>
      </c>
      <c r="AT26" s="65" t="s">
        <v>81</v>
      </c>
      <c r="AU26" s="64">
        <v>0.0</v>
      </c>
      <c r="AV26" s="65" t="s">
        <v>72</v>
      </c>
      <c r="AW26" s="16">
        <v>6.0</v>
      </c>
      <c r="AX26" s="10">
        <v>-2.0</v>
      </c>
      <c r="AY26" s="16">
        <v>21.0</v>
      </c>
      <c r="AZ26" s="67">
        <f t="shared" si="18"/>
        <v>0</v>
      </c>
      <c r="BA26" s="67">
        <f t="shared" si="19"/>
        <v>0</v>
      </c>
      <c r="BB26" s="67">
        <f t="shared" si="20"/>
        <v>0</v>
      </c>
      <c r="BC26" s="58"/>
      <c r="BD26" s="58"/>
      <c r="BE26" s="48"/>
      <c r="BF26" s="54"/>
      <c r="BG26" s="54"/>
      <c r="BH26" s="54"/>
      <c r="BI26" s="54"/>
      <c r="BJ26" s="54"/>
      <c r="BK26" s="54"/>
      <c r="BL26" s="58"/>
      <c r="BM26" s="48"/>
      <c r="BN26" s="58"/>
      <c r="BO26" s="48"/>
      <c r="BP26" s="54"/>
      <c r="BQ26" s="54"/>
      <c r="BR26" s="54"/>
      <c r="BS26" s="54"/>
      <c r="BT26" s="54"/>
      <c r="BU26" s="54"/>
      <c r="BV26" s="48"/>
    </row>
    <row r="27">
      <c r="A27" s="64">
        <v>21.0</v>
      </c>
      <c r="B27" s="65" t="s">
        <v>82</v>
      </c>
      <c r="C27" s="64">
        <v>21.0</v>
      </c>
      <c r="D27" s="65" t="s">
        <v>83</v>
      </c>
      <c r="E27" s="16">
        <v>3.0</v>
      </c>
      <c r="F27" s="10">
        <v>2.0</v>
      </c>
      <c r="G27" s="16">
        <v>21.0</v>
      </c>
      <c r="H27" s="62">
        <f t="shared" si="6"/>
        <v>63</v>
      </c>
      <c r="I27" s="62">
        <f t="shared" si="7"/>
        <v>42</v>
      </c>
      <c r="J27" s="62">
        <f t="shared" si="8"/>
        <v>441</v>
      </c>
      <c r="K27" s="43"/>
      <c r="L27" s="64">
        <v>21.0</v>
      </c>
      <c r="M27" s="65" t="s">
        <v>82</v>
      </c>
      <c r="N27" s="64">
        <v>21.0</v>
      </c>
      <c r="O27" s="65" t="s">
        <v>83</v>
      </c>
      <c r="P27" s="16">
        <v>3.0</v>
      </c>
      <c r="Q27" s="10">
        <v>2.0</v>
      </c>
      <c r="R27" s="16">
        <v>21.0</v>
      </c>
      <c r="S27" s="62">
        <f t="shared" si="9"/>
        <v>63</v>
      </c>
      <c r="T27" s="62">
        <f t="shared" si="10"/>
        <v>42</v>
      </c>
      <c r="U27" s="62">
        <f t="shared" si="11"/>
        <v>441</v>
      </c>
      <c r="V27" s="47"/>
      <c r="W27" s="64">
        <v>21.0</v>
      </c>
      <c r="X27" s="65" t="s">
        <v>82</v>
      </c>
      <c r="Y27" s="64">
        <v>21.0</v>
      </c>
      <c r="Z27" s="65" t="s">
        <v>83</v>
      </c>
      <c r="AA27" s="16">
        <v>3.0</v>
      </c>
      <c r="AB27" s="10">
        <v>2.0</v>
      </c>
      <c r="AC27" s="16">
        <v>21.0</v>
      </c>
      <c r="AD27" s="62">
        <f t="shared" si="12"/>
        <v>63</v>
      </c>
      <c r="AE27" s="62">
        <f t="shared" si="13"/>
        <v>42</v>
      </c>
      <c r="AF27" s="62">
        <f t="shared" si="14"/>
        <v>441</v>
      </c>
      <c r="AG27" s="47"/>
      <c r="AH27" s="64">
        <v>21.0</v>
      </c>
      <c r="AI27" s="65" t="s">
        <v>82</v>
      </c>
      <c r="AJ27" s="64">
        <v>21.0</v>
      </c>
      <c r="AK27" s="65" t="s">
        <v>83</v>
      </c>
      <c r="AL27" s="16">
        <v>3.0</v>
      </c>
      <c r="AM27" s="10">
        <v>2.0</v>
      </c>
      <c r="AN27" s="16">
        <v>21.0</v>
      </c>
      <c r="AO27" s="62">
        <f t="shared" si="15"/>
        <v>63</v>
      </c>
      <c r="AP27" s="62">
        <f t="shared" si="16"/>
        <v>42</v>
      </c>
      <c r="AQ27" s="62">
        <f t="shared" si="17"/>
        <v>441</v>
      </c>
      <c r="AR27" s="43"/>
      <c r="AS27" s="64">
        <v>21.0</v>
      </c>
      <c r="AT27" s="65" t="s">
        <v>82</v>
      </c>
      <c r="AU27" s="66">
        <v>0.0</v>
      </c>
      <c r="AV27" s="65" t="s">
        <v>83</v>
      </c>
      <c r="AW27" s="16">
        <v>3.0</v>
      </c>
      <c r="AX27" s="10">
        <v>2.0</v>
      </c>
      <c r="AY27" s="16">
        <v>21.0</v>
      </c>
      <c r="AZ27" s="62">
        <f t="shared" si="18"/>
        <v>0</v>
      </c>
      <c r="BA27" s="62">
        <f t="shared" si="19"/>
        <v>0</v>
      </c>
      <c r="BB27" s="62">
        <f t="shared" si="20"/>
        <v>0</v>
      </c>
      <c r="BC27" s="58"/>
      <c r="BD27" s="58"/>
      <c r="BE27" s="48"/>
      <c r="BF27" s="54"/>
      <c r="BG27" s="54"/>
      <c r="BH27" s="54"/>
      <c r="BI27" s="54"/>
      <c r="BJ27" s="54"/>
      <c r="BK27" s="54"/>
      <c r="BL27" s="58"/>
      <c r="BM27" s="48"/>
      <c r="BN27" s="58"/>
      <c r="BO27" s="48"/>
      <c r="BP27" s="54"/>
      <c r="BQ27" s="54"/>
      <c r="BR27" s="54"/>
      <c r="BS27" s="54"/>
      <c r="BT27" s="54"/>
      <c r="BU27" s="54"/>
      <c r="BV27" s="48"/>
    </row>
    <row r="28">
      <c r="A28" s="64">
        <v>22.0</v>
      </c>
      <c r="B28" s="65" t="s">
        <v>84</v>
      </c>
      <c r="C28" s="64">
        <v>18.0</v>
      </c>
      <c r="D28" s="65" t="s">
        <v>83</v>
      </c>
      <c r="E28" s="16">
        <v>3.0</v>
      </c>
      <c r="F28" s="10">
        <v>-2.0</v>
      </c>
      <c r="G28" s="16">
        <v>21.0</v>
      </c>
      <c r="H28" s="67">
        <f t="shared" si="6"/>
        <v>54</v>
      </c>
      <c r="I28" s="67">
        <f t="shared" si="7"/>
        <v>-36</v>
      </c>
      <c r="J28" s="67">
        <f t="shared" si="8"/>
        <v>378</v>
      </c>
      <c r="K28" s="43"/>
      <c r="L28" s="64">
        <v>22.0</v>
      </c>
      <c r="M28" s="65" t="s">
        <v>84</v>
      </c>
      <c r="N28" s="64">
        <v>18.0</v>
      </c>
      <c r="O28" s="65" t="s">
        <v>83</v>
      </c>
      <c r="P28" s="16">
        <v>3.0</v>
      </c>
      <c r="Q28" s="10">
        <v>-2.0</v>
      </c>
      <c r="R28" s="16">
        <v>21.0</v>
      </c>
      <c r="S28" s="67">
        <f t="shared" si="9"/>
        <v>54</v>
      </c>
      <c r="T28" s="67">
        <f t="shared" si="10"/>
        <v>-36</v>
      </c>
      <c r="U28" s="67">
        <f t="shared" si="11"/>
        <v>378</v>
      </c>
      <c r="V28" s="47"/>
      <c r="W28" s="64">
        <v>22.0</v>
      </c>
      <c r="X28" s="65" t="s">
        <v>84</v>
      </c>
      <c r="Y28" s="64">
        <v>18.0</v>
      </c>
      <c r="Z28" s="65" t="s">
        <v>83</v>
      </c>
      <c r="AA28" s="16">
        <v>3.0</v>
      </c>
      <c r="AB28" s="10">
        <v>-2.0</v>
      </c>
      <c r="AC28" s="16">
        <v>21.0</v>
      </c>
      <c r="AD28" s="67">
        <f t="shared" si="12"/>
        <v>54</v>
      </c>
      <c r="AE28" s="67">
        <f t="shared" si="13"/>
        <v>-36</v>
      </c>
      <c r="AF28" s="67">
        <f t="shared" si="14"/>
        <v>378</v>
      </c>
      <c r="AG28" s="47"/>
      <c r="AH28" s="64">
        <v>22.0</v>
      </c>
      <c r="AI28" s="65" t="s">
        <v>84</v>
      </c>
      <c r="AJ28" s="64">
        <v>18.0</v>
      </c>
      <c r="AK28" s="65" t="s">
        <v>83</v>
      </c>
      <c r="AL28" s="16">
        <v>3.0</v>
      </c>
      <c r="AM28" s="10">
        <v>-2.0</v>
      </c>
      <c r="AN28" s="16">
        <v>21.0</v>
      </c>
      <c r="AO28" s="67">
        <f t="shared" si="15"/>
        <v>54</v>
      </c>
      <c r="AP28" s="67">
        <f t="shared" si="16"/>
        <v>-36</v>
      </c>
      <c r="AQ28" s="67">
        <f t="shared" si="17"/>
        <v>378</v>
      </c>
      <c r="AR28" s="43"/>
      <c r="AS28" s="64">
        <v>22.0</v>
      </c>
      <c r="AT28" s="65" t="s">
        <v>84</v>
      </c>
      <c r="AU28" s="66">
        <v>0.0</v>
      </c>
      <c r="AV28" s="65" t="s">
        <v>83</v>
      </c>
      <c r="AW28" s="16">
        <v>3.0</v>
      </c>
      <c r="AX28" s="10">
        <v>-2.0</v>
      </c>
      <c r="AY28" s="16">
        <v>21.0</v>
      </c>
      <c r="AZ28" s="67">
        <f t="shared" si="18"/>
        <v>0</v>
      </c>
      <c r="BA28" s="67">
        <f t="shared" si="19"/>
        <v>0</v>
      </c>
      <c r="BB28" s="67">
        <f t="shared" si="20"/>
        <v>0</v>
      </c>
      <c r="BC28" s="58"/>
      <c r="BD28" s="58"/>
      <c r="BE28" s="48"/>
      <c r="BF28" s="54"/>
      <c r="BG28" s="54"/>
      <c r="BH28" s="54"/>
      <c r="BI28" s="54"/>
      <c r="BJ28" s="54"/>
      <c r="BK28" s="54"/>
      <c r="BL28" s="58"/>
      <c r="BM28" s="48"/>
      <c r="BN28" s="58"/>
      <c r="BO28" s="48"/>
      <c r="BP28" s="54"/>
      <c r="BQ28" s="54"/>
      <c r="BR28" s="54"/>
      <c r="BS28" s="54"/>
      <c r="BT28" s="54"/>
      <c r="BU28" s="54"/>
      <c r="BV28" s="48"/>
    </row>
    <row r="29">
      <c r="A29" s="64">
        <v>23.0</v>
      </c>
      <c r="B29" s="65" t="s">
        <v>86</v>
      </c>
      <c r="C29" s="64">
        <v>17.0</v>
      </c>
      <c r="D29" s="65" t="s">
        <v>83</v>
      </c>
      <c r="E29" s="16">
        <v>3.0</v>
      </c>
      <c r="F29" s="10">
        <v>-5.0</v>
      </c>
      <c r="G29" s="16">
        <v>21.0</v>
      </c>
      <c r="H29" s="62">
        <f t="shared" si="6"/>
        <v>51</v>
      </c>
      <c r="I29" s="62">
        <f t="shared" si="7"/>
        <v>-85</v>
      </c>
      <c r="J29" s="62">
        <f t="shared" si="8"/>
        <v>357</v>
      </c>
      <c r="K29" s="43"/>
      <c r="L29" s="64">
        <v>23.0</v>
      </c>
      <c r="M29" s="65" t="s">
        <v>86</v>
      </c>
      <c r="N29" s="64">
        <v>17.0</v>
      </c>
      <c r="O29" s="65" t="s">
        <v>83</v>
      </c>
      <c r="P29" s="16">
        <v>3.0</v>
      </c>
      <c r="Q29" s="10">
        <v>-5.0</v>
      </c>
      <c r="R29" s="16">
        <v>21.0</v>
      </c>
      <c r="S29" s="62">
        <f t="shared" si="9"/>
        <v>51</v>
      </c>
      <c r="T29" s="62">
        <f t="shared" si="10"/>
        <v>-85</v>
      </c>
      <c r="U29" s="62">
        <f t="shared" si="11"/>
        <v>357</v>
      </c>
      <c r="V29" s="47"/>
      <c r="W29" s="64">
        <v>23.0</v>
      </c>
      <c r="X29" s="65" t="s">
        <v>86</v>
      </c>
      <c r="Y29" s="64">
        <v>17.0</v>
      </c>
      <c r="Z29" s="65" t="s">
        <v>83</v>
      </c>
      <c r="AA29" s="16">
        <v>3.0</v>
      </c>
      <c r="AB29" s="10">
        <v>-5.0</v>
      </c>
      <c r="AC29" s="16">
        <v>21.0</v>
      </c>
      <c r="AD29" s="62">
        <f t="shared" si="12"/>
        <v>51</v>
      </c>
      <c r="AE29" s="62">
        <f t="shared" si="13"/>
        <v>-85</v>
      </c>
      <c r="AF29" s="62">
        <f t="shared" si="14"/>
        <v>357</v>
      </c>
      <c r="AG29" s="47"/>
      <c r="AH29" s="64">
        <v>23.0</v>
      </c>
      <c r="AI29" s="65" t="s">
        <v>86</v>
      </c>
      <c r="AJ29" s="64">
        <v>17.0</v>
      </c>
      <c r="AK29" s="65" t="s">
        <v>83</v>
      </c>
      <c r="AL29" s="16">
        <v>3.0</v>
      </c>
      <c r="AM29" s="10">
        <v>-5.0</v>
      </c>
      <c r="AN29" s="16">
        <v>21.0</v>
      </c>
      <c r="AO29" s="62">
        <f t="shared" si="15"/>
        <v>51</v>
      </c>
      <c r="AP29" s="62">
        <f t="shared" si="16"/>
        <v>-85</v>
      </c>
      <c r="AQ29" s="62">
        <f t="shared" si="17"/>
        <v>357</v>
      </c>
      <c r="AR29" s="43"/>
      <c r="AS29" s="64">
        <v>23.0</v>
      </c>
      <c r="AT29" s="65" t="s">
        <v>86</v>
      </c>
      <c r="AU29" s="66">
        <v>0.0</v>
      </c>
      <c r="AV29" s="65" t="s">
        <v>83</v>
      </c>
      <c r="AW29" s="16">
        <v>3.0</v>
      </c>
      <c r="AX29" s="10">
        <v>-5.0</v>
      </c>
      <c r="AY29" s="16">
        <v>21.0</v>
      </c>
      <c r="AZ29" s="62">
        <f t="shared" si="18"/>
        <v>0</v>
      </c>
      <c r="BA29" s="62">
        <f t="shared" si="19"/>
        <v>0</v>
      </c>
      <c r="BB29" s="62">
        <f t="shared" si="20"/>
        <v>0</v>
      </c>
      <c r="BC29" s="58"/>
      <c r="BD29" s="58"/>
      <c r="BE29" s="48"/>
      <c r="BF29" s="54"/>
      <c r="BG29" s="54"/>
      <c r="BH29" s="54"/>
      <c r="BI29" s="54"/>
      <c r="BJ29" s="54"/>
      <c r="BK29" s="54"/>
      <c r="BL29" s="58"/>
      <c r="BM29" s="48"/>
      <c r="BN29" s="58"/>
      <c r="BO29" s="48"/>
      <c r="BP29" s="54"/>
      <c r="BQ29" s="54"/>
      <c r="BR29" s="54"/>
      <c r="BS29" s="54"/>
      <c r="BT29" s="54"/>
      <c r="BU29" s="54"/>
      <c r="BV29" s="48"/>
    </row>
    <row r="30">
      <c r="A30" s="64">
        <v>24.0</v>
      </c>
      <c r="B30" s="65" t="s">
        <v>87</v>
      </c>
      <c r="C30" s="64">
        <v>24.0</v>
      </c>
      <c r="D30" s="65" t="s">
        <v>83</v>
      </c>
      <c r="E30" s="16">
        <v>3.0</v>
      </c>
      <c r="F30" s="10">
        <v>-5.0</v>
      </c>
      <c r="G30" s="16">
        <v>7.0</v>
      </c>
      <c r="H30" s="67">
        <f t="shared" si="6"/>
        <v>72</v>
      </c>
      <c r="I30" s="67">
        <f t="shared" si="7"/>
        <v>-120</v>
      </c>
      <c r="J30" s="67">
        <f t="shared" si="8"/>
        <v>168</v>
      </c>
      <c r="K30" s="43"/>
      <c r="L30" s="64">
        <v>24.0</v>
      </c>
      <c r="M30" s="65" t="s">
        <v>87</v>
      </c>
      <c r="N30" s="64">
        <v>24.0</v>
      </c>
      <c r="O30" s="65" t="s">
        <v>83</v>
      </c>
      <c r="P30" s="16">
        <v>3.0</v>
      </c>
      <c r="Q30" s="10">
        <v>-5.0</v>
      </c>
      <c r="R30" s="16">
        <v>7.0</v>
      </c>
      <c r="S30" s="67">
        <f t="shared" si="9"/>
        <v>72</v>
      </c>
      <c r="T30" s="67">
        <f t="shared" si="10"/>
        <v>-120</v>
      </c>
      <c r="U30" s="67">
        <f t="shared" si="11"/>
        <v>168</v>
      </c>
      <c r="V30" s="47"/>
      <c r="W30" s="64">
        <v>24.0</v>
      </c>
      <c r="X30" s="65" t="s">
        <v>87</v>
      </c>
      <c r="Y30" s="64">
        <v>24.0</v>
      </c>
      <c r="Z30" s="65" t="s">
        <v>83</v>
      </c>
      <c r="AA30" s="16">
        <v>3.0</v>
      </c>
      <c r="AB30" s="10">
        <v>-5.0</v>
      </c>
      <c r="AC30" s="16">
        <v>7.0</v>
      </c>
      <c r="AD30" s="67">
        <f t="shared" si="12"/>
        <v>72</v>
      </c>
      <c r="AE30" s="67">
        <f t="shared" si="13"/>
        <v>-120</v>
      </c>
      <c r="AF30" s="67">
        <f t="shared" si="14"/>
        <v>168</v>
      </c>
      <c r="AG30" s="47"/>
      <c r="AH30" s="64">
        <v>24.0</v>
      </c>
      <c r="AI30" s="65" t="s">
        <v>87</v>
      </c>
      <c r="AJ30" s="64">
        <v>24.0</v>
      </c>
      <c r="AK30" s="65" t="s">
        <v>83</v>
      </c>
      <c r="AL30" s="16">
        <v>3.0</v>
      </c>
      <c r="AM30" s="10">
        <v>-5.0</v>
      </c>
      <c r="AN30" s="16">
        <v>7.0</v>
      </c>
      <c r="AO30" s="67">
        <f t="shared" si="15"/>
        <v>72</v>
      </c>
      <c r="AP30" s="67">
        <f t="shared" si="16"/>
        <v>-120</v>
      </c>
      <c r="AQ30" s="67">
        <f t="shared" si="17"/>
        <v>168</v>
      </c>
      <c r="AR30" s="43"/>
      <c r="AS30" s="64">
        <v>24.0</v>
      </c>
      <c r="AT30" s="65" t="s">
        <v>87</v>
      </c>
      <c r="AU30" s="66">
        <v>0.0</v>
      </c>
      <c r="AV30" s="65" t="s">
        <v>83</v>
      </c>
      <c r="AW30" s="16">
        <v>3.0</v>
      </c>
      <c r="AX30" s="10">
        <v>-5.0</v>
      </c>
      <c r="AY30" s="16">
        <v>7.0</v>
      </c>
      <c r="AZ30" s="67">
        <f t="shared" si="18"/>
        <v>0</v>
      </c>
      <c r="BA30" s="67">
        <f t="shared" si="19"/>
        <v>0</v>
      </c>
      <c r="BB30" s="67">
        <f t="shared" si="20"/>
        <v>0</v>
      </c>
      <c r="BC30" s="58"/>
      <c r="BD30" s="58"/>
      <c r="BE30" s="48"/>
      <c r="BF30" s="54"/>
      <c r="BG30" s="54"/>
      <c r="BH30" s="54"/>
      <c r="BI30" s="54"/>
      <c r="BJ30" s="54"/>
      <c r="BK30" s="54"/>
      <c r="BL30" s="58"/>
      <c r="BM30" s="48"/>
      <c r="BN30" s="58"/>
      <c r="BO30" s="48"/>
      <c r="BP30" s="54"/>
      <c r="BQ30" s="54"/>
      <c r="BR30" s="54"/>
      <c r="BS30" s="54"/>
      <c r="BT30" s="54"/>
      <c r="BU30" s="54"/>
      <c r="BV30" s="48"/>
    </row>
    <row r="31">
      <c r="A31" s="64">
        <v>25.0</v>
      </c>
      <c r="B31" s="65" t="s">
        <v>88</v>
      </c>
      <c r="C31" s="64">
        <v>15.0</v>
      </c>
      <c r="D31" s="65" t="s">
        <v>83</v>
      </c>
      <c r="E31" s="16">
        <v>6.0</v>
      </c>
      <c r="F31" s="10">
        <v>-2.0</v>
      </c>
      <c r="G31" s="16">
        <v>5.0</v>
      </c>
      <c r="H31" s="62">
        <f t="shared" si="6"/>
        <v>90</v>
      </c>
      <c r="I31" s="62">
        <f t="shared" si="7"/>
        <v>-30</v>
      </c>
      <c r="J31" s="62">
        <f t="shared" si="8"/>
        <v>75</v>
      </c>
      <c r="K31" s="43"/>
      <c r="L31" s="64">
        <v>25.0</v>
      </c>
      <c r="M31" s="65" t="s">
        <v>88</v>
      </c>
      <c r="N31" s="64">
        <v>15.0</v>
      </c>
      <c r="O31" s="65" t="s">
        <v>83</v>
      </c>
      <c r="P31" s="16">
        <v>6.0</v>
      </c>
      <c r="Q31" s="10">
        <v>-2.0</v>
      </c>
      <c r="R31" s="16">
        <v>5.0</v>
      </c>
      <c r="S31" s="62">
        <f t="shared" si="9"/>
        <v>90</v>
      </c>
      <c r="T31" s="62">
        <f t="shared" si="10"/>
        <v>-30</v>
      </c>
      <c r="U31" s="62">
        <f t="shared" si="11"/>
        <v>75</v>
      </c>
      <c r="V31" s="47"/>
      <c r="W31" s="64">
        <v>25.0</v>
      </c>
      <c r="X31" s="65" t="s">
        <v>88</v>
      </c>
      <c r="Y31" s="64">
        <v>15.0</v>
      </c>
      <c r="Z31" s="65" t="s">
        <v>83</v>
      </c>
      <c r="AA31" s="16">
        <v>6.0</v>
      </c>
      <c r="AB31" s="10">
        <v>-2.0</v>
      </c>
      <c r="AC31" s="16">
        <v>5.0</v>
      </c>
      <c r="AD31" s="62">
        <f t="shared" si="12"/>
        <v>90</v>
      </c>
      <c r="AE31" s="62">
        <f t="shared" si="13"/>
        <v>-30</v>
      </c>
      <c r="AF31" s="62">
        <f t="shared" si="14"/>
        <v>75</v>
      </c>
      <c r="AG31" s="47"/>
      <c r="AH31" s="64">
        <v>25.0</v>
      </c>
      <c r="AI31" s="65" t="s">
        <v>88</v>
      </c>
      <c r="AJ31" s="64">
        <v>15.0</v>
      </c>
      <c r="AK31" s="65" t="s">
        <v>83</v>
      </c>
      <c r="AL31" s="16">
        <v>6.0</v>
      </c>
      <c r="AM31" s="10">
        <v>-2.0</v>
      </c>
      <c r="AN31" s="16">
        <v>5.0</v>
      </c>
      <c r="AO31" s="62">
        <f t="shared" si="15"/>
        <v>90</v>
      </c>
      <c r="AP31" s="62">
        <f t="shared" si="16"/>
        <v>-30</v>
      </c>
      <c r="AQ31" s="62">
        <f t="shared" si="17"/>
        <v>75</v>
      </c>
      <c r="AR31" s="43"/>
      <c r="AS31" s="64">
        <v>25.0</v>
      </c>
      <c r="AT31" s="65" t="s">
        <v>88</v>
      </c>
      <c r="AU31" s="66">
        <v>0.0</v>
      </c>
      <c r="AV31" s="65" t="s">
        <v>83</v>
      </c>
      <c r="AW31" s="16">
        <v>6.0</v>
      </c>
      <c r="AX31" s="10">
        <v>-2.0</v>
      </c>
      <c r="AY31" s="16">
        <v>5.0</v>
      </c>
      <c r="AZ31" s="62">
        <f t="shared" si="18"/>
        <v>0</v>
      </c>
      <c r="BA31" s="62">
        <f t="shared" si="19"/>
        <v>0</v>
      </c>
      <c r="BB31" s="62">
        <f t="shared" si="20"/>
        <v>0</v>
      </c>
      <c r="BC31" s="58"/>
      <c r="BD31" s="58"/>
      <c r="BE31" s="48"/>
      <c r="BF31" s="54"/>
      <c r="BG31" s="54"/>
      <c r="BH31" s="54"/>
      <c r="BI31" s="54"/>
      <c r="BJ31" s="54"/>
      <c r="BK31" s="54"/>
      <c r="BL31" s="58"/>
      <c r="BM31" s="48"/>
      <c r="BN31" s="58"/>
      <c r="BO31" s="48"/>
      <c r="BP31" s="54"/>
      <c r="BQ31" s="54"/>
      <c r="BR31" s="54"/>
      <c r="BS31" s="54"/>
      <c r="BT31" s="54"/>
      <c r="BU31" s="54"/>
      <c r="BV31" s="48"/>
    </row>
    <row r="32">
      <c r="A32" s="64">
        <v>26.0</v>
      </c>
      <c r="B32" s="65" t="s">
        <v>89</v>
      </c>
      <c r="C32" s="64">
        <v>19.0</v>
      </c>
      <c r="D32" s="65" t="s">
        <v>83</v>
      </c>
      <c r="E32" s="16">
        <v>3.0</v>
      </c>
      <c r="F32" s="10">
        <v>5.0</v>
      </c>
      <c r="G32" s="16">
        <v>14.0</v>
      </c>
      <c r="H32" s="67">
        <f t="shared" si="6"/>
        <v>57</v>
      </c>
      <c r="I32" s="67">
        <f t="shared" si="7"/>
        <v>95</v>
      </c>
      <c r="J32" s="67">
        <f t="shared" si="8"/>
        <v>266</v>
      </c>
      <c r="K32" s="43"/>
      <c r="L32" s="64">
        <v>26.0</v>
      </c>
      <c r="M32" s="65" t="s">
        <v>89</v>
      </c>
      <c r="N32" s="64">
        <v>19.0</v>
      </c>
      <c r="O32" s="65" t="s">
        <v>83</v>
      </c>
      <c r="P32" s="16">
        <v>3.0</v>
      </c>
      <c r="Q32" s="10">
        <v>5.0</v>
      </c>
      <c r="R32" s="16">
        <v>14.0</v>
      </c>
      <c r="S32" s="67">
        <f t="shared" si="9"/>
        <v>57</v>
      </c>
      <c r="T32" s="67">
        <f t="shared" si="10"/>
        <v>95</v>
      </c>
      <c r="U32" s="67">
        <f t="shared" si="11"/>
        <v>266</v>
      </c>
      <c r="V32" s="47"/>
      <c r="W32" s="64">
        <v>26.0</v>
      </c>
      <c r="X32" s="65" t="s">
        <v>89</v>
      </c>
      <c r="Y32" s="64">
        <v>19.0</v>
      </c>
      <c r="Z32" s="65" t="s">
        <v>83</v>
      </c>
      <c r="AA32" s="16">
        <v>3.0</v>
      </c>
      <c r="AB32" s="10">
        <v>5.0</v>
      </c>
      <c r="AC32" s="16">
        <v>14.0</v>
      </c>
      <c r="AD32" s="67">
        <f t="shared" si="12"/>
        <v>57</v>
      </c>
      <c r="AE32" s="67">
        <f t="shared" si="13"/>
        <v>95</v>
      </c>
      <c r="AF32" s="67">
        <f t="shared" si="14"/>
        <v>266</v>
      </c>
      <c r="AG32" s="47"/>
      <c r="AH32" s="64">
        <v>26.0</v>
      </c>
      <c r="AI32" s="65" t="s">
        <v>89</v>
      </c>
      <c r="AJ32" s="64">
        <v>19.0</v>
      </c>
      <c r="AK32" s="65" t="s">
        <v>83</v>
      </c>
      <c r="AL32" s="16">
        <v>3.0</v>
      </c>
      <c r="AM32" s="10">
        <v>5.0</v>
      </c>
      <c r="AN32" s="16">
        <v>14.0</v>
      </c>
      <c r="AO32" s="67">
        <f t="shared" si="15"/>
        <v>57</v>
      </c>
      <c r="AP32" s="67">
        <f t="shared" si="16"/>
        <v>95</v>
      </c>
      <c r="AQ32" s="67">
        <f t="shared" si="17"/>
        <v>266</v>
      </c>
      <c r="AR32" s="43"/>
      <c r="AS32" s="64">
        <v>26.0</v>
      </c>
      <c r="AT32" s="65" t="s">
        <v>89</v>
      </c>
      <c r="AU32" s="66">
        <v>0.0</v>
      </c>
      <c r="AV32" s="65" t="s">
        <v>83</v>
      </c>
      <c r="AW32" s="16">
        <v>3.0</v>
      </c>
      <c r="AX32" s="10">
        <v>5.0</v>
      </c>
      <c r="AY32" s="16">
        <v>14.0</v>
      </c>
      <c r="AZ32" s="67">
        <f t="shared" si="18"/>
        <v>0</v>
      </c>
      <c r="BA32" s="67">
        <f t="shared" si="19"/>
        <v>0</v>
      </c>
      <c r="BB32" s="67">
        <f t="shared" si="20"/>
        <v>0</v>
      </c>
      <c r="BC32" s="58"/>
      <c r="BD32" s="58"/>
      <c r="BE32" s="48"/>
      <c r="BF32" s="54"/>
      <c r="BG32" s="54"/>
      <c r="BH32" s="54"/>
      <c r="BI32" s="54"/>
      <c r="BJ32" s="54"/>
      <c r="BK32" s="54"/>
      <c r="BL32" s="58"/>
      <c r="BM32" s="48"/>
      <c r="BN32" s="58"/>
      <c r="BO32" s="48"/>
      <c r="BP32" s="54"/>
      <c r="BQ32" s="54"/>
      <c r="BR32" s="54"/>
      <c r="BS32" s="54"/>
      <c r="BT32" s="54"/>
      <c r="BU32" s="54"/>
      <c r="BV32" s="48"/>
    </row>
    <row r="33">
      <c r="A33" s="64">
        <v>27.0</v>
      </c>
      <c r="B33" s="65" t="s">
        <v>90</v>
      </c>
      <c r="C33" s="64">
        <v>15.0</v>
      </c>
      <c r="D33" s="65" t="s">
        <v>83</v>
      </c>
      <c r="E33" s="16">
        <v>3.0</v>
      </c>
      <c r="F33" s="10">
        <v>5.0</v>
      </c>
      <c r="G33" s="16">
        <v>21.0</v>
      </c>
      <c r="H33" s="62">
        <f t="shared" si="6"/>
        <v>45</v>
      </c>
      <c r="I33" s="62">
        <f t="shared" si="7"/>
        <v>75</v>
      </c>
      <c r="J33" s="62">
        <f t="shared" si="8"/>
        <v>315</v>
      </c>
      <c r="K33" s="43"/>
      <c r="L33" s="64">
        <v>27.0</v>
      </c>
      <c r="M33" s="65" t="s">
        <v>90</v>
      </c>
      <c r="N33" s="64">
        <v>15.0</v>
      </c>
      <c r="O33" s="65" t="s">
        <v>83</v>
      </c>
      <c r="P33" s="16">
        <v>3.0</v>
      </c>
      <c r="Q33" s="10">
        <v>5.0</v>
      </c>
      <c r="R33" s="16">
        <v>21.0</v>
      </c>
      <c r="S33" s="62">
        <f t="shared" si="9"/>
        <v>45</v>
      </c>
      <c r="T33" s="62">
        <f t="shared" si="10"/>
        <v>75</v>
      </c>
      <c r="U33" s="62">
        <f t="shared" si="11"/>
        <v>315</v>
      </c>
      <c r="V33" s="47"/>
      <c r="W33" s="64">
        <v>27.0</v>
      </c>
      <c r="X33" s="65" t="s">
        <v>90</v>
      </c>
      <c r="Y33" s="64">
        <v>15.0</v>
      </c>
      <c r="Z33" s="65" t="s">
        <v>83</v>
      </c>
      <c r="AA33" s="16">
        <v>3.0</v>
      </c>
      <c r="AB33" s="10">
        <v>5.0</v>
      </c>
      <c r="AC33" s="16">
        <v>21.0</v>
      </c>
      <c r="AD33" s="62">
        <f t="shared" si="12"/>
        <v>45</v>
      </c>
      <c r="AE33" s="62">
        <f t="shared" si="13"/>
        <v>75</v>
      </c>
      <c r="AF33" s="62">
        <f t="shared" si="14"/>
        <v>315</v>
      </c>
      <c r="AG33" s="47"/>
      <c r="AH33" s="64">
        <v>27.0</v>
      </c>
      <c r="AI33" s="65" t="s">
        <v>90</v>
      </c>
      <c r="AJ33" s="64">
        <v>15.0</v>
      </c>
      <c r="AK33" s="65" t="s">
        <v>83</v>
      </c>
      <c r="AL33" s="16">
        <v>3.0</v>
      </c>
      <c r="AM33" s="10">
        <v>5.0</v>
      </c>
      <c r="AN33" s="16">
        <v>21.0</v>
      </c>
      <c r="AO33" s="62">
        <f t="shared" si="15"/>
        <v>45</v>
      </c>
      <c r="AP33" s="62">
        <f t="shared" si="16"/>
        <v>75</v>
      </c>
      <c r="AQ33" s="62">
        <f t="shared" si="17"/>
        <v>315</v>
      </c>
      <c r="AR33" s="43"/>
      <c r="AS33" s="64">
        <v>27.0</v>
      </c>
      <c r="AT33" s="65" t="s">
        <v>90</v>
      </c>
      <c r="AU33" s="66">
        <v>0.0</v>
      </c>
      <c r="AV33" s="65" t="s">
        <v>83</v>
      </c>
      <c r="AW33" s="16">
        <v>3.0</v>
      </c>
      <c r="AX33" s="10">
        <v>5.0</v>
      </c>
      <c r="AY33" s="16">
        <v>21.0</v>
      </c>
      <c r="AZ33" s="62">
        <f t="shared" si="18"/>
        <v>0</v>
      </c>
      <c r="BA33" s="62">
        <f t="shared" si="19"/>
        <v>0</v>
      </c>
      <c r="BB33" s="62">
        <f t="shared" si="20"/>
        <v>0</v>
      </c>
      <c r="BC33" s="58"/>
      <c r="BD33" s="58"/>
      <c r="BE33" s="48"/>
      <c r="BF33" s="54"/>
      <c r="BG33" s="54"/>
      <c r="BH33" s="54"/>
      <c r="BI33" s="54"/>
      <c r="BJ33" s="54"/>
      <c r="BK33" s="54"/>
      <c r="BL33" s="58"/>
      <c r="BM33" s="48"/>
      <c r="BN33" s="58"/>
      <c r="BO33" s="48"/>
      <c r="BP33" s="54"/>
      <c r="BQ33" s="54"/>
      <c r="BR33" s="54"/>
      <c r="BS33" s="54"/>
      <c r="BT33" s="54"/>
      <c r="BU33" s="54"/>
      <c r="BV33" s="48"/>
    </row>
    <row r="34">
      <c r="A34" s="64">
        <v>28.0</v>
      </c>
      <c r="B34" s="65" t="s">
        <v>91</v>
      </c>
      <c r="C34" s="64">
        <v>23.0</v>
      </c>
      <c r="D34" s="65" t="s">
        <v>83</v>
      </c>
      <c r="E34" s="16">
        <v>3.0</v>
      </c>
      <c r="F34" s="10">
        <v>-2.0</v>
      </c>
      <c r="G34" s="16">
        <v>14.0</v>
      </c>
      <c r="H34" s="67">
        <f t="shared" si="6"/>
        <v>69</v>
      </c>
      <c r="I34" s="67">
        <f t="shared" si="7"/>
        <v>-46</v>
      </c>
      <c r="J34" s="67">
        <f t="shared" si="8"/>
        <v>322</v>
      </c>
      <c r="K34" s="43"/>
      <c r="L34" s="64">
        <v>28.0</v>
      </c>
      <c r="M34" s="65" t="s">
        <v>91</v>
      </c>
      <c r="N34" s="64">
        <v>23.0</v>
      </c>
      <c r="O34" s="65" t="s">
        <v>83</v>
      </c>
      <c r="P34" s="16">
        <v>3.0</v>
      </c>
      <c r="Q34" s="10">
        <v>-2.0</v>
      </c>
      <c r="R34" s="16">
        <v>14.0</v>
      </c>
      <c r="S34" s="67">
        <f t="shared" si="9"/>
        <v>69</v>
      </c>
      <c r="T34" s="67">
        <f t="shared" si="10"/>
        <v>-46</v>
      </c>
      <c r="U34" s="67">
        <f t="shared" si="11"/>
        <v>322</v>
      </c>
      <c r="V34" s="47"/>
      <c r="W34" s="64">
        <v>28.0</v>
      </c>
      <c r="X34" s="65" t="s">
        <v>91</v>
      </c>
      <c r="Y34" s="64">
        <v>23.0</v>
      </c>
      <c r="Z34" s="65" t="s">
        <v>83</v>
      </c>
      <c r="AA34" s="16">
        <v>3.0</v>
      </c>
      <c r="AB34" s="10">
        <v>-2.0</v>
      </c>
      <c r="AC34" s="16">
        <v>14.0</v>
      </c>
      <c r="AD34" s="67">
        <f t="shared" si="12"/>
        <v>69</v>
      </c>
      <c r="AE34" s="67">
        <f t="shared" si="13"/>
        <v>-46</v>
      </c>
      <c r="AF34" s="67">
        <f t="shared" si="14"/>
        <v>322</v>
      </c>
      <c r="AG34" s="47"/>
      <c r="AH34" s="64">
        <v>28.0</v>
      </c>
      <c r="AI34" s="65" t="s">
        <v>91</v>
      </c>
      <c r="AJ34" s="64">
        <v>23.0</v>
      </c>
      <c r="AK34" s="65" t="s">
        <v>83</v>
      </c>
      <c r="AL34" s="16">
        <v>3.0</v>
      </c>
      <c r="AM34" s="10">
        <v>-2.0</v>
      </c>
      <c r="AN34" s="16">
        <v>14.0</v>
      </c>
      <c r="AO34" s="67">
        <f t="shared" si="15"/>
        <v>69</v>
      </c>
      <c r="AP34" s="67">
        <f t="shared" si="16"/>
        <v>-46</v>
      </c>
      <c r="AQ34" s="67">
        <f t="shared" si="17"/>
        <v>322</v>
      </c>
      <c r="AR34" s="43"/>
      <c r="AS34" s="64">
        <v>28.0</v>
      </c>
      <c r="AT34" s="65" t="s">
        <v>91</v>
      </c>
      <c r="AU34" s="66">
        <v>0.0</v>
      </c>
      <c r="AV34" s="65" t="s">
        <v>83</v>
      </c>
      <c r="AW34" s="16">
        <v>3.0</v>
      </c>
      <c r="AX34" s="10">
        <v>-2.0</v>
      </c>
      <c r="AY34" s="16">
        <v>14.0</v>
      </c>
      <c r="AZ34" s="67">
        <f t="shared" si="18"/>
        <v>0</v>
      </c>
      <c r="BA34" s="67">
        <f t="shared" si="19"/>
        <v>0</v>
      </c>
      <c r="BB34" s="67">
        <f t="shared" si="20"/>
        <v>0</v>
      </c>
      <c r="BC34" s="58"/>
      <c r="BD34" s="58"/>
      <c r="BE34" s="48"/>
      <c r="BF34" s="54"/>
      <c r="BG34" s="54"/>
      <c r="BH34" s="54"/>
      <c r="BI34" s="54"/>
      <c r="BJ34" s="54"/>
      <c r="BK34" s="54"/>
      <c r="BL34" s="58"/>
      <c r="BM34" s="48"/>
      <c r="BN34" s="58"/>
      <c r="BO34" s="48"/>
      <c r="BP34" s="54"/>
      <c r="BQ34" s="54"/>
      <c r="BR34" s="54"/>
      <c r="BS34" s="54"/>
      <c r="BT34" s="54"/>
      <c r="BU34" s="54"/>
      <c r="BV34" s="48"/>
    </row>
    <row r="35">
      <c r="A35" s="64">
        <v>29.0</v>
      </c>
      <c r="B35" s="65" t="s">
        <v>92</v>
      </c>
      <c r="C35" s="64">
        <v>18.0</v>
      </c>
      <c r="D35" s="65" t="s">
        <v>83</v>
      </c>
      <c r="E35" s="16">
        <v>3.0</v>
      </c>
      <c r="F35" s="10">
        <v>-5.0</v>
      </c>
      <c r="G35" s="16">
        <v>14.0</v>
      </c>
      <c r="H35" s="62">
        <f t="shared" si="6"/>
        <v>54</v>
      </c>
      <c r="I35" s="62">
        <f t="shared" si="7"/>
        <v>-90</v>
      </c>
      <c r="J35" s="62">
        <f t="shared" si="8"/>
        <v>252</v>
      </c>
      <c r="K35" s="43"/>
      <c r="L35" s="64">
        <v>29.0</v>
      </c>
      <c r="M35" s="65" t="s">
        <v>92</v>
      </c>
      <c r="N35" s="64">
        <v>18.0</v>
      </c>
      <c r="O35" s="65" t="s">
        <v>83</v>
      </c>
      <c r="P35" s="16">
        <v>3.0</v>
      </c>
      <c r="Q35" s="10">
        <v>-5.0</v>
      </c>
      <c r="R35" s="16">
        <v>14.0</v>
      </c>
      <c r="S35" s="62">
        <f t="shared" si="9"/>
        <v>54</v>
      </c>
      <c r="T35" s="62">
        <f t="shared" si="10"/>
        <v>-90</v>
      </c>
      <c r="U35" s="62">
        <f t="shared" si="11"/>
        <v>252</v>
      </c>
      <c r="V35" s="47"/>
      <c r="W35" s="64">
        <v>29.0</v>
      </c>
      <c r="X35" s="65" t="s">
        <v>92</v>
      </c>
      <c r="Y35" s="64">
        <v>18.0</v>
      </c>
      <c r="Z35" s="65" t="s">
        <v>83</v>
      </c>
      <c r="AA35" s="16">
        <v>3.0</v>
      </c>
      <c r="AB35" s="10">
        <v>-5.0</v>
      </c>
      <c r="AC35" s="16">
        <v>14.0</v>
      </c>
      <c r="AD35" s="62">
        <f t="shared" si="12"/>
        <v>54</v>
      </c>
      <c r="AE35" s="62">
        <f t="shared" si="13"/>
        <v>-90</v>
      </c>
      <c r="AF35" s="62">
        <f t="shared" si="14"/>
        <v>252</v>
      </c>
      <c r="AG35" s="47"/>
      <c r="AH35" s="64">
        <v>29.0</v>
      </c>
      <c r="AI35" s="65" t="s">
        <v>92</v>
      </c>
      <c r="AJ35" s="64">
        <v>18.0</v>
      </c>
      <c r="AK35" s="65" t="s">
        <v>83</v>
      </c>
      <c r="AL35" s="16">
        <v>3.0</v>
      </c>
      <c r="AM35" s="10">
        <v>-5.0</v>
      </c>
      <c r="AN35" s="16">
        <v>14.0</v>
      </c>
      <c r="AO35" s="62">
        <f t="shared" si="15"/>
        <v>54</v>
      </c>
      <c r="AP35" s="62">
        <f t="shared" si="16"/>
        <v>-90</v>
      </c>
      <c r="AQ35" s="62">
        <f t="shared" si="17"/>
        <v>252</v>
      </c>
      <c r="AR35" s="43"/>
      <c r="AS35" s="64">
        <v>29.0</v>
      </c>
      <c r="AT35" s="65" t="s">
        <v>92</v>
      </c>
      <c r="AU35" s="66">
        <v>0.0</v>
      </c>
      <c r="AV35" s="65" t="s">
        <v>83</v>
      </c>
      <c r="AW35" s="16">
        <v>3.0</v>
      </c>
      <c r="AX35" s="10">
        <v>-5.0</v>
      </c>
      <c r="AY35" s="16">
        <v>14.0</v>
      </c>
      <c r="AZ35" s="62">
        <f t="shared" si="18"/>
        <v>0</v>
      </c>
      <c r="BA35" s="62">
        <f t="shared" si="19"/>
        <v>0</v>
      </c>
      <c r="BB35" s="62">
        <f t="shared" si="20"/>
        <v>0</v>
      </c>
      <c r="BC35" s="58"/>
      <c r="BD35" s="58"/>
      <c r="BE35" s="48"/>
      <c r="BF35" s="54"/>
      <c r="BG35" s="54"/>
      <c r="BH35" s="54"/>
      <c r="BI35" s="54"/>
      <c r="BJ35" s="54"/>
      <c r="BK35" s="54"/>
      <c r="BL35" s="58"/>
      <c r="BM35" s="48"/>
      <c r="BN35" s="58"/>
      <c r="BO35" s="48"/>
      <c r="BP35" s="54"/>
      <c r="BQ35" s="54"/>
      <c r="BR35" s="54"/>
      <c r="BS35" s="54"/>
      <c r="BT35" s="54"/>
      <c r="BU35" s="54"/>
      <c r="BV35" s="48"/>
    </row>
    <row r="36">
      <c r="A36" s="64">
        <v>30.0</v>
      </c>
      <c r="B36" s="65" t="s">
        <v>94</v>
      </c>
      <c r="C36" s="64">
        <v>19.0</v>
      </c>
      <c r="D36" s="65" t="s">
        <v>83</v>
      </c>
      <c r="E36" s="16">
        <v>6.0</v>
      </c>
      <c r="F36" s="10">
        <v>2.0</v>
      </c>
      <c r="G36" s="16">
        <v>7.0</v>
      </c>
      <c r="H36" s="67">
        <f t="shared" si="6"/>
        <v>114</v>
      </c>
      <c r="I36" s="67">
        <f t="shared" si="7"/>
        <v>38</v>
      </c>
      <c r="J36" s="67">
        <f t="shared" si="8"/>
        <v>133</v>
      </c>
      <c r="K36" s="43"/>
      <c r="L36" s="64">
        <v>30.0</v>
      </c>
      <c r="M36" s="65" t="s">
        <v>94</v>
      </c>
      <c r="N36" s="64">
        <v>19.0</v>
      </c>
      <c r="O36" s="65" t="s">
        <v>83</v>
      </c>
      <c r="P36" s="16">
        <v>6.0</v>
      </c>
      <c r="Q36" s="10">
        <v>2.0</v>
      </c>
      <c r="R36" s="16">
        <v>7.0</v>
      </c>
      <c r="S36" s="67">
        <f t="shared" si="9"/>
        <v>114</v>
      </c>
      <c r="T36" s="67">
        <f t="shared" si="10"/>
        <v>38</v>
      </c>
      <c r="U36" s="67">
        <f t="shared" si="11"/>
        <v>133</v>
      </c>
      <c r="V36" s="47"/>
      <c r="W36" s="64">
        <v>30.0</v>
      </c>
      <c r="X36" s="65" t="s">
        <v>94</v>
      </c>
      <c r="Y36" s="64">
        <v>19.0</v>
      </c>
      <c r="Z36" s="65" t="s">
        <v>83</v>
      </c>
      <c r="AA36" s="16">
        <v>6.0</v>
      </c>
      <c r="AB36" s="10">
        <v>2.0</v>
      </c>
      <c r="AC36" s="16">
        <v>7.0</v>
      </c>
      <c r="AD36" s="67">
        <f t="shared" si="12"/>
        <v>114</v>
      </c>
      <c r="AE36" s="67">
        <f t="shared" si="13"/>
        <v>38</v>
      </c>
      <c r="AF36" s="67">
        <f t="shared" si="14"/>
        <v>133</v>
      </c>
      <c r="AG36" s="47"/>
      <c r="AH36" s="64">
        <v>30.0</v>
      </c>
      <c r="AI36" s="65" t="s">
        <v>94</v>
      </c>
      <c r="AJ36" s="64">
        <v>19.0</v>
      </c>
      <c r="AK36" s="65" t="s">
        <v>83</v>
      </c>
      <c r="AL36" s="16">
        <v>6.0</v>
      </c>
      <c r="AM36" s="10">
        <v>2.0</v>
      </c>
      <c r="AN36" s="16">
        <v>7.0</v>
      </c>
      <c r="AO36" s="67">
        <f t="shared" si="15"/>
        <v>114</v>
      </c>
      <c r="AP36" s="67">
        <f t="shared" si="16"/>
        <v>38</v>
      </c>
      <c r="AQ36" s="67">
        <f t="shared" si="17"/>
        <v>133</v>
      </c>
      <c r="AR36" s="43"/>
      <c r="AS36" s="64">
        <v>30.0</v>
      </c>
      <c r="AT36" s="65" t="s">
        <v>94</v>
      </c>
      <c r="AU36" s="66">
        <v>0.0</v>
      </c>
      <c r="AV36" s="65" t="s">
        <v>83</v>
      </c>
      <c r="AW36" s="16">
        <v>6.0</v>
      </c>
      <c r="AX36" s="10">
        <v>2.0</v>
      </c>
      <c r="AY36" s="16">
        <v>7.0</v>
      </c>
      <c r="AZ36" s="67">
        <f t="shared" si="18"/>
        <v>0</v>
      </c>
      <c r="BA36" s="67">
        <f t="shared" si="19"/>
        <v>0</v>
      </c>
      <c r="BB36" s="67">
        <f t="shared" si="20"/>
        <v>0</v>
      </c>
      <c r="BC36" s="58"/>
      <c r="BD36" s="58"/>
      <c r="BE36" s="48"/>
      <c r="BF36" s="54"/>
      <c r="BG36" s="54"/>
      <c r="BH36" s="54"/>
      <c r="BI36" s="54"/>
      <c r="BJ36" s="54"/>
      <c r="BK36" s="54"/>
      <c r="BL36" s="58"/>
      <c r="BM36" s="48"/>
      <c r="BN36" s="58"/>
      <c r="BO36" s="48"/>
      <c r="BP36" s="54"/>
      <c r="BQ36" s="54"/>
      <c r="BR36" s="54"/>
      <c r="BS36" s="54"/>
      <c r="BT36" s="54"/>
      <c r="BU36" s="54"/>
      <c r="BV36" s="48"/>
    </row>
    <row r="37">
      <c r="A37" s="64">
        <v>31.0</v>
      </c>
      <c r="B37" s="65" t="s">
        <v>96</v>
      </c>
      <c r="C37" s="64">
        <v>22.0</v>
      </c>
      <c r="D37" s="65" t="s">
        <v>83</v>
      </c>
      <c r="E37" s="16">
        <v>3.0</v>
      </c>
      <c r="F37" s="10">
        <v>2.0</v>
      </c>
      <c r="G37" s="16">
        <v>14.0</v>
      </c>
      <c r="H37" s="62">
        <f t="shared" si="6"/>
        <v>66</v>
      </c>
      <c r="I37" s="62">
        <f t="shared" si="7"/>
        <v>44</v>
      </c>
      <c r="J37" s="62">
        <f t="shared" si="8"/>
        <v>308</v>
      </c>
      <c r="K37" s="43"/>
      <c r="L37" s="64">
        <v>31.0</v>
      </c>
      <c r="M37" s="65" t="s">
        <v>96</v>
      </c>
      <c r="N37" s="64">
        <v>22.0</v>
      </c>
      <c r="O37" s="65" t="s">
        <v>83</v>
      </c>
      <c r="P37" s="16">
        <v>3.0</v>
      </c>
      <c r="Q37" s="10">
        <v>2.0</v>
      </c>
      <c r="R37" s="16">
        <v>14.0</v>
      </c>
      <c r="S37" s="62">
        <f t="shared" si="9"/>
        <v>66</v>
      </c>
      <c r="T37" s="62">
        <f t="shared" si="10"/>
        <v>44</v>
      </c>
      <c r="U37" s="62">
        <f t="shared" si="11"/>
        <v>308</v>
      </c>
      <c r="V37" s="47"/>
      <c r="W37" s="64">
        <v>31.0</v>
      </c>
      <c r="X37" s="65" t="s">
        <v>96</v>
      </c>
      <c r="Y37" s="64">
        <v>22.0</v>
      </c>
      <c r="Z37" s="65" t="s">
        <v>83</v>
      </c>
      <c r="AA37" s="16">
        <v>3.0</v>
      </c>
      <c r="AB37" s="10">
        <v>2.0</v>
      </c>
      <c r="AC37" s="16">
        <v>14.0</v>
      </c>
      <c r="AD37" s="62">
        <f t="shared" si="12"/>
        <v>66</v>
      </c>
      <c r="AE37" s="62">
        <f t="shared" si="13"/>
        <v>44</v>
      </c>
      <c r="AF37" s="62">
        <f t="shared" si="14"/>
        <v>308</v>
      </c>
      <c r="AG37" s="47"/>
      <c r="AH37" s="64">
        <v>31.0</v>
      </c>
      <c r="AI37" s="65" t="s">
        <v>96</v>
      </c>
      <c r="AJ37" s="64">
        <v>22.0</v>
      </c>
      <c r="AK37" s="65" t="s">
        <v>83</v>
      </c>
      <c r="AL37" s="16">
        <v>3.0</v>
      </c>
      <c r="AM37" s="10">
        <v>2.0</v>
      </c>
      <c r="AN37" s="16">
        <v>14.0</v>
      </c>
      <c r="AO37" s="62">
        <f t="shared" si="15"/>
        <v>66</v>
      </c>
      <c r="AP37" s="62">
        <f t="shared" si="16"/>
        <v>44</v>
      </c>
      <c r="AQ37" s="62">
        <f t="shared" si="17"/>
        <v>308</v>
      </c>
      <c r="AR37" s="43"/>
      <c r="AS37" s="64">
        <v>31.0</v>
      </c>
      <c r="AT37" s="65" t="s">
        <v>96</v>
      </c>
      <c r="AU37" s="66">
        <v>0.0</v>
      </c>
      <c r="AV37" s="65" t="s">
        <v>83</v>
      </c>
      <c r="AW37" s="16">
        <v>3.0</v>
      </c>
      <c r="AX37" s="10">
        <v>2.0</v>
      </c>
      <c r="AY37" s="16">
        <v>14.0</v>
      </c>
      <c r="AZ37" s="62">
        <f t="shared" si="18"/>
        <v>0</v>
      </c>
      <c r="BA37" s="62">
        <f t="shared" si="19"/>
        <v>0</v>
      </c>
      <c r="BB37" s="62">
        <f t="shared" si="20"/>
        <v>0</v>
      </c>
      <c r="BC37" s="58"/>
      <c r="BD37" s="58"/>
      <c r="BE37" s="48"/>
      <c r="BF37" s="54"/>
      <c r="BG37" s="54"/>
      <c r="BH37" s="54"/>
      <c r="BI37" s="54"/>
      <c r="BJ37" s="54"/>
      <c r="BK37" s="54"/>
      <c r="BL37" s="58"/>
      <c r="BM37" s="48"/>
      <c r="BN37" s="58"/>
      <c r="BO37" s="48"/>
      <c r="BP37" s="54"/>
      <c r="BQ37" s="54"/>
      <c r="BR37" s="54"/>
      <c r="BS37" s="54"/>
      <c r="BT37" s="54"/>
      <c r="BU37" s="54"/>
      <c r="BV37" s="48"/>
    </row>
    <row r="38">
      <c r="A38" s="64">
        <v>32.0</v>
      </c>
      <c r="B38" s="65" t="s">
        <v>98</v>
      </c>
      <c r="C38" s="64">
        <v>25.0</v>
      </c>
      <c r="D38" s="65" t="s">
        <v>83</v>
      </c>
      <c r="E38" s="16">
        <v>3.0</v>
      </c>
      <c r="F38" s="10">
        <v>5.0</v>
      </c>
      <c r="G38" s="16">
        <v>7.0</v>
      </c>
      <c r="H38" s="67">
        <f t="shared" si="6"/>
        <v>75</v>
      </c>
      <c r="I38" s="67">
        <f t="shared" si="7"/>
        <v>125</v>
      </c>
      <c r="J38" s="67">
        <f t="shared" si="8"/>
        <v>175</v>
      </c>
      <c r="K38" s="43"/>
      <c r="L38" s="64">
        <v>32.0</v>
      </c>
      <c r="M38" s="65" t="s">
        <v>98</v>
      </c>
      <c r="N38" s="64">
        <v>25.0</v>
      </c>
      <c r="O38" s="65" t="s">
        <v>83</v>
      </c>
      <c r="P38" s="16">
        <v>3.0</v>
      </c>
      <c r="Q38" s="10">
        <v>5.0</v>
      </c>
      <c r="R38" s="16">
        <v>7.0</v>
      </c>
      <c r="S38" s="67">
        <f t="shared" si="9"/>
        <v>75</v>
      </c>
      <c r="T38" s="67">
        <f t="shared" si="10"/>
        <v>125</v>
      </c>
      <c r="U38" s="67">
        <f t="shared" si="11"/>
        <v>175</v>
      </c>
      <c r="V38" s="47"/>
      <c r="W38" s="64">
        <v>32.0</v>
      </c>
      <c r="X38" s="65" t="s">
        <v>98</v>
      </c>
      <c r="Y38" s="64">
        <v>25.0</v>
      </c>
      <c r="Z38" s="65" t="s">
        <v>83</v>
      </c>
      <c r="AA38" s="16">
        <v>3.0</v>
      </c>
      <c r="AB38" s="10">
        <v>5.0</v>
      </c>
      <c r="AC38" s="16">
        <v>7.0</v>
      </c>
      <c r="AD38" s="67">
        <f t="shared" si="12"/>
        <v>75</v>
      </c>
      <c r="AE38" s="67">
        <f t="shared" si="13"/>
        <v>125</v>
      </c>
      <c r="AF38" s="67">
        <f t="shared" si="14"/>
        <v>175</v>
      </c>
      <c r="AG38" s="47"/>
      <c r="AH38" s="64">
        <v>32.0</v>
      </c>
      <c r="AI38" s="65" t="s">
        <v>98</v>
      </c>
      <c r="AJ38" s="64">
        <v>25.0</v>
      </c>
      <c r="AK38" s="65" t="s">
        <v>83</v>
      </c>
      <c r="AL38" s="16">
        <v>3.0</v>
      </c>
      <c r="AM38" s="10">
        <v>5.0</v>
      </c>
      <c r="AN38" s="16">
        <v>7.0</v>
      </c>
      <c r="AO38" s="67">
        <f t="shared" si="15"/>
        <v>75</v>
      </c>
      <c r="AP38" s="67">
        <f t="shared" si="16"/>
        <v>125</v>
      </c>
      <c r="AQ38" s="67">
        <f t="shared" si="17"/>
        <v>175</v>
      </c>
      <c r="AR38" s="43"/>
      <c r="AS38" s="64">
        <v>32.0</v>
      </c>
      <c r="AT38" s="65" t="s">
        <v>98</v>
      </c>
      <c r="AU38" s="66">
        <v>0.0</v>
      </c>
      <c r="AV38" s="65" t="s">
        <v>83</v>
      </c>
      <c r="AW38" s="16">
        <v>3.0</v>
      </c>
      <c r="AX38" s="10">
        <v>5.0</v>
      </c>
      <c r="AY38" s="16">
        <v>7.0</v>
      </c>
      <c r="AZ38" s="67">
        <f t="shared" si="18"/>
        <v>0</v>
      </c>
      <c r="BA38" s="67">
        <f t="shared" si="19"/>
        <v>0</v>
      </c>
      <c r="BB38" s="67">
        <f t="shared" si="20"/>
        <v>0</v>
      </c>
      <c r="BC38" s="58"/>
      <c r="BD38" s="58"/>
      <c r="BE38" s="48"/>
      <c r="BF38" s="54"/>
      <c r="BG38" s="54"/>
      <c r="BH38" s="54"/>
      <c r="BI38" s="54"/>
      <c r="BJ38" s="54"/>
      <c r="BK38" s="54"/>
      <c r="BL38" s="58"/>
      <c r="BM38" s="48"/>
      <c r="BN38" s="58"/>
      <c r="BO38" s="48"/>
      <c r="BP38" s="54"/>
      <c r="BQ38" s="54"/>
      <c r="BR38" s="54"/>
      <c r="BS38" s="54"/>
      <c r="BT38" s="54"/>
      <c r="BU38" s="54"/>
      <c r="BV38" s="48"/>
    </row>
    <row r="39">
      <c r="A39" s="68">
        <v>33.0</v>
      </c>
      <c r="B39" s="69" t="s">
        <v>100</v>
      </c>
      <c r="C39" s="68">
        <v>26.0</v>
      </c>
      <c r="D39" s="69" t="s">
        <v>101</v>
      </c>
      <c r="E39" s="16">
        <v>4.0</v>
      </c>
      <c r="F39" s="10">
        <v>-5.0</v>
      </c>
      <c r="G39" s="16">
        <v>56.0</v>
      </c>
      <c r="H39" s="62">
        <f t="shared" si="6"/>
        <v>104</v>
      </c>
      <c r="I39" s="62">
        <f t="shared" si="7"/>
        <v>-130</v>
      </c>
      <c r="J39" s="62">
        <f t="shared" si="8"/>
        <v>1456</v>
      </c>
      <c r="K39" s="43"/>
      <c r="L39" s="68">
        <v>33.0</v>
      </c>
      <c r="M39" s="69" t="s">
        <v>100</v>
      </c>
      <c r="N39" s="68">
        <v>26.0</v>
      </c>
      <c r="O39" s="69" t="s">
        <v>101</v>
      </c>
      <c r="P39" s="16">
        <v>4.0</v>
      </c>
      <c r="Q39" s="10">
        <v>-5.0</v>
      </c>
      <c r="R39" s="16">
        <v>56.0</v>
      </c>
      <c r="S39" s="62">
        <f t="shared" si="9"/>
        <v>104</v>
      </c>
      <c r="T39" s="62">
        <f t="shared" si="10"/>
        <v>-130</v>
      </c>
      <c r="U39" s="62">
        <f t="shared" si="11"/>
        <v>1456</v>
      </c>
      <c r="V39" s="47"/>
      <c r="W39" s="68">
        <v>33.0</v>
      </c>
      <c r="X39" s="69" t="s">
        <v>100</v>
      </c>
      <c r="Y39" s="68">
        <v>26.0</v>
      </c>
      <c r="Z39" s="69" t="s">
        <v>101</v>
      </c>
      <c r="AA39" s="16">
        <v>4.0</v>
      </c>
      <c r="AB39" s="10">
        <v>-5.0</v>
      </c>
      <c r="AC39" s="16">
        <v>56.0</v>
      </c>
      <c r="AD39" s="62">
        <f t="shared" si="12"/>
        <v>104</v>
      </c>
      <c r="AE39" s="62">
        <f t="shared" si="13"/>
        <v>-130</v>
      </c>
      <c r="AF39" s="62">
        <f t="shared" si="14"/>
        <v>1456</v>
      </c>
      <c r="AG39" s="47"/>
      <c r="AH39" s="68">
        <v>33.0</v>
      </c>
      <c r="AI39" s="69" t="s">
        <v>100</v>
      </c>
      <c r="AJ39" s="68">
        <v>0.0</v>
      </c>
      <c r="AK39" s="69" t="s">
        <v>101</v>
      </c>
      <c r="AL39" s="16">
        <v>4.0</v>
      </c>
      <c r="AM39" s="10">
        <v>-5.0</v>
      </c>
      <c r="AN39" s="16">
        <v>56.0</v>
      </c>
      <c r="AO39" s="62">
        <f t="shared" si="15"/>
        <v>0</v>
      </c>
      <c r="AP39" s="62">
        <f t="shared" si="16"/>
        <v>0</v>
      </c>
      <c r="AQ39" s="62">
        <f t="shared" si="17"/>
        <v>0</v>
      </c>
      <c r="AR39" s="43"/>
      <c r="AS39" s="68">
        <v>33.0</v>
      </c>
      <c r="AT39" s="69" t="s">
        <v>100</v>
      </c>
      <c r="AU39" s="68">
        <v>0.0</v>
      </c>
      <c r="AV39" s="69" t="s">
        <v>101</v>
      </c>
      <c r="AW39" s="16">
        <v>4.0</v>
      </c>
      <c r="AX39" s="10">
        <v>-5.0</v>
      </c>
      <c r="AY39" s="16">
        <v>56.0</v>
      </c>
      <c r="AZ39" s="62">
        <f t="shared" si="18"/>
        <v>0</v>
      </c>
      <c r="BA39" s="62">
        <f t="shared" si="19"/>
        <v>0</v>
      </c>
      <c r="BB39" s="62">
        <f t="shared" si="20"/>
        <v>0</v>
      </c>
      <c r="BC39" s="58"/>
      <c r="BD39" s="58"/>
      <c r="BE39" s="48"/>
      <c r="BF39" s="54"/>
      <c r="BG39" s="54"/>
      <c r="BH39" s="54"/>
      <c r="BI39" s="54"/>
      <c r="BJ39" s="54"/>
      <c r="BK39" s="54"/>
      <c r="BL39" s="58"/>
      <c r="BM39" s="48"/>
      <c r="BN39" s="58"/>
      <c r="BO39" s="48"/>
      <c r="BP39" s="54"/>
      <c r="BQ39" s="54"/>
      <c r="BR39" s="54"/>
      <c r="BS39" s="54"/>
      <c r="BT39" s="54"/>
      <c r="BU39" s="54"/>
      <c r="BV39" s="48"/>
    </row>
    <row r="40">
      <c r="A40" s="68">
        <v>34.0</v>
      </c>
      <c r="B40" s="69" t="s">
        <v>103</v>
      </c>
      <c r="C40" s="68">
        <v>26.0</v>
      </c>
      <c r="D40" s="69" t="s">
        <v>101</v>
      </c>
      <c r="E40" s="16">
        <v>4.0</v>
      </c>
      <c r="F40" s="10">
        <v>-2.0</v>
      </c>
      <c r="G40" s="16">
        <v>56.0</v>
      </c>
      <c r="H40" s="67">
        <f t="shared" si="6"/>
        <v>104</v>
      </c>
      <c r="I40" s="67">
        <f t="shared" si="7"/>
        <v>-52</v>
      </c>
      <c r="J40" s="67">
        <f t="shared" si="8"/>
        <v>1456</v>
      </c>
      <c r="K40" s="43"/>
      <c r="L40" s="68">
        <v>34.0</v>
      </c>
      <c r="M40" s="69" t="s">
        <v>103</v>
      </c>
      <c r="N40" s="68">
        <v>26.0</v>
      </c>
      <c r="O40" s="69" t="s">
        <v>101</v>
      </c>
      <c r="P40" s="16">
        <v>4.0</v>
      </c>
      <c r="Q40" s="10">
        <v>-2.0</v>
      </c>
      <c r="R40" s="16">
        <v>56.0</v>
      </c>
      <c r="S40" s="67">
        <f t="shared" si="9"/>
        <v>104</v>
      </c>
      <c r="T40" s="67">
        <f t="shared" si="10"/>
        <v>-52</v>
      </c>
      <c r="U40" s="67">
        <f t="shared" si="11"/>
        <v>1456</v>
      </c>
      <c r="V40" s="47"/>
      <c r="W40" s="68">
        <v>34.0</v>
      </c>
      <c r="X40" s="69" t="s">
        <v>103</v>
      </c>
      <c r="Y40" s="68">
        <v>26.0</v>
      </c>
      <c r="Z40" s="69" t="s">
        <v>101</v>
      </c>
      <c r="AA40" s="16">
        <v>4.0</v>
      </c>
      <c r="AB40" s="10">
        <v>-2.0</v>
      </c>
      <c r="AC40" s="16">
        <v>56.0</v>
      </c>
      <c r="AD40" s="67">
        <f t="shared" si="12"/>
        <v>104</v>
      </c>
      <c r="AE40" s="67">
        <f t="shared" si="13"/>
        <v>-52</v>
      </c>
      <c r="AF40" s="67">
        <f t="shared" si="14"/>
        <v>1456</v>
      </c>
      <c r="AG40" s="47"/>
      <c r="AH40" s="68">
        <v>34.0</v>
      </c>
      <c r="AI40" s="69" t="s">
        <v>103</v>
      </c>
      <c r="AJ40" s="68">
        <v>0.0</v>
      </c>
      <c r="AK40" s="69" t="s">
        <v>101</v>
      </c>
      <c r="AL40" s="16">
        <v>4.0</v>
      </c>
      <c r="AM40" s="10">
        <v>-2.0</v>
      </c>
      <c r="AN40" s="16">
        <v>56.0</v>
      </c>
      <c r="AO40" s="67">
        <f t="shared" si="15"/>
        <v>0</v>
      </c>
      <c r="AP40" s="67">
        <f t="shared" si="16"/>
        <v>0</v>
      </c>
      <c r="AQ40" s="67">
        <f t="shared" si="17"/>
        <v>0</v>
      </c>
      <c r="AR40" s="43"/>
      <c r="AS40" s="68">
        <v>34.0</v>
      </c>
      <c r="AT40" s="69" t="s">
        <v>103</v>
      </c>
      <c r="AU40" s="68">
        <v>0.0</v>
      </c>
      <c r="AV40" s="69" t="s">
        <v>101</v>
      </c>
      <c r="AW40" s="16">
        <v>4.0</v>
      </c>
      <c r="AX40" s="10">
        <v>-2.0</v>
      </c>
      <c r="AY40" s="16">
        <v>56.0</v>
      </c>
      <c r="AZ40" s="67">
        <f t="shared" si="18"/>
        <v>0</v>
      </c>
      <c r="BA40" s="67">
        <f t="shared" si="19"/>
        <v>0</v>
      </c>
      <c r="BB40" s="67">
        <f t="shared" si="20"/>
        <v>0</v>
      </c>
      <c r="BC40" s="58"/>
      <c r="BD40" s="58"/>
      <c r="BE40" s="48"/>
      <c r="BF40" s="54"/>
      <c r="BG40" s="54"/>
      <c r="BH40" s="54"/>
      <c r="BI40" s="54"/>
      <c r="BJ40" s="54"/>
      <c r="BK40" s="54"/>
      <c r="BL40" s="58"/>
      <c r="BM40" s="48"/>
      <c r="BN40" s="58"/>
      <c r="BO40" s="48"/>
      <c r="BP40" s="54"/>
      <c r="BQ40" s="54"/>
      <c r="BR40" s="54"/>
      <c r="BS40" s="54"/>
      <c r="BT40" s="54"/>
      <c r="BU40" s="54"/>
      <c r="BV40" s="48"/>
    </row>
    <row r="41">
      <c r="A41" s="68">
        <v>35.0</v>
      </c>
      <c r="B41" s="69" t="s">
        <v>105</v>
      </c>
      <c r="C41" s="68">
        <v>26.0</v>
      </c>
      <c r="D41" s="69" t="s">
        <v>101</v>
      </c>
      <c r="E41" s="16">
        <v>4.0</v>
      </c>
      <c r="F41" s="10">
        <v>2.0</v>
      </c>
      <c r="G41" s="16">
        <v>56.0</v>
      </c>
      <c r="H41" s="62">
        <f t="shared" si="6"/>
        <v>104</v>
      </c>
      <c r="I41" s="62">
        <f t="shared" si="7"/>
        <v>52</v>
      </c>
      <c r="J41" s="62">
        <f t="shared" si="8"/>
        <v>1456</v>
      </c>
      <c r="K41" s="43"/>
      <c r="L41" s="68">
        <v>35.0</v>
      </c>
      <c r="M41" s="69" t="s">
        <v>105</v>
      </c>
      <c r="N41" s="68">
        <v>26.0</v>
      </c>
      <c r="O41" s="69" t="s">
        <v>101</v>
      </c>
      <c r="P41" s="16">
        <v>4.0</v>
      </c>
      <c r="Q41" s="10">
        <v>2.0</v>
      </c>
      <c r="R41" s="16">
        <v>56.0</v>
      </c>
      <c r="S41" s="62">
        <f t="shared" si="9"/>
        <v>104</v>
      </c>
      <c r="T41" s="62">
        <f t="shared" si="10"/>
        <v>52</v>
      </c>
      <c r="U41" s="62">
        <f t="shared" si="11"/>
        <v>1456</v>
      </c>
      <c r="V41" s="47"/>
      <c r="W41" s="68">
        <v>35.0</v>
      </c>
      <c r="X41" s="69" t="s">
        <v>105</v>
      </c>
      <c r="Y41" s="68">
        <v>26.0</v>
      </c>
      <c r="Z41" s="69" t="s">
        <v>101</v>
      </c>
      <c r="AA41" s="16">
        <v>4.0</v>
      </c>
      <c r="AB41" s="10">
        <v>2.0</v>
      </c>
      <c r="AC41" s="16">
        <v>56.0</v>
      </c>
      <c r="AD41" s="62">
        <f t="shared" si="12"/>
        <v>104</v>
      </c>
      <c r="AE41" s="62">
        <f t="shared" si="13"/>
        <v>52</v>
      </c>
      <c r="AF41" s="62">
        <f t="shared" si="14"/>
        <v>1456</v>
      </c>
      <c r="AG41" s="47"/>
      <c r="AH41" s="68">
        <v>35.0</v>
      </c>
      <c r="AI41" s="69" t="s">
        <v>105</v>
      </c>
      <c r="AJ41" s="68">
        <v>0.0</v>
      </c>
      <c r="AK41" s="69" t="s">
        <v>101</v>
      </c>
      <c r="AL41" s="16">
        <v>4.0</v>
      </c>
      <c r="AM41" s="10">
        <v>2.0</v>
      </c>
      <c r="AN41" s="16">
        <v>56.0</v>
      </c>
      <c r="AO41" s="62">
        <f t="shared" si="15"/>
        <v>0</v>
      </c>
      <c r="AP41" s="62">
        <f t="shared" si="16"/>
        <v>0</v>
      </c>
      <c r="AQ41" s="62">
        <f t="shared" si="17"/>
        <v>0</v>
      </c>
      <c r="AR41" s="43"/>
      <c r="AS41" s="68">
        <v>35.0</v>
      </c>
      <c r="AT41" s="69" t="s">
        <v>105</v>
      </c>
      <c r="AU41" s="68">
        <v>0.0</v>
      </c>
      <c r="AV41" s="69" t="s">
        <v>101</v>
      </c>
      <c r="AW41" s="16">
        <v>4.0</v>
      </c>
      <c r="AX41" s="10">
        <v>2.0</v>
      </c>
      <c r="AY41" s="16">
        <v>56.0</v>
      </c>
      <c r="AZ41" s="62">
        <f t="shared" si="18"/>
        <v>0</v>
      </c>
      <c r="BA41" s="62">
        <f t="shared" si="19"/>
        <v>0</v>
      </c>
      <c r="BB41" s="62">
        <f t="shared" si="20"/>
        <v>0</v>
      </c>
      <c r="BC41" s="58"/>
      <c r="BD41" s="58"/>
      <c r="BE41" s="48"/>
      <c r="BF41" s="54"/>
      <c r="BG41" s="54"/>
      <c r="BH41" s="54"/>
      <c r="BI41" s="54"/>
      <c r="BJ41" s="54"/>
      <c r="BK41" s="54"/>
      <c r="BL41" s="58"/>
      <c r="BM41" s="48"/>
      <c r="BN41" s="58"/>
      <c r="BO41" s="48"/>
      <c r="BP41" s="54"/>
      <c r="BQ41" s="54"/>
      <c r="BR41" s="54"/>
      <c r="BS41" s="54"/>
      <c r="BT41" s="54"/>
      <c r="BU41" s="54"/>
      <c r="BV41" s="48"/>
    </row>
    <row r="42">
      <c r="A42" s="68">
        <v>36.0</v>
      </c>
      <c r="B42" s="69" t="s">
        <v>106</v>
      </c>
      <c r="C42" s="68">
        <v>26.0</v>
      </c>
      <c r="D42" s="69" t="s">
        <v>101</v>
      </c>
      <c r="E42" s="16">
        <v>4.0</v>
      </c>
      <c r="F42" s="10">
        <v>5.0</v>
      </c>
      <c r="G42" s="16">
        <v>56.0</v>
      </c>
      <c r="H42" s="67">
        <f t="shared" si="6"/>
        <v>104</v>
      </c>
      <c r="I42" s="67">
        <f t="shared" si="7"/>
        <v>130</v>
      </c>
      <c r="J42" s="67">
        <f t="shared" si="8"/>
        <v>1456</v>
      </c>
      <c r="K42" s="43"/>
      <c r="L42" s="68">
        <v>36.0</v>
      </c>
      <c r="M42" s="69" t="s">
        <v>106</v>
      </c>
      <c r="N42" s="68">
        <v>26.0</v>
      </c>
      <c r="O42" s="69" t="s">
        <v>101</v>
      </c>
      <c r="P42" s="16">
        <v>4.0</v>
      </c>
      <c r="Q42" s="10">
        <v>5.0</v>
      </c>
      <c r="R42" s="16">
        <v>56.0</v>
      </c>
      <c r="S42" s="67">
        <f t="shared" si="9"/>
        <v>104</v>
      </c>
      <c r="T42" s="67">
        <f t="shared" si="10"/>
        <v>130</v>
      </c>
      <c r="U42" s="67">
        <f t="shared" si="11"/>
        <v>1456</v>
      </c>
      <c r="V42" s="47"/>
      <c r="W42" s="68">
        <v>36.0</v>
      </c>
      <c r="X42" s="69" t="s">
        <v>106</v>
      </c>
      <c r="Y42" s="68">
        <v>26.0</v>
      </c>
      <c r="Z42" s="69" t="s">
        <v>101</v>
      </c>
      <c r="AA42" s="16">
        <v>4.0</v>
      </c>
      <c r="AB42" s="10">
        <v>5.0</v>
      </c>
      <c r="AC42" s="16">
        <v>56.0</v>
      </c>
      <c r="AD42" s="67">
        <f t="shared" si="12"/>
        <v>104</v>
      </c>
      <c r="AE42" s="67">
        <f t="shared" si="13"/>
        <v>130</v>
      </c>
      <c r="AF42" s="67">
        <f t="shared" si="14"/>
        <v>1456</v>
      </c>
      <c r="AG42" s="47"/>
      <c r="AH42" s="68">
        <v>36.0</v>
      </c>
      <c r="AI42" s="69" t="s">
        <v>106</v>
      </c>
      <c r="AJ42" s="68">
        <v>0.0</v>
      </c>
      <c r="AK42" s="69" t="s">
        <v>101</v>
      </c>
      <c r="AL42" s="16">
        <v>4.0</v>
      </c>
      <c r="AM42" s="10">
        <v>5.0</v>
      </c>
      <c r="AN42" s="16">
        <v>56.0</v>
      </c>
      <c r="AO42" s="67">
        <f t="shared" si="15"/>
        <v>0</v>
      </c>
      <c r="AP42" s="67">
        <f t="shared" si="16"/>
        <v>0</v>
      </c>
      <c r="AQ42" s="67">
        <f t="shared" si="17"/>
        <v>0</v>
      </c>
      <c r="AR42" s="43"/>
      <c r="AS42" s="68">
        <v>36.0</v>
      </c>
      <c r="AT42" s="69" t="s">
        <v>106</v>
      </c>
      <c r="AU42" s="68">
        <v>0.0</v>
      </c>
      <c r="AV42" s="69" t="s">
        <v>101</v>
      </c>
      <c r="AW42" s="16">
        <v>4.0</v>
      </c>
      <c r="AX42" s="10">
        <v>5.0</v>
      </c>
      <c r="AY42" s="16">
        <v>56.0</v>
      </c>
      <c r="AZ42" s="67">
        <f t="shared" si="18"/>
        <v>0</v>
      </c>
      <c r="BA42" s="67">
        <f t="shared" si="19"/>
        <v>0</v>
      </c>
      <c r="BB42" s="67">
        <f t="shared" si="20"/>
        <v>0</v>
      </c>
      <c r="BC42" s="58"/>
      <c r="BD42" s="58"/>
      <c r="BE42" s="48"/>
      <c r="BF42" s="54"/>
      <c r="BG42" s="54"/>
      <c r="BH42" s="54"/>
      <c r="BI42" s="54"/>
      <c r="BJ42" s="54"/>
      <c r="BK42" s="54"/>
      <c r="BL42" s="58"/>
      <c r="BM42" s="48"/>
      <c r="BN42" s="58"/>
      <c r="BO42" s="48"/>
      <c r="BP42" s="54"/>
      <c r="BQ42" s="54"/>
      <c r="BR42" s="54"/>
      <c r="BS42" s="54"/>
      <c r="BT42" s="54"/>
      <c r="BU42" s="54"/>
      <c r="BV42" s="48"/>
    </row>
    <row r="43">
      <c r="A43" s="68">
        <v>37.0</v>
      </c>
      <c r="B43" s="69" t="s">
        <v>107</v>
      </c>
      <c r="C43" s="68">
        <v>26.0</v>
      </c>
      <c r="D43" s="69" t="s">
        <v>101</v>
      </c>
      <c r="E43" s="16">
        <v>4.0</v>
      </c>
      <c r="F43" s="10">
        <v>-5.0</v>
      </c>
      <c r="G43" s="16">
        <v>49.0</v>
      </c>
      <c r="H43" s="62">
        <f t="shared" si="6"/>
        <v>104</v>
      </c>
      <c r="I43" s="62">
        <f t="shared" si="7"/>
        <v>-130</v>
      </c>
      <c r="J43" s="62">
        <f t="shared" si="8"/>
        <v>1274</v>
      </c>
      <c r="K43" s="43"/>
      <c r="L43" s="68">
        <v>37.0</v>
      </c>
      <c r="M43" s="69" t="s">
        <v>107</v>
      </c>
      <c r="N43" s="68">
        <v>26.0</v>
      </c>
      <c r="O43" s="69" t="s">
        <v>101</v>
      </c>
      <c r="P43" s="16">
        <v>4.0</v>
      </c>
      <c r="Q43" s="10">
        <v>-5.0</v>
      </c>
      <c r="R43" s="16">
        <v>49.0</v>
      </c>
      <c r="S43" s="62">
        <f t="shared" si="9"/>
        <v>104</v>
      </c>
      <c r="T43" s="62">
        <f t="shared" si="10"/>
        <v>-130</v>
      </c>
      <c r="U43" s="62">
        <f t="shared" si="11"/>
        <v>1274</v>
      </c>
      <c r="V43" s="47"/>
      <c r="W43" s="68">
        <v>37.0</v>
      </c>
      <c r="X43" s="69" t="s">
        <v>107</v>
      </c>
      <c r="Y43" s="68">
        <v>26.0</v>
      </c>
      <c r="Z43" s="69" t="s">
        <v>101</v>
      </c>
      <c r="AA43" s="16">
        <v>4.0</v>
      </c>
      <c r="AB43" s="10">
        <v>-5.0</v>
      </c>
      <c r="AC43" s="16">
        <v>49.0</v>
      </c>
      <c r="AD43" s="62">
        <f t="shared" si="12"/>
        <v>104</v>
      </c>
      <c r="AE43" s="62">
        <f t="shared" si="13"/>
        <v>-130</v>
      </c>
      <c r="AF43" s="62">
        <f t="shared" si="14"/>
        <v>1274</v>
      </c>
      <c r="AG43" s="47"/>
      <c r="AH43" s="68">
        <v>37.0</v>
      </c>
      <c r="AI43" s="69" t="s">
        <v>107</v>
      </c>
      <c r="AJ43" s="68">
        <v>0.0</v>
      </c>
      <c r="AK43" s="69" t="s">
        <v>101</v>
      </c>
      <c r="AL43" s="16">
        <v>4.0</v>
      </c>
      <c r="AM43" s="10">
        <v>-5.0</v>
      </c>
      <c r="AN43" s="16">
        <v>49.0</v>
      </c>
      <c r="AO43" s="62">
        <f t="shared" si="15"/>
        <v>0</v>
      </c>
      <c r="AP43" s="62">
        <f t="shared" si="16"/>
        <v>0</v>
      </c>
      <c r="AQ43" s="62">
        <f t="shared" si="17"/>
        <v>0</v>
      </c>
      <c r="AR43" s="43"/>
      <c r="AS43" s="68">
        <v>37.0</v>
      </c>
      <c r="AT43" s="69" t="s">
        <v>107</v>
      </c>
      <c r="AU43" s="68">
        <v>0.0</v>
      </c>
      <c r="AV43" s="69" t="s">
        <v>101</v>
      </c>
      <c r="AW43" s="16">
        <v>4.0</v>
      </c>
      <c r="AX43" s="10">
        <v>-5.0</v>
      </c>
      <c r="AY43" s="16">
        <v>49.0</v>
      </c>
      <c r="AZ43" s="62">
        <f t="shared" si="18"/>
        <v>0</v>
      </c>
      <c r="BA43" s="62">
        <f t="shared" si="19"/>
        <v>0</v>
      </c>
      <c r="BB43" s="62">
        <f t="shared" si="20"/>
        <v>0</v>
      </c>
      <c r="BC43" s="58"/>
      <c r="BD43" s="58"/>
      <c r="BE43" s="48"/>
      <c r="BF43" s="54"/>
      <c r="BG43" s="54"/>
      <c r="BH43" s="54"/>
      <c r="BI43" s="54"/>
      <c r="BJ43" s="54"/>
      <c r="BK43" s="54"/>
      <c r="BL43" s="58"/>
      <c r="BM43" s="48"/>
      <c r="BN43" s="58"/>
      <c r="BO43" s="48"/>
      <c r="BP43" s="54"/>
      <c r="BQ43" s="54"/>
      <c r="BR43" s="54"/>
      <c r="BS43" s="54"/>
      <c r="BT43" s="54"/>
      <c r="BU43" s="54"/>
      <c r="BV43" s="48"/>
    </row>
    <row r="44">
      <c r="A44" s="68">
        <v>38.0</v>
      </c>
      <c r="B44" s="69" t="s">
        <v>108</v>
      </c>
      <c r="C44" s="68">
        <v>26.0</v>
      </c>
      <c r="D44" s="69" t="s">
        <v>101</v>
      </c>
      <c r="E44" s="16">
        <v>4.0</v>
      </c>
      <c r="F44" s="10">
        <v>-2.0</v>
      </c>
      <c r="G44" s="16">
        <v>49.0</v>
      </c>
      <c r="H44" s="67">
        <f t="shared" si="6"/>
        <v>104</v>
      </c>
      <c r="I44" s="67">
        <f t="shared" si="7"/>
        <v>-52</v>
      </c>
      <c r="J44" s="67">
        <f t="shared" si="8"/>
        <v>1274</v>
      </c>
      <c r="K44" s="43"/>
      <c r="L44" s="68">
        <v>38.0</v>
      </c>
      <c r="M44" s="69" t="s">
        <v>108</v>
      </c>
      <c r="N44" s="68">
        <v>26.0</v>
      </c>
      <c r="O44" s="69" t="s">
        <v>101</v>
      </c>
      <c r="P44" s="16">
        <v>4.0</v>
      </c>
      <c r="Q44" s="10">
        <v>-2.0</v>
      </c>
      <c r="R44" s="16">
        <v>49.0</v>
      </c>
      <c r="S44" s="67">
        <f t="shared" si="9"/>
        <v>104</v>
      </c>
      <c r="T44" s="67">
        <f t="shared" si="10"/>
        <v>-52</v>
      </c>
      <c r="U44" s="67">
        <f t="shared" si="11"/>
        <v>1274</v>
      </c>
      <c r="V44" s="47"/>
      <c r="W44" s="68">
        <v>38.0</v>
      </c>
      <c r="X44" s="69" t="s">
        <v>108</v>
      </c>
      <c r="Y44" s="68">
        <v>26.0</v>
      </c>
      <c r="Z44" s="69" t="s">
        <v>101</v>
      </c>
      <c r="AA44" s="16">
        <v>4.0</v>
      </c>
      <c r="AB44" s="10">
        <v>-2.0</v>
      </c>
      <c r="AC44" s="16">
        <v>49.0</v>
      </c>
      <c r="AD44" s="67">
        <f t="shared" si="12"/>
        <v>104</v>
      </c>
      <c r="AE44" s="67">
        <f t="shared" si="13"/>
        <v>-52</v>
      </c>
      <c r="AF44" s="67">
        <f t="shared" si="14"/>
        <v>1274</v>
      </c>
      <c r="AG44" s="47"/>
      <c r="AH44" s="68">
        <v>38.0</v>
      </c>
      <c r="AI44" s="69" t="s">
        <v>108</v>
      </c>
      <c r="AJ44" s="68">
        <v>0.0</v>
      </c>
      <c r="AK44" s="69" t="s">
        <v>101</v>
      </c>
      <c r="AL44" s="16">
        <v>4.0</v>
      </c>
      <c r="AM44" s="10">
        <v>-2.0</v>
      </c>
      <c r="AN44" s="16">
        <v>49.0</v>
      </c>
      <c r="AO44" s="67">
        <f t="shared" si="15"/>
        <v>0</v>
      </c>
      <c r="AP44" s="67">
        <f t="shared" si="16"/>
        <v>0</v>
      </c>
      <c r="AQ44" s="67">
        <f t="shared" si="17"/>
        <v>0</v>
      </c>
      <c r="AR44" s="43"/>
      <c r="AS44" s="68">
        <v>38.0</v>
      </c>
      <c r="AT44" s="69" t="s">
        <v>108</v>
      </c>
      <c r="AU44" s="68">
        <v>0.0</v>
      </c>
      <c r="AV44" s="69" t="s">
        <v>101</v>
      </c>
      <c r="AW44" s="16">
        <v>4.0</v>
      </c>
      <c r="AX44" s="10">
        <v>-2.0</v>
      </c>
      <c r="AY44" s="16">
        <v>49.0</v>
      </c>
      <c r="AZ44" s="67">
        <f t="shared" si="18"/>
        <v>0</v>
      </c>
      <c r="BA44" s="67">
        <f t="shared" si="19"/>
        <v>0</v>
      </c>
      <c r="BB44" s="67">
        <f t="shared" si="20"/>
        <v>0</v>
      </c>
      <c r="BC44" s="58"/>
      <c r="BD44" s="58"/>
      <c r="BE44" s="48"/>
      <c r="BF44" s="54"/>
      <c r="BG44" s="54"/>
      <c r="BH44" s="54"/>
      <c r="BI44" s="54"/>
      <c r="BJ44" s="54"/>
      <c r="BK44" s="54"/>
      <c r="BL44" s="58"/>
      <c r="BM44" s="48"/>
      <c r="BN44" s="58"/>
      <c r="BO44" s="48"/>
      <c r="BP44" s="54"/>
      <c r="BQ44" s="54"/>
      <c r="BR44" s="54"/>
      <c r="BS44" s="54"/>
      <c r="BT44" s="54"/>
      <c r="BU44" s="54"/>
      <c r="BV44" s="48"/>
    </row>
    <row r="45">
      <c r="A45" s="68">
        <v>39.0</v>
      </c>
      <c r="B45" s="69" t="s">
        <v>109</v>
      </c>
      <c r="C45" s="68">
        <v>26.0</v>
      </c>
      <c r="D45" s="69" t="s">
        <v>101</v>
      </c>
      <c r="E45" s="16">
        <v>4.0</v>
      </c>
      <c r="F45" s="10">
        <v>2.0</v>
      </c>
      <c r="G45" s="16">
        <v>49.0</v>
      </c>
      <c r="H45" s="62">
        <f t="shared" si="6"/>
        <v>104</v>
      </c>
      <c r="I45" s="62">
        <f t="shared" si="7"/>
        <v>52</v>
      </c>
      <c r="J45" s="62">
        <f t="shared" si="8"/>
        <v>1274</v>
      </c>
      <c r="K45" s="43"/>
      <c r="L45" s="68">
        <v>39.0</v>
      </c>
      <c r="M45" s="69" t="s">
        <v>109</v>
      </c>
      <c r="N45" s="68">
        <v>26.0</v>
      </c>
      <c r="O45" s="69" t="s">
        <v>101</v>
      </c>
      <c r="P45" s="16">
        <v>4.0</v>
      </c>
      <c r="Q45" s="10">
        <v>2.0</v>
      </c>
      <c r="R45" s="16">
        <v>49.0</v>
      </c>
      <c r="S45" s="62">
        <f t="shared" si="9"/>
        <v>104</v>
      </c>
      <c r="T45" s="62">
        <f t="shared" si="10"/>
        <v>52</v>
      </c>
      <c r="U45" s="62">
        <f t="shared" si="11"/>
        <v>1274</v>
      </c>
      <c r="V45" s="47"/>
      <c r="W45" s="68">
        <v>39.0</v>
      </c>
      <c r="X45" s="69" t="s">
        <v>109</v>
      </c>
      <c r="Y45" s="68">
        <v>26.0</v>
      </c>
      <c r="Z45" s="69" t="s">
        <v>101</v>
      </c>
      <c r="AA45" s="16">
        <v>4.0</v>
      </c>
      <c r="AB45" s="10">
        <v>2.0</v>
      </c>
      <c r="AC45" s="16">
        <v>49.0</v>
      </c>
      <c r="AD45" s="62">
        <f t="shared" si="12"/>
        <v>104</v>
      </c>
      <c r="AE45" s="62">
        <f t="shared" si="13"/>
        <v>52</v>
      </c>
      <c r="AF45" s="62">
        <f t="shared" si="14"/>
        <v>1274</v>
      </c>
      <c r="AG45" s="47"/>
      <c r="AH45" s="68">
        <v>39.0</v>
      </c>
      <c r="AI45" s="69" t="s">
        <v>109</v>
      </c>
      <c r="AJ45" s="68">
        <v>0.0</v>
      </c>
      <c r="AK45" s="69" t="s">
        <v>101</v>
      </c>
      <c r="AL45" s="16">
        <v>4.0</v>
      </c>
      <c r="AM45" s="10">
        <v>2.0</v>
      </c>
      <c r="AN45" s="16">
        <v>49.0</v>
      </c>
      <c r="AO45" s="62">
        <f t="shared" si="15"/>
        <v>0</v>
      </c>
      <c r="AP45" s="62">
        <f t="shared" si="16"/>
        <v>0</v>
      </c>
      <c r="AQ45" s="62">
        <f t="shared" si="17"/>
        <v>0</v>
      </c>
      <c r="AR45" s="43"/>
      <c r="AS45" s="68">
        <v>39.0</v>
      </c>
      <c r="AT45" s="69" t="s">
        <v>109</v>
      </c>
      <c r="AU45" s="68">
        <v>0.0</v>
      </c>
      <c r="AV45" s="69" t="s">
        <v>101</v>
      </c>
      <c r="AW45" s="16">
        <v>4.0</v>
      </c>
      <c r="AX45" s="10">
        <v>2.0</v>
      </c>
      <c r="AY45" s="16">
        <v>49.0</v>
      </c>
      <c r="AZ45" s="62">
        <f t="shared" si="18"/>
        <v>0</v>
      </c>
      <c r="BA45" s="62">
        <f t="shared" si="19"/>
        <v>0</v>
      </c>
      <c r="BB45" s="62">
        <f t="shared" si="20"/>
        <v>0</v>
      </c>
      <c r="BC45" s="58"/>
      <c r="BD45" s="58"/>
      <c r="BE45" s="48"/>
      <c r="BF45" s="54"/>
      <c r="BG45" s="54"/>
      <c r="BH45" s="54"/>
      <c r="BI45" s="54"/>
      <c r="BJ45" s="54"/>
      <c r="BK45" s="54"/>
      <c r="BL45" s="58"/>
      <c r="BM45" s="48"/>
      <c r="BN45" s="58"/>
      <c r="BO45" s="48"/>
      <c r="BP45" s="54"/>
      <c r="BQ45" s="54"/>
      <c r="BR45" s="54"/>
      <c r="BS45" s="54"/>
      <c r="BT45" s="54"/>
      <c r="BU45" s="54"/>
      <c r="BV45" s="48"/>
    </row>
    <row r="46">
      <c r="A46" s="68">
        <v>40.0</v>
      </c>
      <c r="B46" s="69" t="s">
        <v>110</v>
      </c>
      <c r="C46" s="68">
        <v>26.0</v>
      </c>
      <c r="D46" s="69" t="s">
        <v>101</v>
      </c>
      <c r="E46" s="16">
        <v>4.0</v>
      </c>
      <c r="F46" s="10">
        <v>5.0</v>
      </c>
      <c r="G46" s="16">
        <v>49.0</v>
      </c>
      <c r="H46" s="67">
        <f t="shared" si="6"/>
        <v>104</v>
      </c>
      <c r="I46" s="67">
        <f t="shared" si="7"/>
        <v>130</v>
      </c>
      <c r="J46" s="67">
        <f t="shared" si="8"/>
        <v>1274</v>
      </c>
      <c r="K46" s="43"/>
      <c r="L46" s="68">
        <v>40.0</v>
      </c>
      <c r="M46" s="69" t="s">
        <v>110</v>
      </c>
      <c r="N46" s="68">
        <v>26.0</v>
      </c>
      <c r="O46" s="69" t="s">
        <v>101</v>
      </c>
      <c r="P46" s="16">
        <v>4.0</v>
      </c>
      <c r="Q46" s="10">
        <v>5.0</v>
      </c>
      <c r="R46" s="16">
        <v>49.0</v>
      </c>
      <c r="S46" s="67">
        <f t="shared" si="9"/>
        <v>104</v>
      </c>
      <c r="T46" s="67">
        <f t="shared" si="10"/>
        <v>130</v>
      </c>
      <c r="U46" s="67">
        <f t="shared" si="11"/>
        <v>1274</v>
      </c>
      <c r="V46" s="47"/>
      <c r="W46" s="68">
        <v>40.0</v>
      </c>
      <c r="X46" s="69" t="s">
        <v>110</v>
      </c>
      <c r="Y46" s="68">
        <v>26.0</v>
      </c>
      <c r="Z46" s="69" t="s">
        <v>101</v>
      </c>
      <c r="AA46" s="16">
        <v>4.0</v>
      </c>
      <c r="AB46" s="10">
        <v>5.0</v>
      </c>
      <c r="AC46" s="16">
        <v>49.0</v>
      </c>
      <c r="AD46" s="67">
        <f t="shared" si="12"/>
        <v>104</v>
      </c>
      <c r="AE46" s="67">
        <f t="shared" si="13"/>
        <v>130</v>
      </c>
      <c r="AF46" s="67">
        <f t="shared" si="14"/>
        <v>1274</v>
      </c>
      <c r="AG46" s="47"/>
      <c r="AH46" s="68">
        <v>40.0</v>
      </c>
      <c r="AI46" s="69" t="s">
        <v>110</v>
      </c>
      <c r="AJ46" s="68">
        <v>0.0</v>
      </c>
      <c r="AK46" s="69" t="s">
        <v>101</v>
      </c>
      <c r="AL46" s="16">
        <v>4.0</v>
      </c>
      <c r="AM46" s="10">
        <v>5.0</v>
      </c>
      <c r="AN46" s="16">
        <v>49.0</v>
      </c>
      <c r="AO46" s="67">
        <f t="shared" si="15"/>
        <v>0</v>
      </c>
      <c r="AP46" s="67">
        <f t="shared" si="16"/>
        <v>0</v>
      </c>
      <c r="AQ46" s="67">
        <f t="shared" si="17"/>
        <v>0</v>
      </c>
      <c r="AR46" s="43"/>
      <c r="AS46" s="68">
        <v>40.0</v>
      </c>
      <c r="AT46" s="69" t="s">
        <v>110</v>
      </c>
      <c r="AU46" s="68">
        <v>0.0</v>
      </c>
      <c r="AV46" s="69" t="s">
        <v>101</v>
      </c>
      <c r="AW46" s="16">
        <v>4.0</v>
      </c>
      <c r="AX46" s="10">
        <v>5.0</v>
      </c>
      <c r="AY46" s="16">
        <v>49.0</v>
      </c>
      <c r="AZ46" s="67">
        <f t="shared" si="18"/>
        <v>0</v>
      </c>
      <c r="BA46" s="67">
        <f t="shared" si="19"/>
        <v>0</v>
      </c>
      <c r="BB46" s="67">
        <f t="shared" si="20"/>
        <v>0</v>
      </c>
      <c r="BC46" s="58"/>
      <c r="BD46" s="58"/>
      <c r="BE46" s="48"/>
      <c r="BF46" s="54"/>
      <c r="BG46" s="54"/>
      <c r="BH46" s="54"/>
      <c r="BI46" s="54"/>
      <c r="BJ46" s="54"/>
      <c r="BK46" s="54"/>
      <c r="BL46" s="58"/>
      <c r="BM46" s="48"/>
      <c r="BN46" s="58"/>
      <c r="BO46" s="48"/>
      <c r="BP46" s="54"/>
      <c r="BQ46" s="54"/>
      <c r="BR46" s="54"/>
      <c r="BS46" s="54"/>
      <c r="BT46" s="54"/>
      <c r="BU46" s="54"/>
      <c r="BV46" s="48"/>
    </row>
    <row r="47">
      <c r="A47" s="68">
        <v>41.0</v>
      </c>
      <c r="B47" s="69" t="s">
        <v>111</v>
      </c>
      <c r="C47" s="68">
        <v>26.0</v>
      </c>
      <c r="D47" s="69" t="s">
        <v>72</v>
      </c>
      <c r="E47" s="16">
        <v>4.0</v>
      </c>
      <c r="F47" s="10">
        <v>-5.0</v>
      </c>
      <c r="G47" s="16">
        <v>42.0</v>
      </c>
      <c r="H47" s="62">
        <f t="shared" si="6"/>
        <v>104</v>
      </c>
      <c r="I47" s="62">
        <f t="shared" si="7"/>
        <v>-130</v>
      </c>
      <c r="J47" s="62">
        <f t="shared" si="8"/>
        <v>1092</v>
      </c>
      <c r="K47" s="43"/>
      <c r="L47" s="68">
        <v>41.0</v>
      </c>
      <c r="M47" s="69" t="s">
        <v>111</v>
      </c>
      <c r="N47" s="68">
        <v>26.0</v>
      </c>
      <c r="O47" s="69" t="s">
        <v>72</v>
      </c>
      <c r="P47" s="16">
        <v>4.0</v>
      </c>
      <c r="Q47" s="10">
        <v>-5.0</v>
      </c>
      <c r="R47" s="16">
        <v>42.0</v>
      </c>
      <c r="S47" s="62">
        <f t="shared" si="9"/>
        <v>104</v>
      </c>
      <c r="T47" s="62">
        <f t="shared" si="10"/>
        <v>-130</v>
      </c>
      <c r="U47" s="62">
        <f t="shared" si="11"/>
        <v>1092</v>
      </c>
      <c r="V47" s="47"/>
      <c r="W47" s="68">
        <v>41.0</v>
      </c>
      <c r="X47" s="69" t="s">
        <v>111</v>
      </c>
      <c r="Y47" s="68">
        <v>0.0</v>
      </c>
      <c r="Z47" s="69" t="s">
        <v>72</v>
      </c>
      <c r="AA47" s="16">
        <v>4.0</v>
      </c>
      <c r="AB47" s="10">
        <v>-5.0</v>
      </c>
      <c r="AC47" s="16">
        <v>42.0</v>
      </c>
      <c r="AD47" s="62">
        <f t="shared" si="12"/>
        <v>0</v>
      </c>
      <c r="AE47" s="62">
        <f t="shared" si="13"/>
        <v>0</v>
      </c>
      <c r="AF47" s="62">
        <f t="shared" si="14"/>
        <v>0</v>
      </c>
      <c r="AG47" s="47"/>
      <c r="AH47" s="68">
        <v>41.0</v>
      </c>
      <c r="AI47" s="69" t="s">
        <v>111</v>
      </c>
      <c r="AJ47" s="68">
        <v>0.0</v>
      </c>
      <c r="AK47" s="69" t="s">
        <v>72</v>
      </c>
      <c r="AL47" s="16">
        <v>4.0</v>
      </c>
      <c r="AM47" s="10">
        <v>-5.0</v>
      </c>
      <c r="AN47" s="16">
        <v>42.0</v>
      </c>
      <c r="AO47" s="62">
        <f t="shared" si="15"/>
        <v>0</v>
      </c>
      <c r="AP47" s="62">
        <f t="shared" si="16"/>
        <v>0</v>
      </c>
      <c r="AQ47" s="62">
        <f t="shared" si="17"/>
        <v>0</v>
      </c>
      <c r="AR47" s="43"/>
      <c r="AS47" s="68">
        <v>41.0</v>
      </c>
      <c r="AT47" s="69" t="s">
        <v>111</v>
      </c>
      <c r="AU47" s="68">
        <v>0.0</v>
      </c>
      <c r="AV47" s="69" t="s">
        <v>72</v>
      </c>
      <c r="AW47" s="16">
        <v>4.0</v>
      </c>
      <c r="AX47" s="10">
        <v>-5.0</v>
      </c>
      <c r="AY47" s="16">
        <v>42.0</v>
      </c>
      <c r="AZ47" s="62">
        <f t="shared" si="18"/>
        <v>0</v>
      </c>
      <c r="BA47" s="62">
        <f t="shared" si="19"/>
        <v>0</v>
      </c>
      <c r="BB47" s="62">
        <f t="shared" si="20"/>
        <v>0</v>
      </c>
      <c r="BC47" s="58"/>
      <c r="BD47" s="58"/>
      <c r="BE47" s="48"/>
      <c r="BF47" s="54"/>
      <c r="BG47" s="54"/>
      <c r="BH47" s="54"/>
      <c r="BI47" s="54"/>
      <c r="BJ47" s="54"/>
      <c r="BK47" s="54"/>
      <c r="BL47" s="58"/>
      <c r="BM47" s="48"/>
      <c r="BN47" s="58"/>
      <c r="BO47" s="48"/>
      <c r="BP47" s="54"/>
      <c r="BQ47" s="54"/>
      <c r="BR47" s="54"/>
      <c r="BS47" s="54"/>
      <c r="BT47" s="54"/>
      <c r="BU47" s="54"/>
      <c r="BV47" s="48"/>
    </row>
    <row r="48">
      <c r="A48" s="68">
        <v>42.0</v>
      </c>
      <c r="B48" s="69" t="s">
        <v>112</v>
      </c>
      <c r="C48" s="68">
        <v>26.0</v>
      </c>
      <c r="D48" s="69" t="s">
        <v>72</v>
      </c>
      <c r="E48" s="16">
        <v>4.0</v>
      </c>
      <c r="F48" s="10">
        <v>-2.0</v>
      </c>
      <c r="G48" s="16">
        <v>42.0</v>
      </c>
      <c r="H48" s="67">
        <f t="shared" si="6"/>
        <v>104</v>
      </c>
      <c r="I48" s="67">
        <f t="shared" si="7"/>
        <v>-52</v>
      </c>
      <c r="J48" s="67">
        <f t="shared" si="8"/>
        <v>1092</v>
      </c>
      <c r="K48" s="43"/>
      <c r="L48" s="68">
        <v>42.0</v>
      </c>
      <c r="M48" s="69" t="s">
        <v>112</v>
      </c>
      <c r="N48" s="68">
        <v>26.0</v>
      </c>
      <c r="O48" s="69" t="s">
        <v>72</v>
      </c>
      <c r="P48" s="16">
        <v>4.0</v>
      </c>
      <c r="Q48" s="10">
        <v>-2.0</v>
      </c>
      <c r="R48" s="16">
        <v>42.0</v>
      </c>
      <c r="S48" s="67">
        <f t="shared" si="9"/>
        <v>104</v>
      </c>
      <c r="T48" s="67">
        <f t="shared" si="10"/>
        <v>-52</v>
      </c>
      <c r="U48" s="67">
        <f t="shared" si="11"/>
        <v>1092</v>
      </c>
      <c r="V48" s="47"/>
      <c r="W48" s="68">
        <v>42.0</v>
      </c>
      <c r="X48" s="69" t="s">
        <v>112</v>
      </c>
      <c r="Y48" s="68">
        <v>0.0</v>
      </c>
      <c r="Z48" s="69" t="s">
        <v>72</v>
      </c>
      <c r="AA48" s="16">
        <v>4.0</v>
      </c>
      <c r="AB48" s="10">
        <v>-2.0</v>
      </c>
      <c r="AC48" s="16">
        <v>42.0</v>
      </c>
      <c r="AD48" s="67">
        <f t="shared" si="12"/>
        <v>0</v>
      </c>
      <c r="AE48" s="67">
        <f t="shared" si="13"/>
        <v>0</v>
      </c>
      <c r="AF48" s="67">
        <f t="shared" si="14"/>
        <v>0</v>
      </c>
      <c r="AG48" s="47"/>
      <c r="AH48" s="68">
        <v>42.0</v>
      </c>
      <c r="AI48" s="69" t="s">
        <v>112</v>
      </c>
      <c r="AJ48" s="68">
        <v>0.0</v>
      </c>
      <c r="AK48" s="69" t="s">
        <v>72</v>
      </c>
      <c r="AL48" s="16">
        <v>4.0</v>
      </c>
      <c r="AM48" s="10">
        <v>-2.0</v>
      </c>
      <c r="AN48" s="16">
        <v>42.0</v>
      </c>
      <c r="AO48" s="67">
        <f t="shared" si="15"/>
        <v>0</v>
      </c>
      <c r="AP48" s="67">
        <f t="shared" si="16"/>
        <v>0</v>
      </c>
      <c r="AQ48" s="67">
        <f t="shared" si="17"/>
        <v>0</v>
      </c>
      <c r="AR48" s="43"/>
      <c r="AS48" s="68">
        <v>42.0</v>
      </c>
      <c r="AT48" s="69" t="s">
        <v>112</v>
      </c>
      <c r="AU48" s="68">
        <v>0.0</v>
      </c>
      <c r="AV48" s="69" t="s">
        <v>72</v>
      </c>
      <c r="AW48" s="16">
        <v>4.0</v>
      </c>
      <c r="AX48" s="10">
        <v>-2.0</v>
      </c>
      <c r="AY48" s="16">
        <v>42.0</v>
      </c>
      <c r="AZ48" s="67">
        <f t="shared" si="18"/>
        <v>0</v>
      </c>
      <c r="BA48" s="67">
        <f t="shared" si="19"/>
        <v>0</v>
      </c>
      <c r="BB48" s="67">
        <f t="shared" si="20"/>
        <v>0</v>
      </c>
      <c r="BC48" s="58"/>
      <c r="BD48" s="58"/>
      <c r="BE48" s="48"/>
      <c r="BF48" s="54"/>
      <c r="BG48" s="54"/>
      <c r="BH48" s="54"/>
      <c r="BI48" s="54"/>
      <c r="BJ48" s="54"/>
      <c r="BK48" s="54"/>
      <c r="BL48" s="58"/>
      <c r="BM48" s="48"/>
      <c r="BN48" s="58"/>
      <c r="BO48" s="48"/>
      <c r="BP48" s="54"/>
      <c r="BQ48" s="54"/>
      <c r="BR48" s="54"/>
      <c r="BS48" s="54"/>
      <c r="BT48" s="54"/>
      <c r="BU48" s="54"/>
      <c r="BV48" s="48"/>
    </row>
    <row r="49">
      <c r="A49" s="68">
        <v>43.0</v>
      </c>
      <c r="B49" s="69" t="s">
        <v>113</v>
      </c>
      <c r="C49" s="68">
        <v>26.0</v>
      </c>
      <c r="D49" s="69" t="s">
        <v>72</v>
      </c>
      <c r="E49" s="16">
        <v>4.0</v>
      </c>
      <c r="F49" s="10">
        <v>2.0</v>
      </c>
      <c r="G49" s="16">
        <v>42.0</v>
      </c>
      <c r="H49" s="62">
        <f t="shared" si="6"/>
        <v>104</v>
      </c>
      <c r="I49" s="62">
        <f t="shared" si="7"/>
        <v>52</v>
      </c>
      <c r="J49" s="62">
        <f t="shared" si="8"/>
        <v>1092</v>
      </c>
      <c r="K49" s="43"/>
      <c r="L49" s="68">
        <v>43.0</v>
      </c>
      <c r="M49" s="69" t="s">
        <v>113</v>
      </c>
      <c r="N49" s="68">
        <v>26.0</v>
      </c>
      <c r="O49" s="69" t="s">
        <v>72</v>
      </c>
      <c r="P49" s="16">
        <v>4.0</v>
      </c>
      <c r="Q49" s="10">
        <v>2.0</v>
      </c>
      <c r="R49" s="16">
        <v>42.0</v>
      </c>
      <c r="S49" s="62">
        <f t="shared" si="9"/>
        <v>104</v>
      </c>
      <c r="T49" s="62">
        <f t="shared" si="10"/>
        <v>52</v>
      </c>
      <c r="U49" s="62">
        <f t="shared" si="11"/>
        <v>1092</v>
      </c>
      <c r="V49" s="47"/>
      <c r="W49" s="68">
        <v>43.0</v>
      </c>
      <c r="X49" s="69" t="s">
        <v>113</v>
      </c>
      <c r="Y49" s="68">
        <v>0.0</v>
      </c>
      <c r="Z49" s="69" t="s">
        <v>72</v>
      </c>
      <c r="AA49" s="16">
        <v>4.0</v>
      </c>
      <c r="AB49" s="10">
        <v>2.0</v>
      </c>
      <c r="AC49" s="16">
        <v>42.0</v>
      </c>
      <c r="AD49" s="62">
        <f t="shared" si="12"/>
        <v>0</v>
      </c>
      <c r="AE49" s="62">
        <f t="shared" si="13"/>
        <v>0</v>
      </c>
      <c r="AF49" s="62">
        <f t="shared" si="14"/>
        <v>0</v>
      </c>
      <c r="AG49" s="47"/>
      <c r="AH49" s="68">
        <v>43.0</v>
      </c>
      <c r="AI49" s="69" t="s">
        <v>113</v>
      </c>
      <c r="AJ49" s="68">
        <v>0.0</v>
      </c>
      <c r="AK49" s="69" t="s">
        <v>72</v>
      </c>
      <c r="AL49" s="16">
        <v>4.0</v>
      </c>
      <c r="AM49" s="10">
        <v>2.0</v>
      </c>
      <c r="AN49" s="16">
        <v>42.0</v>
      </c>
      <c r="AO49" s="62">
        <f t="shared" si="15"/>
        <v>0</v>
      </c>
      <c r="AP49" s="62">
        <f t="shared" si="16"/>
        <v>0</v>
      </c>
      <c r="AQ49" s="62">
        <f t="shared" si="17"/>
        <v>0</v>
      </c>
      <c r="AR49" s="43"/>
      <c r="AS49" s="68">
        <v>43.0</v>
      </c>
      <c r="AT49" s="69" t="s">
        <v>113</v>
      </c>
      <c r="AU49" s="68">
        <v>0.0</v>
      </c>
      <c r="AV49" s="69" t="s">
        <v>72</v>
      </c>
      <c r="AW49" s="16">
        <v>4.0</v>
      </c>
      <c r="AX49" s="10">
        <v>2.0</v>
      </c>
      <c r="AY49" s="16">
        <v>42.0</v>
      </c>
      <c r="AZ49" s="62">
        <f t="shared" si="18"/>
        <v>0</v>
      </c>
      <c r="BA49" s="62">
        <f t="shared" si="19"/>
        <v>0</v>
      </c>
      <c r="BB49" s="62">
        <f t="shared" si="20"/>
        <v>0</v>
      </c>
      <c r="BC49" s="58"/>
      <c r="BD49" s="58"/>
      <c r="BE49" s="48"/>
      <c r="BF49" s="54"/>
      <c r="BG49" s="54"/>
      <c r="BH49" s="54"/>
      <c r="BI49" s="54"/>
      <c r="BJ49" s="54"/>
      <c r="BK49" s="54"/>
      <c r="BL49" s="58"/>
      <c r="BM49" s="48"/>
      <c r="BN49" s="58"/>
      <c r="BO49" s="48"/>
      <c r="BP49" s="54"/>
      <c r="BQ49" s="54"/>
      <c r="BR49" s="54"/>
      <c r="BS49" s="54"/>
      <c r="BT49" s="54"/>
      <c r="BU49" s="54"/>
      <c r="BV49" s="48"/>
    </row>
    <row r="50">
      <c r="A50" s="68">
        <v>44.0</v>
      </c>
      <c r="B50" s="69" t="s">
        <v>114</v>
      </c>
      <c r="C50" s="68">
        <v>26.0</v>
      </c>
      <c r="D50" s="69" t="s">
        <v>72</v>
      </c>
      <c r="E50" s="16">
        <v>4.0</v>
      </c>
      <c r="F50" s="10">
        <v>5.0</v>
      </c>
      <c r="G50" s="16">
        <v>42.0</v>
      </c>
      <c r="H50" s="67">
        <f t="shared" si="6"/>
        <v>104</v>
      </c>
      <c r="I50" s="67">
        <f t="shared" si="7"/>
        <v>130</v>
      </c>
      <c r="J50" s="67">
        <f t="shared" si="8"/>
        <v>1092</v>
      </c>
      <c r="K50" s="43"/>
      <c r="L50" s="68">
        <v>44.0</v>
      </c>
      <c r="M50" s="69" t="s">
        <v>114</v>
      </c>
      <c r="N50" s="68">
        <v>26.0</v>
      </c>
      <c r="O50" s="69" t="s">
        <v>72</v>
      </c>
      <c r="P50" s="16">
        <v>4.0</v>
      </c>
      <c r="Q50" s="10">
        <v>5.0</v>
      </c>
      <c r="R50" s="16">
        <v>42.0</v>
      </c>
      <c r="S50" s="67">
        <f t="shared" si="9"/>
        <v>104</v>
      </c>
      <c r="T50" s="67">
        <f t="shared" si="10"/>
        <v>130</v>
      </c>
      <c r="U50" s="67">
        <f t="shared" si="11"/>
        <v>1092</v>
      </c>
      <c r="V50" s="47"/>
      <c r="W50" s="68">
        <v>44.0</v>
      </c>
      <c r="X50" s="69" t="s">
        <v>114</v>
      </c>
      <c r="Y50" s="68">
        <v>0.0</v>
      </c>
      <c r="Z50" s="69" t="s">
        <v>72</v>
      </c>
      <c r="AA50" s="16">
        <v>4.0</v>
      </c>
      <c r="AB50" s="10">
        <v>5.0</v>
      </c>
      <c r="AC50" s="16">
        <v>42.0</v>
      </c>
      <c r="AD50" s="67">
        <f t="shared" si="12"/>
        <v>0</v>
      </c>
      <c r="AE50" s="67">
        <f t="shared" si="13"/>
        <v>0</v>
      </c>
      <c r="AF50" s="67">
        <f t="shared" si="14"/>
        <v>0</v>
      </c>
      <c r="AG50" s="47"/>
      <c r="AH50" s="68">
        <v>44.0</v>
      </c>
      <c r="AI50" s="69" t="s">
        <v>114</v>
      </c>
      <c r="AJ50" s="68">
        <v>0.0</v>
      </c>
      <c r="AK50" s="69" t="s">
        <v>72</v>
      </c>
      <c r="AL50" s="16">
        <v>4.0</v>
      </c>
      <c r="AM50" s="10">
        <v>5.0</v>
      </c>
      <c r="AN50" s="16">
        <v>42.0</v>
      </c>
      <c r="AO50" s="67">
        <f t="shared" si="15"/>
        <v>0</v>
      </c>
      <c r="AP50" s="67">
        <f t="shared" si="16"/>
        <v>0</v>
      </c>
      <c r="AQ50" s="67">
        <f t="shared" si="17"/>
        <v>0</v>
      </c>
      <c r="AR50" s="43"/>
      <c r="AS50" s="68">
        <v>44.0</v>
      </c>
      <c r="AT50" s="69" t="s">
        <v>114</v>
      </c>
      <c r="AU50" s="68">
        <v>0.0</v>
      </c>
      <c r="AV50" s="69" t="s">
        <v>72</v>
      </c>
      <c r="AW50" s="16">
        <v>4.0</v>
      </c>
      <c r="AX50" s="10">
        <v>5.0</v>
      </c>
      <c r="AY50" s="16">
        <v>42.0</v>
      </c>
      <c r="AZ50" s="67">
        <f t="shared" si="18"/>
        <v>0</v>
      </c>
      <c r="BA50" s="67">
        <f t="shared" si="19"/>
        <v>0</v>
      </c>
      <c r="BB50" s="67">
        <f t="shared" si="20"/>
        <v>0</v>
      </c>
      <c r="BC50" s="58"/>
      <c r="BD50" s="58"/>
      <c r="BE50" s="48"/>
      <c r="BF50" s="54"/>
      <c r="BG50" s="54"/>
      <c r="BH50" s="54"/>
      <c r="BI50" s="54"/>
      <c r="BJ50" s="54"/>
      <c r="BK50" s="54"/>
      <c r="BL50" s="58"/>
      <c r="BM50" s="48"/>
      <c r="BN50" s="58"/>
      <c r="BO50" s="48"/>
      <c r="BP50" s="54"/>
      <c r="BQ50" s="54"/>
      <c r="BR50" s="54"/>
      <c r="BS50" s="54"/>
      <c r="BT50" s="54"/>
      <c r="BU50" s="54"/>
      <c r="BV50" s="48"/>
    </row>
    <row r="51">
      <c r="A51" s="68">
        <v>45.0</v>
      </c>
      <c r="B51" s="69" t="s">
        <v>115</v>
      </c>
      <c r="C51" s="68">
        <v>26.0</v>
      </c>
      <c r="D51" s="69" t="s">
        <v>72</v>
      </c>
      <c r="E51" s="16">
        <v>4.0</v>
      </c>
      <c r="F51" s="10">
        <v>-5.0</v>
      </c>
      <c r="G51" s="16">
        <v>35.0</v>
      </c>
      <c r="H51" s="62">
        <f t="shared" si="6"/>
        <v>104</v>
      </c>
      <c r="I51" s="62">
        <f t="shared" si="7"/>
        <v>-130</v>
      </c>
      <c r="J51" s="62">
        <f t="shared" si="8"/>
        <v>910</v>
      </c>
      <c r="K51" s="43"/>
      <c r="L51" s="68">
        <v>45.0</v>
      </c>
      <c r="M51" s="69" t="s">
        <v>115</v>
      </c>
      <c r="N51" s="68">
        <v>26.0</v>
      </c>
      <c r="O51" s="69" t="s">
        <v>72</v>
      </c>
      <c r="P51" s="16">
        <v>4.0</v>
      </c>
      <c r="Q51" s="10">
        <v>-5.0</v>
      </c>
      <c r="R51" s="16">
        <v>35.0</v>
      </c>
      <c r="S51" s="62">
        <f t="shared" si="9"/>
        <v>104</v>
      </c>
      <c r="T51" s="62">
        <f t="shared" si="10"/>
        <v>-130</v>
      </c>
      <c r="U51" s="62">
        <f t="shared" si="11"/>
        <v>910</v>
      </c>
      <c r="V51" s="47"/>
      <c r="W51" s="68">
        <v>45.0</v>
      </c>
      <c r="X51" s="69" t="s">
        <v>115</v>
      </c>
      <c r="Y51" s="68">
        <v>0.0</v>
      </c>
      <c r="Z51" s="69" t="s">
        <v>72</v>
      </c>
      <c r="AA51" s="16">
        <v>4.0</v>
      </c>
      <c r="AB51" s="10">
        <v>-5.0</v>
      </c>
      <c r="AC51" s="16">
        <v>35.0</v>
      </c>
      <c r="AD51" s="62">
        <f t="shared" si="12"/>
        <v>0</v>
      </c>
      <c r="AE51" s="62">
        <f t="shared" si="13"/>
        <v>0</v>
      </c>
      <c r="AF51" s="62">
        <f t="shared" si="14"/>
        <v>0</v>
      </c>
      <c r="AG51" s="47"/>
      <c r="AH51" s="68">
        <v>45.0</v>
      </c>
      <c r="AI51" s="69" t="s">
        <v>115</v>
      </c>
      <c r="AJ51" s="68">
        <v>0.0</v>
      </c>
      <c r="AK51" s="69" t="s">
        <v>72</v>
      </c>
      <c r="AL51" s="16">
        <v>4.0</v>
      </c>
      <c r="AM51" s="10">
        <v>-5.0</v>
      </c>
      <c r="AN51" s="16">
        <v>35.0</v>
      </c>
      <c r="AO51" s="62">
        <f t="shared" si="15"/>
        <v>0</v>
      </c>
      <c r="AP51" s="62">
        <f t="shared" si="16"/>
        <v>0</v>
      </c>
      <c r="AQ51" s="62">
        <f t="shared" si="17"/>
        <v>0</v>
      </c>
      <c r="AR51" s="43"/>
      <c r="AS51" s="68">
        <v>45.0</v>
      </c>
      <c r="AT51" s="69" t="s">
        <v>115</v>
      </c>
      <c r="AU51" s="68">
        <v>0.0</v>
      </c>
      <c r="AV51" s="69" t="s">
        <v>72</v>
      </c>
      <c r="AW51" s="16">
        <v>4.0</v>
      </c>
      <c r="AX51" s="10">
        <v>-5.0</v>
      </c>
      <c r="AY51" s="16">
        <v>35.0</v>
      </c>
      <c r="AZ51" s="62">
        <f t="shared" si="18"/>
        <v>0</v>
      </c>
      <c r="BA51" s="62">
        <f t="shared" si="19"/>
        <v>0</v>
      </c>
      <c r="BB51" s="62">
        <f t="shared" si="20"/>
        <v>0</v>
      </c>
      <c r="BC51" s="58"/>
      <c r="BD51" s="58"/>
      <c r="BE51" s="48"/>
      <c r="BF51" s="54"/>
      <c r="BG51" s="54"/>
      <c r="BH51" s="54"/>
      <c r="BI51" s="54"/>
      <c r="BJ51" s="54"/>
      <c r="BK51" s="54"/>
      <c r="BL51" s="58"/>
      <c r="BM51" s="48"/>
      <c r="BN51" s="58"/>
      <c r="BO51" s="48"/>
      <c r="BP51" s="54"/>
      <c r="BQ51" s="54"/>
      <c r="BR51" s="54"/>
      <c r="BS51" s="54"/>
      <c r="BT51" s="54"/>
      <c r="BU51" s="54"/>
      <c r="BV51" s="48"/>
    </row>
    <row r="52">
      <c r="A52" s="68">
        <v>46.0</v>
      </c>
      <c r="B52" s="69" t="s">
        <v>116</v>
      </c>
      <c r="C52" s="68">
        <v>26.0</v>
      </c>
      <c r="D52" s="69" t="s">
        <v>72</v>
      </c>
      <c r="E52" s="16">
        <v>4.0</v>
      </c>
      <c r="F52" s="10">
        <v>-2.0</v>
      </c>
      <c r="G52" s="16">
        <v>35.0</v>
      </c>
      <c r="H52" s="67">
        <f t="shared" si="6"/>
        <v>104</v>
      </c>
      <c r="I52" s="67">
        <f t="shared" si="7"/>
        <v>-52</v>
      </c>
      <c r="J52" s="67">
        <f t="shared" si="8"/>
        <v>910</v>
      </c>
      <c r="K52" s="43"/>
      <c r="L52" s="68">
        <v>46.0</v>
      </c>
      <c r="M52" s="69" t="s">
        <v>116</v>
      </c>
      <c r="N52" s="68">
        <v>26.0</v>
      </c>
      <c r="O52" s="69" t="s">
        <v>72</v>
      </c>
      <c r="P52" s="16">
        <v>4.0</v>
      </c>
      <c r="Q52" s="10">
        <v>-2.0</v>
      </c>
      <c r="R52" s="16">
        <v>35.0</v>
      </c>
      <c r="S52" s="67">
        <f t="shared" si="9"/>
        <v>104</v>
      </c>
      <c r="T52" s="67">
        <f t="shared" si="10"/>
        <v>-52</v>
      </c>
      <c r="U52" s="67">
        <f t="shared" si="11"/>
        <v>910</v>
      </c>
      <c r="V52" s="47"/>
      <c r="W52" s="68">
        <v>46.0</v>
      </c>
      <c r="X52" s="69" t="s">
        <v>116</v>
      </c>
      <c r="Y52" s="68">
        <v>0.0</v>
      </c>
      <c r="Z52" s="69" t="s">
        <v>72</v>
      </c>
      <c r="AA52" s="16">
        <v>4.0</v>
      </c>
      <c r="AB52" s="10">
        <v>-2.0</v>
      </c>
      <c r="AC52" s="16">
        <v>35.0</v>
      </c>
      <c r="AD52" s="67">
        <f t="shared" si="12"/>
        <v>0</v>
      </c>
      <c r="AE52" s="67">
        <f t="shared" si="13"/>
        <v>0</v>
      </c>
      <c r="AF52" s="67">
        <f t="shared" si="14"/>
        <v>0</v>
      </c>
      <c r="AG52" s="47"/>
      <c r="AH52" s="68">
        <v>46.0</v>
      </c>
      <c r="AI52" s="69" t="s">
        <v>116</v>
      </c>
      <c r="AJ52" s="68">
        <v>0.0</v>
      </c>
      <c r="AK52" s="69" t="s">
        <v>72</v>
      </c>
      <c r="AL52" s="16">
        <v>4.0</v>
      </c>
      <c r="AM52" s="10">
        <v>-2.0</v>
      </c>
      <c r="AN52" s="16">
        <v>35.0</v>
      </c>
      <c r="AO52" s="67">
        <f t="shared" si="15"/>
        <v>0</v>
      </c>
      <c r="AP52" s="67">
        <f t="shared" si="16"/>
        <v>0</v>
      </c>
      <c r="AQ52" s="67">
        <f t="shared" si="17"/>
        <v>0</v>
      </c>
      <c r="AR52" s="43"/>
      <c r="AS52" s="68">
        <v>46.0</v>
      </c>
      <c r="AT52" s="69" t="s">
        <v>116</v>
      </c>
      <c r="AU52" s="68">
        <v>0.0</v>
      </c>
      <c r="AV52" s="69" t="s">
        <v>72</v>
      </c>
      <c r="AW52" s="16">
        <v>4.0</v>
      </c>
      <c r="AX52" s="10">
        <v>-2.0</v>
      </c>
      <c r="AY52" s="16">
        <v>35.0</v>
      </c>
      <c r="AZ52" s="67">
        <f t="shared" si="18"/>
        <v>0</v>
      </c>
      <c r="BA52" s="67">
        <f t="shared" si="19"/>
        <v>0</v>
      </c>
      <c r="BB52" s="67">
        <f t="shared" si="20"/>
        <v>0</v>
      </c>
      <c r="BC52" s="58"/>
      <c r="BD52" s="58"/>
      <c r="BE52" s="48"/>
      <c r="BF52" s="54"/>
      <c r="BG52" s="54"/>
      <c r="BH52" s="54"/>
      <c r="BI52" s="54"/>
      <c r="BJ52" s="54"/>
      <c r="BK52" s="54"/>
      <c r="BL52" s="58"/>
      <c r="BM52" s="48"/>
      <c r="BN52" s="58"/>
      <c r="BO52" s="48"/>
      <c r="BP52" s="54"/>
      <c r="BQ52" s="54"/>
      <c r="BR52" s="54"/>
      <c r="BS52" s="54"/>
      <c r="BT52" s="54"/>
      <c r="BU52" s="54"/>
      <c r="BV52" s="48"/>
    </row>
    <row r="53">
      <c r="A53" s="68">
        <v>47.0</v>
      </c>
      <c r="B53" s="69" t="s">
        <v>117</v>
      </c>
      <c r="C53" s="68">
        <v>26.0</v>
      </c>
      <c r="D53" s="69" t="s">
        <v>72</v>
      </c>
      <c r="E53" s="16">
        <v>4.0</v>
      </c>
      <c r="F53" s="10">
        <v>2.0</v>
      </c>
      <c r="G53" s="16">
        <v>35.0</v>
      </c>
      <c r="H53" s="62">
        <f t="shared" si="6"/>
        <v>104</v>
      </c>
      <c r="I53" s="62">
        <f t="shared" si="7"/>
        <v>52</v>
      </c>
      <c r="J53" s="62">
        <f t="shared" si="8"/>
        <v>910</v>
      </c>
      <c r="K53" s="43"/>
      <c r="L53" s="68">
        <v>47.0</v>
      </c>
      <c r="M53" s="69" t="s">
        <v>117</v>
      </c>
      <c r="N53" s="68">
        <v>26.0</v>
      </c>
      <c r="O53" s="69" t="s">
        <v>72</v>
      </c>
      <c r="P53" s="16">
        <v>4.0</v>
      </c>
      <c r="Q53" s="10">
        <v>2.0</v>
      </c>
      <c r="R53" s="16">
        <v>35.0</v>
      </c>
      <c r="S53" s="62">
        <f t="shared" si="9"/>
        <v>104</v>
      </c>
      <c r="T53" s="62">
        <f t="shared" si="10"/>
        <v>52</v>
      </c>
      <c r="U53" s="62">
        <f t="shared" si="11"/>
        <v>910</v>
      </c>
      <c r="V53" s="47"/>
      <c r="W53" s="68">
        <v>47.0</v>
      </c>
      <c r="X53" s="69" t="s">
        <v>117</v>
      </c>
      <c r="Y53" s="68">
        <v>0.0</v>
      </c>
      <c r="Z53" s="69" t="s">
        <v>72</v>
      </c>
      <c r="AA53" s="16">
        <v>4.0</v>
      </c>
      <c r="AB53" s="10">
        <v>2.0</v>
      </c>
      <c r="AC53" s="16">
        <v>35.0</v>
      </c>
      <c r="AD53" s="62">
        <f t="shared" si="12"/>
        <v>0</v>
      </c>
      <c r="AE53" s="62">
        <f t="shared" si="13"/>
        <v>0</v>
      </c>
      <c r="AF53" s="62">
        <f t="shared" si="14"/>
        <v>0</v>
      </c>
      <c r="AG53" s="47"/>
      <c r="AH53" s="68">
        <v>47.0</v>
      </c>
      <c r="AI53" s="69" t="s">
        <v>117</v>
      </c>
      <c r="AJ53" s="68">
        <v>0.0</v>
      </c>
      <c r="AK53" s="69" t="s">
        <v>72</v>
      </c>
      <c r="AL53" s="16">
        <v>4.0</v>
      </c>
      <c r="AM53" s="10">
        <v>2.0</v>
      </c>
      <c r="AN53" s="16">
        <v>35.0</v>
      </c>
      <c r="AO53" s="62">
        <f t="shared" si="15"/>
        <v>0</v>
      </c>
      <c r="AP53" s="62">
        <f t="shared" si="16"/>
        <v>0</v>
      </c>
      <c r="AQ53" s="62">
        <f t="shared" si="17"/>
        <v>0</v>
      </c>
      <c r="AR53" s="43"/>
      <c r="AS53" s="68">
        <v>47.0</v>
      </c>
      <c r="AT53" s="69" t="s">
        <v>117</v>
      </c>
      <c r="AU53" s="68">
        <v>0.0</v>
      </c>
      <c r="AV53" s="69" t="s">
        <v>72</v>
      </c>
      <c r="AW53" s="16">
        <v>4.0</v>
      </c>
      <c r="AX53" s="10">
        <v>2.0</v>
      </c>
      <c r="AY53" s="16">
        <v>35.0</v>
      </c>
      <c r="AZ53" s="62">
        <f t="shared" si="18"/>
        <v>0</v>
      </c>
      <c r="BA53" s="62">
        <f t="shared" si="19"/>
        <v>0</v>
      </c>
      <c r="BB53" s="62">
        <f t="shared" si="20"/>
        <v>0</v>
      </c>
      <c r="BC53" s="58"/>
      <c r="BD53" s="58"/>
      <c r="BE53" s="48"/>
      <c r="BF53" s="54"/>
      <c r="BG53" s="54"/>
      <c r="BH53" s="54"/>
      <c r="BI53" s="54"/>
      <c r="BJ53" s="54"/>
      <c r="BK53" s="54"/>
      <c r="BL53" s="58"/>
      <c r="BM53" s="48"/>
      <c r="BN53" s="58"/>
      <c r="BO53" s="48"/>
      <c r="BP53" s="54"/>
      <c r="BQ53" s="54"/>
      <c r="BR53" s="54"/>
      <c r="BS53" s="54"/>
      <c r="BT53" s="54"/>
      <c r="BU53" s="54"/>
      <c r="BV53" s="48"/>
    </row>
    <row r="54">
      <c r="A54" s="68">
        <v>48.0</v>
      </c>
      <c r="B54" s="69" t="s">
        <v>118</v>
      </c>
      <c r="C54" s="68">
        <v>26.0</v>
      </c>
      <c r="D54" s="69" t="s">
        <v>72</v>
      </c>
      <c r="E54" s="16">
        <v>4.0</v>
      </c>
      <c r="F54" s="10">
        <v>5.0</v>
      </c>
      <c r="G54" s="16">
        <v>35.0</v>
      </c>
      <c r="H54" s="67">
        <f t="shared" si="6"/>
        <v>104</v>
      </c>
      <c r="I54" s="67">
        <f t="shared" si="7"/>
        <v>130</v>
      </c>
      <c r="J54" s="67">
        <f t="shared" si="8"/>
        <v>910</v>
      </c>
      <c r="K54" s="43"/>
      <c r="L54" s="68">
        <v>48.0</v>
      </c>
      <c r="M54" s="69" t="s">
        <v>118</v>
      </c>
      <c r="N54" s="68">
        <v>26.0</v>
      </c>
      <c r="O54" s="69" t="s">
        <v>72</v>
      </c>
      <c r="P54" s="16">
        <v>4.0</v>
      </c>
      <c r="Q54" s="10">
        <v>5.0</v>
      </c>
      <c r="R54" s="16">
        <v>35.0</v>
      </c>
      <c r="S54" s="67">
        <f t="shared" si="9"/>
        <v>104</v>
      </c>
      <c r="T54" s="67">
        <f t="shared" si="10"/>
        <v>130</v>
      </c>
      <c r="U54" s="67">
        <f t="shared" si="11"/>
        <v>910</v>
      </c>
      <c r="V54" s="47"/>
      <c r="W54" s="68">
        <v>48.0</v>
      </c>
      <c r="X54" s="69" t="s">
        <v>118</v>
      </c>
      <c r="Y54" s="68">
        <v>0.0</v>
      </c>
      <c r="Z54" s="69" t="s">
        <v>72</v>
      </c>
      <c r="AA54" s="16">
        <v>4.0</v>
      </c>
      <c r="AB54" s="10">
        <v>5.0</v>
      </c>
      <c r="AC54" s="16">
        <v>35.0</v>
      </c>
      <c r="AD54" s="67">
        <f t="shared" si="12"/>
        <v>0</v>
      </c>
      <c r="AE54" s="67">
        <f t="shared" si="13"/>
        <v>0</v>
      </c>
      <c r="AF54" s="67">
        <f t="shared" si="14"/>
        <v>0</v>
      </c>
      <c r="AG54" s="47"/>
      <c r="AH54" s="68">
        <v>48.0</v>
      </c>
      <c r="AI54" s="69" t="s">
        <v>118</v>
      </c>
      <c r="AJ54" s="68">
        <v>0.0</v>
      </c>
      <c r="AK54" s="69" t="s">
        <v>72</v>
      </c>
      <c r="AL54" s="16">
        <v>4.0</v>
      </c>
      <c r="AM54" s="10">
        <v>5.0</v>
      </c>
      <c r="AN54" s="16">
        <v>35.0</v>
      </c>
      <c r="AO54" s="67">
        <f t="shared" si="15"/>
        <v>0</v>
      </c>
      <c r="AP54" s="67">
        <f t="shared" si="16"/>
        <v>0</v>
      </c>
      <c r="AQ54" s="67">
        <f t="shared" si="17"/>
        <v>0</v>
      </c>
      <c r="AR54" s="43"/>
      <c r="AS54" s="68">
        <v>48.0</v>
      </c>
      <c r="AT54" s="69" t="s">
        <v>118</v>
      </c>
      <c r="AU54" s="68">
        <v>0.0</v>
      </c>
      <c r="AV54" s="69" t="s">
        <v>72</v>
      </c>
      <c r="AW54" s="16">
        <v>4.0</v>
      </c>
      <c r="AX54" s="10">
        <v>5.0</v>
      </c>
      <c r="AY54" s="16">
        <v>35.0</v>
      </c>
      <c r="AZ54" s="67">
        <f t="shared" si="18"/>
        <v>0</v>
      </c>
      <c r="BA54" s="67">
        <f t="shared" si="19"/>
        <v>0</v>
      </c>
      <c r="BB54" s="67">
        <f t="shared" si="20"/>
        <v>0</v>
      </c>
      <c r="BC54" s="58"/>
      <c r="BD54" s="58"/>
      <c r="BE54" s="48"/>
      <c r="BF54" s="54"/>
      <c r="BG54" s="54"/>
      <c r="BH54" s="54"/>
      <c r="BI54" s="54"/>
      <c r="BJ54" s="54"/>
      <c r="BK54" s="54"/>
      <c r="BL54" s="58"/>
      <c r="BM54" s="48"/>
      <c r="BN54" s="58"/>
      <c r="BO54" s="48"/>
      <c r="BP54" s="54"/>
      <c r="BQ54" s="54"/>
      <c r="BR54" s="54"/>
      <c r="BS54" s="54"/>
      <c r="BT54" s="54"/>
      <c r="BU54" s="54"/>
      <c r="BV54" s="48"/>
    </row>
    <row r="55">
      <c r="A55" s="68">
        <v>49.0</v>
      </c>
      <c r="B55" s="69" t="s">
        <v>52</v>
      </c>
      <c r="C55" s="70">
        <v>0.0</v>
      </c>
      <c r="D55" s="69" t="s">
        <v>45</v>
      </c>
      <c r="E55" s="16">
        <v>16.0</v>
      </c>
      <c r="F55" s="10">
        <v>-5.0</v>
      </c>
      <c r="G55" s="16">
        <v>49.0</v>
      </c>
      <c r="H55" s="62">
        <f t="shared" si="6"/>
        <v>0</v>
      </c>
      <c r="I55" s="62">
        <f t="shared" si="7"/>
        <v>0</v>
      </c>
      <c r="J55" s="62">
        <f t="shared" si="8"/>
        <v>0</v>
      </c>
      <c r="K55" s="43"/>
      <c r="L55" s="68">
        <v>49.0</v>
      </c>
      <c r="M55" s="69" t="s">
        <v>52</v>
      </c>
      <c r="N55" s="68">
        <v>0.0</v>
      </c>
      <c r="O55" s="69" t="s">
        <v>45</v>
      </c>
      <c r="P55" s="16">
        <v>16.0</v>
      </c>
      <c r="Q55" s="10">
        <v>-5.0</v>
      </c>
      <c r="R55" s="16">
        <v>49.0</v>
      </c>
      <c r="S55" s="62">
        <f t="shared" si="9"/>
        <v>0</v>
      </c>
      <c r="T55" s="62">
        <f t="shared" si="10"/>
        <v>0</v>
      </c>
      <c r="U55" s="62">
        <f t="shared" si="11"/>
        <v>0</v>
      </c>
      <c r="V55" s="47"/>
      <c r="W55" s="68">
        <v>49.0</v>
      </c>
      <c r="X55" s="69" t="s">
        <v>52</v>
      </c>
      <c r="Y55" s="68">
        <v>0.0</v>
      </c>
      <c r="Z55" s="69" t="s">
        <v>45</v>
      </c>
      <c r="AA55" s="16">
        <v>16.0</v>
      </c>
      <c r="AB55" s="10">
        <v>-5.0</v>
      </c>
      <c r="AC55" s="16">
        <v>49.0</v>
      </c>
      <c r="AD55" s="62">
        <f t="shared" si="12"/>
        <v>0</v>
      </c>
      <c r="AE55" s="62">
        <f t="shared" si="13"/>
        <v>0</v>
      </c>
      <c r="AF55" s="62">
        <f t="shared" si="14"/>
        <v>0</v>
      </c>
      <c r="AG55" s="47"/>
      <c r="AH55" s="68">
        <v>49.0</v>
      </c>
      <c r="AI55" s="69" t="s">
        <v>52</v>
      </c>
      <c r="AJ55" s="68">
        <v>0.0</v>
      </c>
      <c r="AK55" s="69" t="s">
        <v>45</v>
      </c>
      <c r="AL55" s="16">
        <v>16.0</v>
      </c>
      <c r="AM55" s="10">
        <v>-5.0</v>
      </c>
      <c r="AN55" s="16">
        <v>49.0</v>
      </c>
      <c r="AO55" s="62">
        <f t="shared" si="15"/>
        <v>0</v>
      </c>
      <c r="AP55" s="62">
        <f t="shared" si="16"/>
        <v>0</v>
      </c>
      <c r="AQ55" s="62">
        <f t="shared" si="17"/>
        <v>0</v>
      </c>
      <c r="AR55" s="43"/>
      <c r="AS55" s="68">
        <v>49.0</v>
      </c>
      <c r="AT55" s="69" t="s">
        <v>52</v>
      </c>
      <c r="AU55" s="68">
        <v>0.0</v>
      </c>
      <c r="AV55" s="69" t="s">
        <v>45</v>
      </c>
      <c r="AW55" s="16">
        <v>16.0</v>
      </c>
      <c r="AX55" s="10">
        <v>-5.0</v>
      </c>
      <c r="AY55" s="16">
        <v>49.0</v>
      </c>
      <c r="AZ55" s="62">
        <f t="shared" si="18"/>
        <v>0</v>
      </c>
      <c r="BA55" s="62">
        <f t="shared" si="19"/>
        <v>0</v>
      </c>
      <c r="BB55" s="62">
        <f t="shared" si="20"/>
        <v>0</v>
      </c>
      <c r="BC55" s="58"/>
      <c r="BD55" s="58"/>
      <c r="BE55" s="48"/>
      <c r="BF55" s="54"/>
      <c r="BG55" s="54"/>
      <c r="BH55" s="54"/>
      <c r="BI55" s="54"/>
      <c r="BJ55" s="54"/>
      <c r="BK55" s="54"/>
      <c r="BL55" s="58"/>
      <c r="BM55" s="48"/>
      <c r="BN55" s="58"/>
      <c r="BO55" s="48"/>
      <c r="BP55" s="54"/>
      <c r="BQ55" s="54"/>
      <c r="BR55" s="54"/>
      <c r="BS55" s="54"/>
      <c r="BT55" s="54"/>
      <c r="BU55" s="54"/>
      <c r="BV55" s="48"/>
    </row>
    <row r="56">
      <c r="A56" s="68">
        <v>50.0</v>
      </c>
      <c r="B56" s="69" t="s">
        <v>54</v>
      </c>
      <c r="C56" s="70">
        <v>0.0</v>
      </c>
      <c r="D56" s="69" t="s">
        <v>45</v>
      </c>
      <c r="E56" s="16">
        <v>16.0</v>
      </c>
      <c r="F56" s="10">
        <v>-2.0</v>
      </c>
      <c r="G56" s="16">
        <v>49.0</v>
      </c>
      <c r="H56" s="67">
        <f t="shared" si="6"/>
        <v>0</v>
      </c>
      <c r="I56" s="67">
        <f t="shared" si="7"/>
        <v>0</v>
      </c>
      <c r="J56" s="67">
        <f t="shared" si="8"/>
        <v>0</v>
      </c>
      <c r="K56" s="43"/>
      <c r="L56" s="68">
        <v>50.0</v>
      </c>
      <c r="M56" s="69" t="s">
        <v>54</v>
      </c>
      <c r="N56" s="68">
        <v>0.0</v>
      </c>
      <c r="O56" s="69" t="s">
        <v>45</v>
      </c>
      <c r="P56" s="16">
        <v>16.0</v>
      </c>
      <c r="Q56" s="10">
        <v>-2.0</v>
      </c>
      <c r="R56" s="16">
        <v>49.0</v>
      </c>
      <c r="S56" s="67">
        <f t="shared" si="9"/>
        <v>0</v>
      </c>
      <c r="T56" s="67">
        <f t="shared" si="10"/>
        <v>0</v>
      </c>
      <c r="U56" s="67">
        <f t="shared" si="11"/>
        <v>0</v>
      </c>
      <c r="V56" s="47"/>
      <c r="W56" s="68">
        <v>50.0</v>
      </c>
      <c r="X56" s="69" t="s">
        <v>54</v>
      </c>
      <c r="Y56" s="68">
        <v>0.0</v>
      </c>
      <c r="Z56" s="69" t="s">
        <v>45</v>
      </c>
      <c r="AA56" s="16">
        <v>16.0</v>
      </c>
      <c r="AB56" s="10">
        <v>-2.0</v>
      </c>
      <c r="AC56" s="16">
        <v>49.0</v>
      </c>
      <c r="AD56" s="67">
        <f t="shared" si="12"/>
        <v>0</v>
      </c>
      <c r="AE56" s="67">
        <f t="shared" si="13"/>
        <v>0</v>
      </c>
      <c r="AF56" s="67">
        <f t="shared" si="14"/>
        <v>0</v>
      </c>
      <c r="AG56" s="47"/>
      <c r="AH56" s="68">
        <v>50.0</v>
      </c>
      <c r="AI56" s="69" t="s">
        <v>54</v>
      </c>
      <c r="AJ56" s="68">
        <v>0.0</v>
      </c>
      <c r="AK56" s="69" t="s">
        <v>45</v>
      </c>
      <c r="AL56" s="16">
        <v>16.0</v>
      </c>
      <c r="AM56" s="10">
        <v>-2.0</v>
      </c>
      <c r="AN56" s="16">
        <v>49.0</v>
      </c>
      <c r="AO56" s="67">
        <f t="shared" si="15"/>
        <v>0</v>
      </c>
      <c r="AP56" s="67">
        <f t="shared" si="16"/>
        <v>0</v>
      </c>
      <c r="AQ56" s="67">
        <f t="shared" si="17"/>
        <v>0</v>
      </c>
      <c r="AR56" s="43"/>
      <c r="AS56" s="68">
        <v>50.0</v>
      </c>
      <c r="AT56" s="69" t="s">
        <v>54</v>
      </c>
      <c r="AU56" s="68">
        <v>0.0</v>
      </c>
      <c r="AV56" s="69" t="s">
        <v>45</v>
      </c>
      <c r="AW56" s="16">
        <v>16.0</v>
      </c>
      <c r="AX56" s="10">
        <v>-2.0</v>
      </c>
      <c r="AY56" s="16">
        <v>49.0</v>
      </c>
      <c r="AZ56" s="67">
        <f t="shared" si="18"/>
        <v>0</v>
      </c>
      <c r="BA56" s="67">
        <f t="shared" si="19"/>
        <v>0</v>
      </c>
      <c r="BB56" s="67">
        <f t="shared" si="20"/>
        <v>0</v>
      </c>
      <c r="BC56" s="58"/>
      <c r="BD56" s="58"/>
      <c r="BE56" s="48"/>
      <c r="BF56" s="54"/>
      <c r="BG56" s="54"/>
      <c r="BH56" s="54"/>
      <c r="BI56" s="54"/>
      <c r="BJ56" s="54"/>
      <c r="BK56" s="54"/>
      <c r="BL56" s="58"/>
      <c r="BM56" s="48"/>
      <c r="BN56" s="58"/>
      <c r="BO56" s="48"/>
      <c r="BP56" s="54"/>
      <c r="BQ56" s="54"/>
      <c r="BR56" s="54"/>
      <c r="BS56" s="54"/>
      <c r="BT56" s="54"/>
      <c r="BU56" s="54"/>
      <c r="BV56" s="48"/>
    </row>
    <row r="57">
      <c r="A57" s="68">
        <v>51.0</v>
      </c>
      <c r="B57" s="69" t="s">
        <v>56</v>
      </c>
      <c r="C57" s="70">
        <v>0.0</v>
      </c>
      <c r="D57" s="69" t="s">
        <v>45</v>
      </c>
      <c r="E57" s="16">
        <v>16.0</v>
      </c>
      <c r="F57" s="10">
        <v>2.0</v>
      </c>
      <c r="G57" s="16">
        <v>49.0</v>
      </c>
      <c r="H57" s="62">
        <f t="shared" si="6"/>
        <v>0</v>
      </c>
      <c r="I57" s="62">
        <f t="shared" si="7"/>
        <v>0</v>
      </c>
      <c r="J57" s="62">
        <f t="shared" si="8"/>
        <v>0</v>
      </c>
      <c r="K57" s="43"/>
      <c r="L57" s="68">
        <v>51.0</v>
      </c>
      <c r="M57" s="69" t="s">
        <v>56</v>
      </c>
      <c r="N57" s="68">
        <v>0.0</v>
      </c>
      <c r="O57" s="69" t="s">
        <v>45</v>
      </c>
      <c r="P57" s="16">
        <v>16.0</v>
      </c>
      <c r="Q57" s="10">
        <v>2.0</v>
      </c>
      <c r="R57" s="16">
        <v>49.0</v>
      </c>
      <c r="S57" s="62">
        <f t="shared" si="9"/>
        <v>0</v>
      </c>
      <c r="T57" s="62">
        <f t="shared" si="10"/>
        <v>0</v>
      </c>
      <c r="U57" s="62">
        <f t="shared" si="11"/>
        <v>0</v>
      </c>
      <c r="V57" s="47"/>
      <c r="W57" s="68">
        <v>51.0</v>
      </c>
      <c r="X57" s="69" t="s">
        <v>56</v>
      </c>
      <c r="Y57" s="68">
        <v>0.0</v>
      </c>
      <c r="Z57" s="69" t="s">
        <v>45</v>
      </c>
      <c r="AA57" s="16">
        <v>16.0</v>
      </c>
      <c r="AB57" s="10">
        <v>2.0</v>
      </c>
      <c r="AC57" s="16">
        <v>49.0</v>
      </c>
      <c r="AD57" s="62">
        <f t="shared" si="12"/>
        <v>0</v>
      </c>
      <c r="AE57" s="62">
        <f t="shared" si="13"/>
        <v>0</v>
      </c>
      <c r="AF57" s="62">
        <f t="shared" si="14"/>
        <v>0</v>
      </c>
      <c r="AG57" s="47"/>
      <c r="AH57" s="68">
        <v>51.0</v>
      </c>
      <c r="AI57" s="69" t="s">
        <v>56</v>
      </c>
      <c r="AJ57" s="68">
        <v>0.0</v>
      </c>
      <c r="AK57" s="69" t="s">
        <v>45</v>
      </c>
      <c r="AL57" s="16">
        <v>16.0</v>
      </c>
      <c r="AM57" s="10">
        <v>2.0</v>
      </c>
      <c r="AN57" s="16">
        <v>49.0</v>
      </c>
      <c r="AO57" s="62">
        <f t="shared" si="15"/>
        <v>0</v>
      </c>
      <c r="AP57" s="62">
        <f t="shared" si="16"/>
        <v>0</v>
      </c>
      <c r="AQ57" s="62">
        <f t="shared" si="17"/>
        <v>0</v>
      </c>
      <c r="AR57" s="43"/>
      <c r="AS57" s="68">
        <v>51.0</v>
      </c>
      <c r="AT57" s="69" t="s">
        <v>56</v>
      </c>
      <c r="AU57" s="68">
        <v>0.0</v>
      </c>
      <c r="AV57" s="69" t="s">
        <v>45</v>
      </c>
      <c r="AW57" s="16">
        <v>16.0</v>
      </c>
      <c r="AX57" s="10">
        <v>2.0</v>
      </c>
      <c r="AY57" s="16">
        <v>49.0</v>
      </c>
      <c r="AZ57" s="62">
        <f t="shared" si="18"/>
        <v>0</v>
      </c>
      <c r="BA57" s="62">
        <f t="shared" si="19"/>
        <v>0</v>
      </c>
      <c r="BB57" s="62">
        <f t="shared" si="20"/>
        <v>0</v>
      </c>
      <c r="BC57" s="58"/>
      <c r="BD57" s="58"/>
      <c r="BE57" s="48"/>
      <c r="BF57" s="54"/>
      <c r="BG57" s="54"/>
      <c r="BH57" s="54"/>
      <c r="BI57" s="54"/>
      <c r="BJ57" s="54"/>
      <c r="BK57" s="54"/>
      <c r="BL57" s="58"/>
      <c r="BM57" s="48"/>
      <c r="BN57" s="58"/>
      <c r="BO57" s="48"/>
      <c r="BP57" s="54"/>
      <c r="BQ57" s="54"/>
      <c r="BR57" s="54"/>
      <c r="BS57" s="54"/>
      <c r="BT57" s="54"/>
      <c r="BU57" s="54"/>
      <c r="BV57" s="48"/>
    </row>
    <row r="58">
      <c r="A58" s="68">
        <v>52.0</v>
      </c>
      <c r="B58" s="69" t="s">
        <v>58</v>
      </c>
      <c r="C58" s="70">
        <v>0.0</v>
      </c>
      <c r="D58" s="69" t="s">
        <v>45</v>
      </c>
      <c r="E58" s="16">
        <v>16.0</v>
      </c>
      <c r="F58" s="10">
        <v>5.0</v>
      </c>
      <c r="G58" s="16">
        <v>49.0</v>
      </c>
      <c r="H58" s="67">
        <f t="shared" si="6"/>
        <v>0</v>
      </c>
      <c r="I58" s="67">
        <f t="shared" si="7"/>
        <v>0</v>
      </c>
      <c r="J58" s="67">
        <f t="shared" si="8"/>
        <v>0</v>
      </c>
      <c r="K58" s="43"/>
      <c r="L58" s="68">
        <v>52.0</v>
      </c>
      <c r="M58" s="69" t="s">
        <v>58</v>
      </c>
      <c r="N58" s="68">
        <v>0.0</v>
      </c>
      <c r="O58" s="69" t="s">
        <v>45</v>
      </c>
      <c r="P58" s="16">
        <v>16.0</v>
      </c>
      <c r="Q58" s="10">
        <v>5.0</v>
      </c>
      <c r="R58" s="16">
        <v>49.0</v>
      </c>
      <c r="S58" s="67">
        <f t="shared" si="9"/>
        <v>0</v>
      </c>
      <c r="T58" s="67">
        <f t="shared" si="10"/>
        <v>0</v>
      </c>
      <c r="U58" s="67">
        <f t="shared" si="11"/>
        <v>0</v>
      </c>
      <c r="V58" s="47"/>
      <c r="W58" s="68">
        <v>52.0</v>
      </c>
      <c r="X58" s="69" t="s">
        <v>58</v>
      </c>
      <c r="Y58" s="68">
        <v>0.0</v>
      </c>
      <c r="Z58" s="69" t="s">
        <v>45</v>
      </c>
      <c r="AA58" s="16">
        <v>16.0</v>
      </c>
      <c r="AB58" s="10">
        <v>5.0</v>
      </c>
      <c r="AC58" s="16">
        <v>49.0</v>
      </c>
      <c r="AD58" s="67">
        <f t="shared" si="12"/>
        <v>0</v>
      </c>
      <c r="AE58" s="67">
        <f t="shared" si="13"/>
        <v>0</v>
      </c>
      <c r="AF58" s="67">
        <f t="shared" si="14"/>
        <v>0</v>
      </c>
      <c r="AG58" s="47"/>
      <c r="AH58" s="68">
        <v>52.0</v>
      </c>
      <c r="AI58" s="69" t="s">
        <v>58</v>
      </c>
      <c r="AJ58" s="68">
        <v>0.0</v>
      </c>
      <c r="AK58" s="69" t="s">
        <v>45</v>
      </c>
      <c r="AL58" s="16">
        <v>16.0</v>
      </c>
      <c r="AM58" s="10">
        <v>5.0</v>
      </c>
      <c r="AN58" s="16">
        <v>49.0</v>
      </c>
      <c r="AO58" s="67">
        <f t="shared" si="15"/>
        <v>0</v>
      </c>
      <c r="AP58" s="67">
        <f t="shared" si="16"/>
        <v>0</v>
      </c>
      <c r="AQ58" s="67">
        <f t="shared" si="17"/>
        <v>0</v>
      </c>
      <c r="AR58" s="43"/>
      <c r="AS58" s="68">
        <v>52.0</v>
      </c>
      <c r="AT58" s="69" t="s">
        <v>58</v>
      </c>
      <c r="AU58" s="68">
        <v>0.0</v>
      </c>
      <c r="AV58" s="69" t="s">
        <v>45</v>
      </c>
      <c r="AW58" s="16">
        <v>16.0</v>
      </c>
      <c r="AX58" s="10">
        <v>5.0</v>
      </c>
      <c r="AY58" s="16">
        <v>49.0</v>
      </c>
      <c r="AZ58" s="67">
        <f t="shared" si="18"/>
        <v>0</v>
      </c>
      <c r="BA58" s="67">
        <f t="shared" si="19"/>
        <v>0</v>
      </c>
      <c r="BB58" s="67">
        <f t="shared" si="20"/>
        <v>0</v>
      </c>
      <c r="BC58" s="58"/>
      <c r="BD58" s="58"/>
      <c r="BE58" s="48"/>
      <c r="BF58" s="54"/>
      <c r="BG58" s="54"/>
      <c r="BH58" s="54"/>
      <c r="BI58" s="54"/>
      <c r="BJ58" s="54"/>
      <c r="BK58" s="54"/>
      <c r="BL58" s="58"/>
      <c r="BM58" s="48"/>
      <c r="BN58" s="58"/>
      <c r="BO58" s="48"/>
      <c r="BP58" s="54"/>
      <c r="BQ58" s="54"/>
      <c r="BR58" s="54"/>
      <c r="BS58" s="54"/>
      <c r="BT58" s="54"/>
      <c r="BU58" s="54"/>
      <c r="BV58" s="48"/>
    </row>
    <row r="59">
      <c r="A59" s="68">
        <v>53.0</v>
      </c>
      <c r="B59" s="69" t="s">
        <v>60</v>
      </c>
      <c r="C59" s="70">
        <v>0.0</v>
      </c>
      <c r="D59" s="69" t="s">
        <v>45</v>
      </c>
      <c r="E59" s="16">
        <v>16.0</v>
      </c>
      <c r="F59" s="10">
        <v>-5.0</v>
      </c>
      <c r="G59" s="16">
        <v>56.0</v>
      </c>
      <c r="H59" s="62">
        <f t="shared" si="6"/>
        <v>0</v>
      </c>
      <c r="I59" s="62">
        <f t="shared" si="7"/>
        <v>0</v>
      </c>
      <c r="J59" s="62">
        <f t="shared" si="8"/>
        <v>0</v>
      </c>
      <c r="K59" s="43"/>
      <c r="L59" s="68">
        <v>53.0</v>
      </c>
      <c r="M59" s="69" t="s">
        <v>60</v>
      </c>
      <c r="N59" s="68">
        <v>0.0</v>
      </c>
      <c r="O59" s="69" t="s">
        <v>45</v>
      </c>
      <c r="P59" s="16">
        <v>16.0</v>
      </c>
      <c r="Q59" s="10">
        <v>-5.0</v>
      </c>
      <c r="R59" s="16">
        <v>56.0</v>
      </c>
      <c r="S59" s="62">
        <f t="shared" si="9"/>
        <v>0</v>
      </c>
      <c r="T59" s="62">
        <f t="shared" si="10"/>
        <v>0</v>
      </c>
      <c r="U59" s="62">
        <f t="shared" si="11"/>
        <v>0</v>
      </c>
      <c r="V59" s="47"/>
      <c r="W59" s="68">
        <v>53.0</v>
      </c>
      <c r="X59" s="69" t="s">
        <v>60</v>
      </c>
      <c r="Y59" s="68">
        <v>0.0</v>
      </c>
      <c r="Z59" s="69" t="s">
        <v>45</v>
      </c>
      <c r="AA59" s="16">
        <v>16.0</v>
      </c>
      <c r="AB59" s="10">
        <v>-5.0</v>
      </c>
      <c r="AC59" s="16">
        <v>56.0</v>
      </c>
      <c r="AD59" s="62">
        <f t="shared" si="12"/>
        <v>0</v>
      </c>
      <c r="AE59" s="62">
        <f t="shared" si="13"/>
        <v>0</v>
      </c>
      <c r="AF59" s="62">
        <f t="shared" si="14"/>
        <v>0</v>
      </c>
      <c r="AG59" s="47"/>
      <c r="AH59" s="68">
        <v>53.0</v>
      </c>
      <c r="AI59" s="69" t="s">
        <v>60</v>
      </c>
      <c r="AJ59" s="68">
        <v>0.0</v>
      </c>
      <c r="AK59" s="69" t="s">
        <v>45</v>
      </c>
      <c r="AL59" s="16">
        <v>16.0</v>
      </c>
      <c r="AM59" s="10">
        <v>-5.0</v>
      </c>
      <c r="AN59" s="16">
        <v>56.0</v>
      </c>
      <c r="AO59" s="62">
        <f t="shared" si="15"/>
        <v>0</v>
      </c>
      <c r="AP59" s="62">
        <f t="shared" si="16"/>
        <v>0</v>
      </c>
      <c r="AQ59" s="62">
        <f t="shared" si="17"/>
        <v>0</v>
      </c>
      <c r="AR59" s="43"/>
      <c r="AS59" s="68">
        <v>53.0</v>
      </c>
      <c r="AT59" s="69" t="s">
        <v>60</v>
      </c>
      <c r="AU59" s="68">
        <v>0.0</v>
      </c>
      <c r="AV59" s="69" t="s">
        <v>45</v>
      </c>
      <c r="AW59" s="16">
        <v>16.0</v>
      </c>
      <c r="AX59" s="10">
        <v>-5.0</v>
      </c>
      <c r="AY59" s="16">
        <v>56.0</v>
      </c>
      <c r="AZ59" s="62">
        <f t="shared" si="18"/>
        <v>0</v>
      </c>
      <c r="BA59" s="62">
        <f t="shared" si="19"/>
        <v>0</v>
      </c>
      <c r="BB59" s="62">
        <f t="shared" si="20"/>
        <v>0</v>
      </c>
      <c r="BC59" s="58"/>
      <c r="BD59" s="58"/>
      <c r="BE59" s="48"/>
      <c r="BF59" s="54"/>
      <c r="BG59" s="54"/>
      <c r="BH59" s="54"/>
      <c r="BI59" s="54"/>
      <c r="BJ59" s="54"/>
      <c r="BK59" s="54"/>
      <c r="BL59" s="58"/>
      <c r="BM59" s="48"/>
      <c r="BN59" s="58"/>
      <c r="BO59" s="48"/>
      <c r="BP59" s="54"/>
      <c r="BQ59" s="54"/>
      <c r="BR59" s="54"/>
      <c r="BS59" s="54"/>
      <c r="BT59" s="54"/>
      <c r="BU59" s="54"/>
      <c r="BV59" s="48"/>
    </row>
    <row r="60">
      <c r="A60" s="68">
        <v>54.0</v>
      </c>
      <c r="B60" s="69" t="s">
        <v>62</v>
      </c>
      <c r="C60" s="70">
        <v>0.0</v>
      </c>
      <c r="D60" s="69" t="s">
        <v>45</v>
      </c>
      <c r="E60" s="16">
        <v>16.0</v>
      </c>
      <c r="F60" s="10">
        <v>-2.0</v>
      </c>
      <c r="G60" s="16">
        <v>56.0</v>
      </c>
      <c r="H60" s="67">
        <f t="shared" si="6"/>
        <v>0</v>
      </c>
      <c r="I60" s="67">
        <f t="shared" si="7"/>
        <v>0</v>
      </c>
      <c r="J60" s="67">
        <f t="shared" si="8"/>
        <v>0</v>
      </c>
      <c r="K60" s="43"/>
      <c r="L60" s="68">
        <v>54.0</v>
      </c>
      <c r="M60" s="69" t="s">
        <v>62</v>
      </c>
      <c r="N60" s="68">
        <v>0.0</v>
      </c>
      <c r="O60" s="69" t="s">
        <v>45</v>
      </c>
      <c r="P60" s="16">
        <v>16.0</v>
      </c>
      <c r="Q60" s="10">
        <v>-2.0</v>
      </c>
      <c r="R60" s="16">
        <v>56.0</v>
      </c>
      <c r="S60" s="67">
        <f t="shared" si="9"/>
        <v>0</v>
      </c>
      <c r="T60" s="67">
        <f t="shared" si="10"/>
        <v>0</v>
      </c>
      <c r="U60" s="67">
        <f t="shared" si="11"/>
        <v>0</v>
      </c>
      <c r="V60" s="47"/>
      <c r="W60" s="68">
        <v>54.0</v>
      </c>
      <c r="X60" s="69" t="s">
        <v>62</v>
      </c>
      <c r="Y60" s="68">
        <v>0.0</v>
      </c>
      <c r="Z60" s="69" t="s">
        <v>45</v>
      </c>
      <c r="AA60" s="16">
        <v>16.0</v>
      </c>
      <c r="AB60" s="10">
        <v>-2.0</v>
      </c>
      <c r="AC60" s="16">
        <v>56.0</v>
      </c>
      <c r="AD60" s="67">
        <f t="shared" si="12"/>
        <v>0</v>
      </c>
      <c r="AE60" s="67">
        <f t="shared" si="13"/>
        <v>0</v>
      </c>
      <c r="AF60" s="67">
        <f t="shared" si="14"/>
        <v>0</v>
      </c>
      <c r="AG60" s="47"/>
      <c r="AH60" s="68">
        <v>54.0</v>
      </c>
      <c r="AI60" s="69" t="s">
        <v>62</v>
      </c>
      <c r="AJ60" s="68">
        <v>0.0</v>
      </c>
      <c r="AK60" s="69" t="s">
        <v>45</v>
      </c>
      <c r="AL60" s="16">
        <v>16.0</v>
      </c>
      <c r="AM60" s="10">
        <v>-2.0</v>
      </c>
      <c r="AN60" s="16">
        <v>56.0</v>
      </c>
      <c r="AO60" s="67">
        <f t="shared" si="15"/>
        <v>0</v>
      </c>
      <c r="AP60" s="67">
        <f t="shared" si="16"/>
        <v>0</v>
      </c>
      <c r="AQ60" s="67">
        <f t="shared" si="17"/>
        <v>0</v>
      </c>
      <c r="AR60" s="43"/>
      <c r="AS60" s="68">
        <v>54.0</v>
      </c>
      <c r="AT60" s="69" t="s">
        <v>62</v>
      </c>
      <c r="AU60" s="68">
        <v>0.0</v>
      </c>
      <c r="AV60" s="69" t="s">
        <v>45</v>
      </c>
      <c r="AW60" s="16">
        <v>16.0</v>
      </c>
      <c r="AX60" s="10">
        <v>-2.0</v>
      </c>
      <c r="AY60" s="16">
        <v>56.0</v>
      </c>
      <c r="AZ60" s="67">
        <f t="shared" si="18"/>
        <v>0</v>
      </c>
      <c r="BA60" s="67">
        <f t="shared" si="19"/>
        <v>0</v>
      </c>
      <c r="BB60" s="67">
        <f t="shared" si="20"/>
        <v>0</v>
      </c>
      <c r="BC60" s="58"/>
      <c r="BD60" s="58"/>
      <c r="BE60" s="48"/>
      <c r="BF60" s="54"/>
      <c r="BG60" s="54"/>
      <c r="BH60" s="54"/>
      <c r="BI60" s="54"/>
      <c r="BJ60" s="54"/>
      <c r="BK60" s="54"/>
      <c r="BL60" s="58"/>
      <c r="BM60" s="48"/>
      <c r="BN60" s="58"/>
      <c r="BO60" s="48"/>
      <c r="BP60" s="54"/>
      <c r="BQ60" s="54"/>
      <c r="BR60" s="54"/>
      <c r="BS60" s="54"/>
      <c r="BT60" s="54"/>
      <c r="BU60" s="54"/>
      <c r="BV60" s="48"/>
    </row>
    <row r="61">
      <c r="A61" s="68">
        <v>55.0</v>
      </c>
      <c r="B61" s="69" t="s">
        <v>64</v>
      </c>
      <c r="C61" s="70">
        <v>0.0</v>
      </c>
      <c r="D61" s="69" t="s">
        <v>45</v>
      </c>
      <c r="E61" s="16">
        <v>16.0</v>
      </c>
      <c r="F61" s="10">
        <v>2.0</v>
      </c>
      <c r="G61" s="16">
        <v>56.0</v>
      </c>
      <c r="H61" s="62">
        <f t="shared" si="6"/>
        <v>0</v>
      </c>
      <c r="I61" s="62">
        <f t="shared" si="7"/>
        <v>0</v>
      </c>
      <c r="J61" s="62">
        <f t="shared" si="8"/>
        <v>0</v>
      </c>
      <c r="K61" s="43"/>
      <c r="L61" s="68">
        <v>55.0</v>
      </c>
      <c r="M61" s="69" t="s">
        <v>64</v>
      </c>
      <c r="N61" s="68">
        <v>0.0</v>
      </c>
      <c r="O61" s="69" t="s">
        <v>45</v>
      </c>
      <c r="P61" s="16">
        <v>16.0</v>
      </c>
      <c r="Q61" s="10">
        <v>2.0</v>
      </c>
      <c r="R61" s="16">
        <v>56.0</v>
      </c>
      <c r="S61" s="62">
        <f t="shared" si="9"/>
        <v>0</v>
      </c>
      <c r="T61" s="62">
        <f t="shared" si="10"/>
        <v>0</v>
      </c>
      <c r="U61" s="62">
        <f t="shared" si="11"/>
        <v>0</v>
      </c>
      <c r="V61" s="47"/>
      <c r="W61" s="68">
        <v>55.0</v>
      </c>
      <c r="X61" s="69" t="s">
        <v>64</v>
      </c>
      <c r="Y61" s="68">
        <v>0.0</v>
      </c>
      <c r="Z61" s="69" t="s">
        <v>45</v>
      </c>
      <c r="AA61" s="16">
        <v>16.0</v>
      </c>
      <c r="AB61" s="10">
        <v>2.0</v>
      </c>
      <c r="AC61" s="16">
        <v>56.0</v>
      </c>
      <c r="AD61" s="62">
        <f t="shared" si="12"/>
        <v>0</v>
      </c>
      <c r="AE61" s="62">
        <f t="shared" si="13"/>
        <v>0</v>
      </c>
      <c r="AF61" s="62">
        <f t="shared" si="14"/>
        <v>0</v>
      </c>
      <c r="AG61" s="47"/>
      <c r="AH61" s="68">
        <v>55.0</v>
      </c>
      <c r="AI61" s="69" t="s">
        <v>64</v>
      </c>
      <c r="AJ61" s="68">
        <v>0.0</v>
      </c>
      <c r="AK61" s="69" t="s">
        <v>45</v>
      </c>
      <c r="AL61" s="16">
        <v>16.0</v>
      </c>
      <c r="AM61" s="10">
        <v>2.0</v>
      </c>
      <c r="AN61" s="16">
        <v>56.0</v>
      </c>
      <c r="AO61" s="62">
        <f t="shared" si="15"/>
        <v>0</v>
      </c>
      <c r="AP61" s="62">
        <f t="shared" si="16"/>
        <v>0</v>
      </c>
      <c r="AQ61" s="62">
        <f t="shared" si="17"/>
        <v>0</v>
      </c>
      <c r="AR61" s="43"/>
      <c r="AS61" s="68">
        <v>55.0</v>
      </c>
      <c r="AT61" s="69" t="s">
        <v>64</v>
      </c>
      <c r="AU61" s="68">
        <v>0.0</v>
      </c>
      <c r="AV61" s="69" t="s">
        <v>45</v>
      </c>
      <c r="AW61" s="16">
        <v>16.0</v>
      </c>
      <c r="AX61" s="10">
        <v>2.0</v>
      </c>
      <c r="AY61" s="16">
        <v>56.0</v>
      </c>
      <c r="AZ61" s="62">
        <f t="shared" si="18"/>
        <v>0</v>
      </c>
      <c r="BA61" s="62">
        <f t="shared" si="19"/>
        <v>0</v>
      </c>
      <c r="BB61" s="62">
        <f t="shared" si="20"/>
        <v>0</v>
      </c>
      <c r="BC61" s="58"/>
      <c r="BD61" s="58"/>
      <c r="BE61" s="48"/>
      <c r="BF61" s="54"/>
      <c r="BG61" s="54"/>
      <c r="BH61" s="54"/>
      <c r="BI61" s="54"/>
      <c r="BJ61" s="54"/>
      <c r="BK61" s="54"/>
      <c r="BL61" s="58"/>
      <c r="BM61" s="48"/>
      <c r="BN61" s="58"/>
      <c r="BO61" s="48"/>
      <c r="BP61" s="54"/>
      <c r="BQ61" s="54"/>
      <c r="BR61" s="54"/>
      <c r="BS61" s="54"/>
      <c r="BT61" s="54"/>
      <c r="BU61" s="54"/>
      <c r="BV61" s="48"/>
    </row>
    <row r="62">
      <c r="A62" s="68">
        <v>56.0</v>
      </c>
      <c r="B62" s="69" t="s">
        <v>66</v>
      </c>
      <c r="C62" s="70">
        <v>0.0</v>
      </c>
      <c r="D62" s="69" t="s">
        <v>45</v>
      </c>
      <c r="E62" s="16">
        <v>16.0</v>
      </c>
      <c r="F62" s="10">
        <v>5.0</v>
      </c>
      <c r="G62" s="16">
        <v>56.0</v>
      </c>
      <c r="H62" s="67">
        <f t="shared" si="6"/>
        <v>0</v>
      </c>
      <c r="I62" s="67">
        <f t="shared" si="7"/>
        <v>0</v>
      </c>
      <c r="J62" s="67">
        <f t="shared" si="8"/>
        <v>0</v>
      </c>
      <c r="K62" s="43"/>
      <c r="L62" s="68">
        <v>56.0</v>
      </c>
      <c r="M62" s="69" t="s">
        <v>66</v>
      </c>
      <c r="N62" s="68">
        <v>0.0</v>
      </c>
      <c r="O62" s="69" t="s">
        <v>45</v>
      </c>
      <c r="P62" s="16">
        <v>16.0</v>
      </c>
      <c r="Q62" s="10">
        <v>5.0</v>
      </c>
      <c r="R62" s="16">
        <v>56.0</v>
      </c>
      <c r="S62" s="67">
        <f t="shared" si="9"/>
        <v>0</v>
      </c>
      <c r="T62" s="67">
        <f t="shared" si="10"/>
        <v>0</v>
      </c>
      <c r="U62" s="67">
        <f t="shared" si="11"/>
        <v>0</v>
      </c>
      <c r="V62" s="47"/>
      <c r="W62" s="68">
        <v>56.0</v>
      </c>
      <c r="X62" s="69" t="s">
        <v>66</v>
      </c>
      <c r="Y62" s="68">
        <v>0.0</v>
      </c>
      <c r="Z62" s="69" t="s">
        <v>45</v>
      </c>
      <c r="AA62" s="16">
        <v>16.0</v>
      </c>
      <c r="AB62" s="10">
        <v>5.0</v>
      </c>
      <c r="AC62" s="16">
        <v>56.0</v>
      </c>
      <c r="AD62" s="67">
        <f t="shared" si="12"/>
        <v>0</v>
      </c>
      <c r="AE62" s="67">
        <f t="shared" si="13"/>
        <v>0</v>
      </c>
      <c r="AF62" s="67">
        <f t="shared" si="14"/>
        <v>0</v>
      </c>
      <c r="AG62" s="47"/>
      <c r="AH62" s="68">
        <v>56.0</v>
      </c>
      <c r="AI62" s="69" t="s">
        <v>66</v>
      </c>
      <c r="AJ62" s="68">
        <v>0.0</v>
      </c>
      <c r="AK62" s="69" t="s">
        <v>45</v>
      </c>
      <c r="AL62" s="16">
        <v>16.0</v>
      </c>
      <c r="AM62" s="10">
        <v>5.0</v>
      </c>
      <c r="AN62" s="16">
        <v>56.0</v>
      </c>
      <c r="AO62" s="67">
        <f t="shared" si="15"/>
        <v>0</v>
      </c>
      <c r="AP62" s="67">
        <f t="shared" si="16"/>
        <v>0</v>
      </c>
      <c r="AQ62" s="67">
        <f t="shared" si="17"/>
        <v>0</v>
      </c>
      <c r="AR62" s="43"/>
      <c r="AS62" s="68">
        <v>56.0</v>
      </c>
      <c r="AT62" s="69" t="s">
        <v>66</v>
      </c>
      <c r="AU62" s="68">
        <v>0.0</v>
      </c>
      <c r="AV62" s="69" t="s">
        <v>45</v>
      </c>
      <c r="AW62" s="16">
        <v>16.0</v>
      </c>
      <c r="AX62" s="10">
        <v>5.0</v>
      </c>
      <c r="AY62" s="16">
        <v>56.0</v>
      </c>
      <c r="AZ62" s="67">
        <f t="shared" si="18"/>
        <v>0</v>
      </c>
      <c r="BA62" s="67">
        <f t="shared" si="19"/>
        <v>0</v>
      </c>
      <c r="BB62" s="67">
        <f t="shared" si="20"/>
        <v>0</v>
      </c>
      <c r="BC62" s="58"/>
      <c r="BD62" s="58"/>
      <c r="BE62" s="48"/>
      <c r="BF62" s="54"/>
      <c r="BG62" s="54"/>
      <c r="BH62" s="54"/>
      <c r="BI62" s="54"/>
      <c r="BJ62" s="54"/>
      <c r="BK62" s="54"/>
      <c r="BL62" s="58"/>
      <c r="BM62" s="48"/>
      <c r="BN62" s="58"/>
      <c r="BO62" s="48"/>
      <c r="BP62" s="54"/>
      <c r="BQ62" s="54"/>
      <c r="BR62" s="54"/>
      <c r="BS62" s="54"/>
      <c r="BT62" s="54"/>
      <c r="BU62" s="54"/>
      <c r="BV62" s="48"/>
    </row>
    <row r="63">
      <c r="A63" s="71">
        <v>57.0</v>
      </c>
      <c r="B63" s="72" t="s">
        <v>68</v>
      </c>
      <c r="C63" s="73">
        <v>0.0</v>
      </c>
      <c r="D63" s="72" t="s">
        <v>45</v>
      </c>
      <c r="E63" s="16">
        <v>19.0</v>
      </c>
      <c r="F63" s="10">
        <v>5.0</v>
      </c>
      <c r="G63" s="16">
        <v>28.0</v>
      </c>
      <c r="H63" s="62">
        <f t="shared" si="6"/>
        <v>0</v>
      </c>
      <c r="I63" s="62">
        <f t="shared" si="7"/>
        <v>0</v>
      </c>
      <c r="J63" s="62">
        <f t="shared" si="8"/>
        <v>0</v>
      </c>
      <c r="K63" s="43"/>
      <c r="L63" s="71">
        <v>57.0</v>
      </c>
      <c r="M63" s="72" t="s">
        <v>68</v>
      </c>
      <c r="N63" s="71">
        <v>0.0</v>
      </c>
      <c r="O63" s="72" t="s">
        <v>45</v>
      </c>
      <c r="P63" s="16">
        <v>19.0</v>
      </c>
      <c r="Q63" s="10">
        <v>5.0</v>
      </c>
      <c r="R63" s="16">
        <v>28.0</v>
      </c>
      <c r="S63" s="62">
        <f t="shared" si="9"/>
        <v>0</v>
      </c>
      <c r="T63" s="62">
        <f t="shared" si="10"/>
        <v>0</v>
      </c>
      <c r="U63" s="62">
        <f t="shared" si="11"/>
        <v>0</v>
      </c>
      <c r="V63" s="47"/>
      <c r="W63" s="71">
        <v>57.0</v>
      </c>
      <c r="X63" s="72" t="s">
        <v>68</v>
      </c>
      <c r="Y63" s="71">
        <v>0.0</v>
      </c>
      <c r="Z63" s="72" t="s">
        <v>45</v>
      </c>
      <c r="AA63" s="16">
        <v>19.0</v>
      </c>
      <c r="AB63" s="10">
        <v>5.0</v>
      </c>
      <c r="AC63" s="16">
        <v>28.0</v>
      </c>
      <c r="AD63" s="62">
        <f t="shared" si="12"/>
        <v>0</v>
      </c>
      <c r="AE63" s="62">
        <f t="shared" si="13"/>
        <v>0</v>
      </c>
      <c r="AF63" s="62">
        <f t="shared" si="14"/>
        <v>0</v>
      </c>
      <c r="AG63" s="47"/>
      <c r="AH63" s="71">
        <v>57.0</v>
      </c>
      <c r="AI63" s="72" t="s">
        <v>68</v>
      </c>
      <c r="AJ63" s="71">
        <v>0.0</v>
      </c>
      <c r="AK63" s="72" t="s">
        <v>45</v>
      </c>
      <c r="AL63" s="16">
        <v>19.0</v>
      </c>
      <c r="AM63" s="10">
        <v>5.0</v>
      </c>
      <c r="AN63" s="16">
        <v>28.0</v>
      </c>
      <c r="AO63" s="62">
        <f t="shared" si="15"/>
        <v>0</v>
      </c>
      <c r="AP63" s="62">
        <f t="shared" si="16"/>
        <v>0</v>
      </c>
      <c r="AQ63" s="62">
        <f t="shared" si="17"/>
        <v>0</v>
      </c>
      <c r="AR63" s="43"/>
      <c r="AS63" s="71">
        <v>57.0</v>
      </c>
      <c r="AT63" s="72" t="s">
        <v>68</v>
      </c>
      <c r="AU63" s="71">
        <v>0.0</v>
      </c>
      <c r="AV63" s="72" t="s">
        <v>45</v>
      </c>
      <c r="AW63" s="16">
        <v>19.0</v>
      </c>
      <c r="AX63" s="10">
        <v>5.0</v>
      </c>
      <c r="AY63" s="16">
        <v>28.0</v>
      </c>
      <c r="AZ63" s="62">
        <f t="shared" si="18"/>
        <v>0</v>
      </c>
      <c r="BA63" s="62">
        <f t="shared" si="19"/>
        <v>0</v>
      </c>
      <c r="BB63" s="62">
        <f t="shared" si="20"/>
        <v>0</v>
      </c>
      <c r="BC63" s="58"/>
      <c r="BD63" s="58"/>
      <c r="BE63" s="48"/>
      <c r="BF63" s="54"/>
      <c r="BG63" s="54"/>
      <c r="BH63" s="54"/>
      <c r="BI63" s="54"/>
      <c r="BJ63" s="54"/>
      <c r="BK63" s="54"/>
      <c r="BL63" s="58"/>
      <c r="BM63" s="48"/>
      <c r="BN63" s="58"/>
      <c r="BO63" s="48"/>
      <c r="BP63" s="54"/>
      <c r="BQ63" s="54"/>
      <c r="BR63" s="54"/>
      <c r="BS63" s="54"/>
      <c r="BT63" s="54"/>
      <c r="BU63" s="54"/>
      <c r="BV63" s="48"/>
    </row>
    <row r="64">
      <c r="A64" s="71">
        <v>58.0</v>
      </c>
      <c r="B64" s="72" t="s">
        <v>70</v>
      </c>
      <c r="C64" s="73">
        <v>0.0</v>
      </c>
      <c r="D64" s="72" t="s">
        <v>45</v>
      </c>
      <c r="E64" s="16">
        <v>16.0</v>
      </c>
      <c r="F64" s="10">
        <v>-2.0</v>
      </c>
      <c r="G64" s="16">
        <v>21.0</v>
      </c>
      <c r="H64" s="67">
        <f t="shared" si="6"/>
        <v>0</v>
      </c>
      <c r="I64" s="67">
        <f t="shared" si="7"/>
        <v>0</v>
      </c>
      <c r="J64" s="67">
        <f t="shared" si="8"/>
        <v>0</v>
      </c>
      <c r="K64" s="43"/>
      <c r="L64" s="71">
        <v>58.0</v>
      </c>
      <c r="M64" s="72" t="s">
        <v>70</v>
      </c>
      <c r="N64" s="71">
        <v>0.0</v>
      </c>
      <c r="O64" s="72" t="s">
        <v>45</v>
      </c>
      <c r="P64" s="16">
        <v>16.0</v>
      </c>
      <c r="Q64" s="10">
        <v>-2.0</v>
      </c>
      <c r="R64" s="16">
        <v>21.0</v>
      </c>
      <c r="S64" s="67">
        <f t="shared" si="9"/>
        <v>0</v>
      </c>
      <c r="T64" s="67">
        <f t="shared" si="10"/>
        <v>0</v>
      </c>
      <c r="U64" s="67">
        <f t="shared" si="11"/>
        <v>0</v>
      </c>
      <c r="V64" s="47"/>
      <c r="W64" s="71">
        <v>58.0</v>
      </c>
      <c r="X64" s="72" t="s">
        <v>70</v>
      </c>
      <c r="Y64" s="71">
        <v>0.0</v>
      </c>
      <c r="Z64" s="72" t="s">
        <v>45</v>
      </c>
      <c r="AA64" s="16">
        <v>16.0</v>
      </c>
      <c r="AB64" s="10">
        <v>-2.0</v>
      </c>
      <c r="AC64" s="16">
        <v>21.0</v>
      </c>
      <c r="AD64" s="67">
        <f t="shared" si="12"/>
        <v>0</v>
      </c>
      <c r="AE64" s="67">
        <f t="shared" si="13"/>
        <v>0</v>
      </c>
      <c r="AF64" s="67">
        <f t="shared" si="14"/>
        <v>0</v>
      </c>
      <c r="AG64" s="47"/>
      <c r="AH64" s="71">
        <v>58.0</v>
      </c>
      <c r="AI64" s="72" t="s">
        <v>70</v>
      </c>
      <c r="AJ64" s="71">
        <v>0.0</v>
      </c>
      <c r="AK64" s="72" t="s">
        <v>45</v>
      </c>
      <c r="AL64" s="16">
        <v>16.0</v>
      </c>
      <c r="AM64" s="10">
        <v>-2.0</v>
      </c>
      <c r="AN64" s="16">
        <v>21.0</v>
      </c>
      <c r="AO64" s="67">
        <f t="shared" si="15"/>
        <v>0</v>
      </c>
      <c r="AP64" s="67">
        <f t="shared" si="16"/>
        <v>0</v>
      </c>
      <c r="AQ64" s="67">
        <f t="shared" si="17"/>
        <v>0</v>
      </c>
      <c r="AR64" s="43"/>
      <c r="AS64" s="71">
        <v>58.0</v>
      </c>
      <c r="AT64" s="72" t="s">
        <v>70</v>
      </c>
      <c r="AU64" s="71">
        <v>0.0</v>
      </c>
      <c r="AV64" s="72" t="s">
        <v>45</v>
      </c>
      <c r="AW64" s="16">
        <v>16.0</v>
      </c>
      <c r="AX64" s="10">
        <v>-2.0</v>
      </c>
      <c r="AY64" s="16">
        <v>21.0</v>
      </c>
      <c r="AZ64" s="67">
        <f t="shared" si="18"/>
        <v>0</v>
      </c>
      <c r="BA64" s="67">
        <f t="shared" si="19"/>
        <v>0</v>
      </c>
      <c r="BB64" s="67">
        <f t="shared" si="20"/>
        <v>0</v>
      </c>
      <c r="BC64" s="58"/>
      <c r="BD64" s="58"/>
      <c r="BE64" s="48"/>
      <c r="BF64" s="54"/>
      <c r="BG64" s="54"/>
      <c r="BH64" s="54"/>
      <c r="BI64" s="54"/>
      <c r="BJ64" s="54"/>
      <c r="BK64" s="54"/>
      <c r="BL64" s="58"/>
      <c r="BM64" s="48"/>
      <c r="BN64" s="58"/>
      <c r="BO64" s="48"/>
      <c r="BP64" s="54"/>
      <c r="BQ64" s="54"/>
      <c r="BR64" s="54"/>
      <c r="BS64" s="54"/>
      <c r="BT64" s="54"/>
      <c r="BU64" s="54"/>
      <c r="BV64" s="48"/>
    </row>
    <row r="65">
      <c r="A65" s="71">
        <v>59.0</v>
      </c>
      <c r="B65" s="72" t="s">
        <v>73</v>
      </c>
      <c r="C65" s="73">
        <v>0.0</v>
      </c>
      <c r="D65" s="72" t="s">
        <v>45</v>
      </c>
      <c r="E65" s="16">
        <v>16.0</v>
      </c>
      <c r="F65" s="10">
        <v>5.0</v>
      </c>
      <c r="G65" s="16">
        <v>21.0</v>
      </c>
      <c r="H65" s="62">
        <f t="shared" si="6"/>
        <v>0</v>
      </c>
      <c r="I65" s="62">
        <f t="shared" si="7"/>
        <v>0</v>
      </c>
      <c r="J65" s="62">
        <f t="shared" si="8"/>
        <v>0</v>
      </c>
      <c r="K65" s="43"/>
      <c r="L65" s="71">
        <v>59.0</v>
      </c>
      <c r="M65" s="72" t="s">
        <v>73</v>
      </c>
      <c r="N65" s="71">
        <v>0.0</v>
      </c>
      <c r="O65" s="72" t="s">
        <v>45</v>
      </c>
      <c r="P65" s="16">
        <v>16.0</v>
      </c>
      <c r="Q65" s="10">
        <v>5.0</v>
      </c>
      <c r="R65" s="16">
        <v>21.0</v>
      </c>
      <c r="S65" s="62">
        <f t="shared" si="9"/>
        <v>0</v>
      </c>
      <c r="T65" s="62">
        <f t="shared" si="10"/>
        <v>0</v>
      </c>
      <c r="U65" s="62">
        <f t="shared" si="11"/>
        <v>0</v>
      </c>
      <c r="V65" s="47"/>
      <c r="W65" s="71">
        <v>59.0</v>
      </c>
      <c r="X65" s="72" t="s">
        <v>73</v>
      </c>
      <c r="Y65" s="71">
        <v>0.0</v>
      </c>
      <c r="Z65" s="72" t="s">
        <v>45</v>
      </c>
      <c r="AA65" s="16">
        <v>16.0</v>
      </c>
      <c r="AB65" s="10">
        <v>5.0</v>
      </c>
      <c r="AC65" s="16">
        <v>21.0</v>
      </c>
      <c r="AD65" s="62">
        <f t="shared" si="12"/>
        <v>0</v>
      </c>
      <c r="AE65" s="62">
        <f t="shared" si="13"/>
        <v>0</v>
      </c>
      <c r="AF65" s="62">
        <f t="shared" si="14"/>
        <v>0</v>
      </c>
      <c r="AG65" s="47"/>
      <c r="AH65" s="71">
        <v>59.0</v>
      </c>
      <c r="AI65" s="72" t="s">
        <v>73</v>
      </c>
      <c r="AJ65" s="71">
        <v>0.0</v>
      </c>
      <c r="AK65" s="72" t="s">
        <v>45</v>
      </c>
      <c r="AL65" s="16">
        <v>16.0</v>
      </c>
      <c r="AM65" s="10">
        <v>5.0</v>
      </c>
      <c r="AN65" s="16">
        <v>21.0</v>
      </c>
      <c r="AO65" s="62">
        <f t="shared" si="15"/>
        <v>0</v>
      </c>
      <c r="AP65" s="62">
        <f t="shared" si="16"/>
        <v>0</v>
      </c>
      <c r="AQ65" s="62">
        <f t="shared" si="17"/>
        <v>0</v>
      </c>
      <c r="AR65" s="43"/>
      <c r="AS65" s="71">
        <v>59.0</v>
      </c>
      <c r="AT65" s="72" t="s">
        <v>73</v>
      </c>
      <c r="AU65" s="71">
        <v>0.0</v>
      </c>
      <c r="AV65" s="72" t="s">
        <v>45</v>
      </c>
      <c r="AW65" s="16">
        <v>16.0</v>
      </c>
      <c r="AX65" s="10">
        <v>5.0</v>
      </c>
      <c r="AY65" s="16">
        <v>21.0</v>
      </c>
      <c r="AZ65" s="62">
        <f t="shared" si="18"/>
        <v>0</v>
      </c>
      <c r="BA65" s="62">
        <f t="shared" si="19"/>
        <v>0</v>
      </c>
      <c r="BB65" s="62">
        <f t="shared" si="20"/>
        <v>0</v>
      </c>
      <c r="BC65" s="58"/>
      <c r="BD65" s="58"/>
      <c r="BE65" s="48"/>
      <c r="BF65" s="54"/>
      <c r="BG65" s="54"/>
      <c r="BH65" s="54"/>
      <c r="BI65" s="54"/>
      <c r="BJ65" s="54"/>
      <c r="BK65" s="54"/>
      <c r="BL65" s="58"/>
      <c r="BM65" s="48"/>
      <c r="BN65" s="58"/>
      <c r="BO65" s="48"/>
      <c r="BP65" s="54"/>
      <c r="BQ65" s="54"/>
      <c r="BR65" s="54"/>
      <c r="BS65" s="54"/>
      <c r="BT65" s="54"/>
      <c r="BU65" s="54"/>
      <c r="BV65" s="48"/>
    </row>
    <row r="66">
      <c r="A66" s="71">
        <v>60.0</v>
      </c>
      <c r="B66" s="72" t="s">
        <v>75</v>
      </c>
      <c r="C66" s="73">
        <v>0.0</v>
      </c>
      <c r="D66" s="72" t="s">
        <v>45</v>
      </c>
      <c r="E66" s="16">
        <v>19.0</v>
      </c>
      <c r="F66" s="10">
        <v>-2.0</v>
      </c>
      <c r="G66" s="16">
        <v>42.0</v>
      </c>
      <c r="H66" s="67">
        <f t="shared" si="6"/>
        <v>0</v>
      </c>
      <c r="I66" s="67">
        <f t="shared" si="7"/>
        <v>0</v>
      </c>
      <c r="J66" s="67">
        <f t="shared" si="8"/>
        <v>0</v>
      </c>
      <c r="K66" s="43"/>
      <c r="L66" s="71">
        <v>60.0</v>
      </c>
      <c r="M66" s="72" t="s">
        <v>75</v>
      </c>
      <c r="N66" s="71">
        <v>0.0</v>
      </c>
      <c r="O66" s="72" t="s">
        <v>45</v>
      </c>
      <c r="P66" s="16">
        <v>19.0</v>
      </c>
      <c r="Q66" s="10">
        <v>-2.0</v>
      </c>
      <c r="R66" s="16">
        <v>42.0</v>
      </c>
      <c r="S66" s="67">
        <f t="shared" si="9"/>
        <v>0</v>
      </c>
      <c r="T66" s="67">
        <f t="shared" si="10"/>
        <v>0</v>
      </c>
      <c r="U66" s="67">
        <f t="shared" si="11"/>
        <v>0</v>
      </c>
      <c r="V66" s="47"/>
      <c r="W66" s="71">
        <v>60.0</v>
      </c>
      <c r="X66" s="72" t="s">
        <v>75</v>
      </c>
      <c r="Y66" s="71">
        <v>0.0</v>
      </c>
      <c r="Z66" s="72" t="s">
        <v>45</v>
      </c>
      <c r="AA66" s="16">
        <v>19.0</v>
      </c>
      <c r="AB66" s="10">
        <v>-2.0</v>
      </c>
      <c r="AC66" s="16">
        <v>42.0</v>
      </c>
      <c r="AD66" s="67">
        <f t="shared" si="12"/>
        <v>0</v>
      </c>
      <c r="AE66" s="67">
        <f t="shared" si="13"/>
        <v>0</v>
      </c>
      <c r="AF66" s="67">
        <f t="shared" si="14"/>
        <v>0</v>
      </c>
      <c r="AG66" s="47"/>
      <c r="AH66" s="71">
        <v>60.0</v>
      </c>
      <c r="AI66" s="72" t="s">
        <v>75</v>
      </c>
      <c r="AJ66" s="71">
        <v>0.0</v>
      </c>
      <c r="AK66" s="72" t="s">
        <v>45</v>
      </c>
      <c r="AL66" s="16">
        <v>19.0</v>
      </c>
      <c r="AM66" s="10">
        <v>-2.0</v>
      </c>
      <c r="AN66" s="16">
        <v>42.0</v>
      </c>
      <c r="AO66" s="67">
        <f t="shared" si="15"/>
        <v>0</v>
      </c>
      <c r="AP66" s="67">
        <f t="shared" si="16"/>
        <v>0</v>
      </c>
      <c r="AQ66" s="67">
        <f t="shared" si="17"/>
        <v>0</v>
      </c>
      <c r="AR66" s="43"/>
      <c r="AS66" s="71">
        <v>60.0</v>
      </c>
      <c r="AT66" s="72" t="s">
        <v>75</v>
      </c>
      <c r="AU66" s="71">
        <v>0.0</v>
      </c>
      <c r="AV66" s="72" t="s">
        <v>45</v>
      </c>
      <c r="AW66" s="16">
        <v>19.0</v>
      </c>
      <c r="AX66" s="10">
        <v>-2.0</v>
      </c>
      <c r="AY66" s="16">
        <v>42.0</v>
      </c>
      <c r="AZ66" s="67">
        <f t="shared" si="18"/>
        <v>0</v>
      </c>
      <c r="BA66" s="67">
        <f t="shared" si="19"/>
        <v>0</v>
      </c>
      <c r="BB66" s="67">
        <f t="shared" si="20"/>
        <v>0</v>
      </c>
      <c r="BC66" s="58"/>
      <c r="BD66" s="58"/>
      <c r="BE66" s="48"/>
      <c r="BF66" s="54"/>
      <c r="BG66" s="54"/>
      <c r="BH66" s="54"/>
      <c r="BI66" s="54"/>
      <c r="BJ66" s="54"/>
      <c r="BK66" s="54"/>
      <c r="BL66" s="58"/>
      <c r="BM66" s="48"/>
      <c r="BN66" s="58"/>
      <c r="BO66" s="48"/>
      <c r="BP66" s="54"/>
      <c r="BQ66" s="54"/>
      <c r="BR66" s="54"/>
      <c r="BS66" s="54"/>
      <c r="BT66" s="54"/>
      <c r="BU66" s="54"/>
      <c r="BV66" s="48"/>
    </row>
    <row r="67">
      <c r="A67" s="71">
        <v>61.0</v>
      </c>
      <c r="B67" s="72" t="s">
        <v>77</v>
      </c>
      <c r="C67" s="73">
        <v>0.0</v>
      </c>
      <c r="D67" s="72" t="s">
        <v>45</v>
      </c>
      <c r="E67" s="16">
        <v>19.0</v>
      </c>
      <c r="F67" s="10">
        <v>2.0</v>
      </c>
      <c r="G67" s="16">
        <v>42.0</v>
      </c>
      <c r="H67" s="62">
        <f t="shared" si="6"/>
        <v>0</v>
      </c>
      <c r="I67" s="62">
        <f t="shared" si="7"/>
        <v>0</v>
      </c>
      <c r="J67" s="62">
        <f t="shared" si="8"/>
        <v>0</v>
      </c>
      <c r="K67" s="43"/>
      <c r="L67" s="71">
        <v>61.0</v>
      </c>
      <c r="M67" s="72" t="s">
        <v>77</v>
      </c>
      <c r="N67" s="71">
        <v>0.0</v>
      </c>
      <c r="O67" s="72" t="s">
        <v>45</v>
      </c>
      <c r="P67" s="16">
        <v>19.0</v>
      </c>
      <c r="Q67" s="10">
        <v>2.0</v>
      </c>
      <c r="R67" s="16">
        <v>42.0</v>
      </c>
      <c r="S67" s="62">
        <f t="shared" si="9"/>
        <v>0</v>
      </c>
      <c r="T67" s="62">
        <f t="shared" si="10"/>
        <v>0</v>
      </c>
      <c r="U67" s="62">
        <f t="shared" si="11"/>
        <v>0</v>
      </c>
      <c r="V67" s="47"/>
      <c r="W67" s="71">
        <v>61.0</v>
      </c>
      <c r="X67" s="72" t="s">
        <v>77</v>
      </c>
      <c r="Y67" s="71">
        <v>0.0</v>
      </c>
      <c r="Z67" s="72" t="s">
        <v>45</v>
      </c>
      <c r="AA67" s="16">
        <v>19.0</v>
      </c>
      <c r="AB67" s="10">
        <v>2.0</v>
      </c>
      <c r="AC67" s="16">
        <v>42.0</v>
      </c>
      <c r="AD67" s="62">
        <f t="shared" si="12"/>
        <v>0</v>
      </c>
      <c r="AE67" s="62">
        <f t="shared" si="13"/>
        <v>0</v>
      </c>
      <c r="AF67" s="62">
        <f t="shared" si="14"/>
        <v>0</v>
      </c>
      <c r="AG67" s="47"/>
      <c r="AH67" s="71">
        <v>61.0</v>
      </c>
      <c r="AI67" s="72" t="s">
        <v>77</v>
      </c>
      <c r="AJ67" s="71">
        <v>0.0</v>
      </c>
      <c r="AK67" s="72" t="s">
        <v>45</v>
      </c>
      <c r="AL67" s="16">
        <v>19.0</v>
      </c>
      <c r="AM67" s="10">
        <v>2.0</v>
      </c>
      <c r="AN67" s="16">
        <v>42.0</v>
      </c>
      <c r="AO67" s="62">
        <f t="shared" si="15"/>
        <v>0</v>
      </c>
      <c r="AP67" s="62">
        <f t="shared" si="16"/>
        <v>0</v>
      </c>
      <c r="AQ67" s="62">
        <f t="shared" si="17"/>
        <v>0</v>
      </c>
      <c r="AR67" s="43"/>
      <c r="AS67" s="71">
        <v>61.0</v>
      </c>
      <c r="AT67" s="72" t="s">
        <v>77</v>
      </c>
      <c r="AU67" s="71">
        <v>0.0</v>
      </c>
      <c r="AV67" s="72" t="s">
        <v>45</v>
      </c>
      <c r="AW67" s="16">
        <v>19.0</v>
      </c>
      <c r="AX67" s="10">
        <v>2.0</v>
      </c>
      <c r="AY67" s="16">
        <v>42.0</v>
      </c>
      <c r="AZ67" s="62">
        <f t="shared" si="18"/>
        <v>0</v>
      </c>
      <c r="BA67" s="62">
        <f t="shared" si="19"/>
        <v>0</v>
      </c>
      <c r="BB67" s="62">
        <f t="shared" si="20"/>
        <v>0</v>
      </c>
      <c r="BC67" s="58"/>
      <c r="BD67" s="58"/>
      <c r="BE67" s="48"/>
      <c r="BF67" s="54"/>
      <c r="BG67" s="54"/>
      <c r="BH67" s="54"/>
      <c r="BI67" s="54"/>
      <c r="BJ67" s="54"/>
      <c r="BK67" s="54"/>
      <c r="BL67" s="58"/>
      <c r="BM67" s="48"/>
      <c r="BN67" s="58"/>
      <c r="BO67" s="48"/>
      <c r="BP67" s="54"/>
      <c r="BQ67" s="54"/>
      <c r="BR67" s="54"/>
      <c r="BS67" s="54"/>
      <c r="BT67" s="54"/>
      <c r="BU67" s="54"/>
      <c r="BV67" s="48"/>
    </row>
    <row r="68">
      <c r="A68" s="71">
        <v>62.0</v>
      </c>
      <c r="B68" s="72" t="s">
        <v>79</v>
      </c>
      <c r="C68" s="73">
        <v>0.0</v>
      </c>
      <c r="D68" s="72" t="s">
        <v>45</v>
      </c>
      <c r="E68" s="16">
        <v>19.0</v>
      </c>
      <c r="F68" s="10">
        <v>2.0</v>
      </c>
      <c r="G68" s="16">
        <v>28.0</v>
      </c>
      <c r="H68" s="67">
        <f t="shared" si="6"/>
        <v>0</v>
      </c>
      <c r="I68" s="67">
        <f t="shared" si="7"/>
        <v>0</v>
      </c>
      <c r="J68" s="67">
        <f t="shared" si="8"/>
        <v>0</v>
      </c>
      <c r="K68" s="43"/>
      <c r="L68" s="71">
        <v>62.0</v>
      </c>
      <c r="M68" s="72" t="s">
        <v>79</v>
      </c>
      <c r="N68" s="71">
        <v>0.0</v>
      </c>
      <c r="O68" s="72" t="s">
        <v>45</v>
      </c>
      <c r="P68" s="16">
        <v>19.0</v>
      </c>
      <c r="Q68" s="10">
        <v>2.0</v>
      </c>
      <c r="R68" s="16">
        <v>28.0</v>
      </c>
      <c r="S68" s="67">
        <f t="shared" si="9"/>
        <v>0</v>
      </c>
      <c r="T68" s="67">
        <f t="shared" si="10"/>
        <v>0</v>
      </c>
      <c r="U68" s="67">
        <f t="shared" si="11"/>
        <v>0</v>
      </c>
      <c r="V68" s="47"/>
      <c r="W68" s="71">
        <v>62.0</v>
      </c>
      <c r="X68" s="72" t="s">
        <v>79</v>
      </c>
      <c r="Y68" s="71">
        <v>0.0</v>
      </c>
      <c r="Z68" s="72" t="s">
        <v>45</v>
      </c>
      <c r="AA68" s="16">
        <v>19.0</v>
      </c>
      <c r="AB68" s="10">
        <v>2.0</v>
      </c>
      <c r="AC68" s="16">
        <v>28.0</v>
      </c>
      <c r="AD68" s="67">
        <f t="shared" si="12"/>
        <v>0</v>
      </c>
      <c r="AE68" s="67">
        <f t="shared" si="13"/>
        <v>0</v>
      </c>
      <c r="AF68" s="67">
        <f t="shared" si="14"/>
        <v>0</v>
      </c>
      <c r="AG68" s="47"/>
      <c r="AH68" s="71">
        <v>62.0</v>
      </c>
      <c r="AI68" s="72" t="s">
        <v>79</v>
      </c>
      <c r="AJ68" s="71">
        <v>0.0</v>
      </c>
      <c r="AK68" s="72" t="s">
        <v>45</v>
      </c>
      <c r="AL68" s="16">
        <v>19.0</v>
      </c>
      <c r="AM68" s="10">
        <v>2.0</v>
      </c>
      <c r="AN68" s="16">
        <v>28.0</v>
      </c>
      <c r="AO68" s="67">
        <f t="shared" si="15"/>
        <v>0</v>
      </c>
      <c r="AP68" s="67">
        <f t="shared" si="16"/>
        <v>0</v>
      </c>
      <c r="AQ68" s="67">
        <f t="shared" si="17"/>
        <v>0</v>
      </c>
      <c r="AR68" s="43"/>
      <c r="AS68" s="71">
        <v>62.0</v>
      </c>
      <c r="AT68" s="72" t="s">
        <v>79</v>
      </c>
      <c r="AU68" s="71">
        <v>0.0</v>
      </c>
      <c r="AV68" s="72" t="s">
        <v>45</v>
      </c>
      <c r="AW68" s="16">
        <v>19.0</v>
      </c>
      <c r="AX68" s="10">
        <v>2.0</v>
      </c>
      <c r="AY68" s="16">
        <v>28.0</v>
      </c>
      <c r="AZ68" s="67">
        <f t="shared" si="18"/>
        <v>0</v>
      </c>
      <c r="BA68" s="67">
        <f t="shared" si="19"/>
        <v>0</v>
      </c>
      <c r="BB68" s="67">
        <f t="shared" si="20"/>
        <v>0</v>
      </c>
      <c r="BC68" s="58"/>
      <c r="BD68" s="58"/>
      <c r="BE68" s="48"/>
      <c r="BF68" s="54"/>
      <c r="BG68" s="54"/>
      <c r="BH68" s="54"/>
      <c r="BI68" s="54"/>
      <c r="BJ68" s="54"/>
      <c r="BK68" s="54"/>
      <c r="BL68" s="58"/>
      <c r="BM68" s="48"/>
      <c r="BN68" s="58"/>
      <c r="BO68" s="48"/>
      <c r="BP68" s="54"/>
      <c r="BQ68" s="54"/>
      <c r="BR68" s="54"/>
      <c r="BS68" s="54"/>
      <c r="BT68" s="54"/>
      <c r="BU68" s="54"/>
      <c r="BV68" s="48"/>
    </row>
    <row r="69">
      <c r="A69" s="71">
        <v>63.0</v>
      </c>
      <c r="B69" s="72" t="s">
        <v>93</v>
      </c>
      <c r="C69" s="71">
        <v>17.0</v>
      </c>
      <c r="D69" s="72" t="s">
        <v>51</v>
      </c>
      <c r="E69" s="16">
        <v>16.0</v>
      </c>
      <c r="F69" s="10">
        <v>-5.0</v>
      </c>
      <c r="G69" s="16">
        <v>21.0</v>
      </c>
      <c r="H69" s="62">
        <f t="shared" si="6"/>
        <v>272</v>
      </c>
      <c r="I69" s="62">
        <f t="shared" si="7"/>
        <v>-85</v>
      </c>
      <c r="J69" s="62">
        <f t="shared" si="8"/>
        <v>357</v>
      </c>
      <c r="K69" s="43"/>
      <c r="L69" s="71">
        <v>63.0</v>
      </c>
      <c r="M69" s="72" t="s">
        <v>93</v>
      </c>
      <c r="N69" s="71">
        <v>0.0</v>
      </c>
      <c r="O69" s="72" t="s">
        <v>51</v>
      </c>
      <c r="P69" s="16">
        <v>16.0</v>
      </c>
      <c r="Q69" s="10">
        <v>-5.0</v>
      </c>
      <c r="R69" s="16">
        <v>21.0</v>
      </c>
      <c r="S69" s="62">
        <f t="shared" si="9"/>
        <v>0</v>
      </c>
      <c r="T69" s="62">
        <f t="shared" si="10"/>
        <v>0</v>
      </c>
      <c r="U69" s="62">
        <f t="shared" si="11"/>
        <v>0</v>
      </c>
      <c r="V69" s="47"/>
      <c r="W69" s="71">
        <v>63.0</v>
      </c>
      <c r="X69" s="72" t="s">
        <v>93</v>
      </c>
      <c r="Y69" s="71">
        <v>0.0</v>
      </c>
      <c r="Z69" s="72" t="s">
        <v>51</v>
      </c>
      <c r="AA69" s="16">
        <v>16.0</v>
      </c>
      <c r="AB69" s="10">
        <v>-5.0</v>
      </c>
      <c r="AC69" s="16">
        <v>21.0</v>
      </c>
      <c r="AD69" s="62">
        <f t="shared" si="12"/>
        <v>0</v>
      </c>
      <c r="AE69" s="62">
        <f t="shared" si="13"/>
        <v>0</v>
      </c>
      <c r="AF69" s="62">
        <f t="shared" si="14"/>
        <v>0</v>
      </c>
      <c r="AG69" s="47"/>
      <c r="AH69" s="71">
        <v>63.0</v>
      </c>
      <c r="AI69" s="72" t="s">
        <v>93</v>
      </c>
      <c r="AJ69" s="71">
        <v>0.0</v>
      </c>
      <c r="AK69" s="72" t="s">
        <v>51</v>
      </c>
      <c r="AL69" s="16">
        <v>16.0</v>
      </c>
      <c r="AM69" s="10">
        <v>-5.0</v>
      </c>
      <c r="AN69" s="16">
        <v>21.0</v>
      </c>
      <c r="AO69" s="62">
        <f t="shared" si="15"/>
        <v>0</v>
      </c>
      <c r="AP69" s="62">
        <f t="shared" si="16"/>
        <v>0</v>
      </c>
      <c r="AQ69" s="62">
        <f t="shared" si="17"/>
        <v>0</v>
      </c>
      <c r="AR69" s="43"/>
      <c r="AS69" s="71">
        <v>63.0</v>
      </c>
      <c r="AT69" s="72" t="s">
        <v>93</v>
      </c>
      <c r="AU69" s="71">
        <v>0.0</v>
      </c>
      <c r="AV69" s="72" t="s">
        <v>51</v>
      </c>
      <c r="AW69" s="16">
        <v>16.0</v>
      </c>
      <c r="AX69" s="10">
        <v>-5.0</v>
      </c>
      <c r="AY69" s="16">
        <v>21.0</v>
      </c>
      <c r="AZ69" s="62">
        <f t="shared" si="18"/>
        <v>0</v>
      </c>
      <c r="BA69" s="62">
        <f t="shared" si="19"/>
        <v>0</v>
      </c>
      <c r="BB69" s="62">
        <f t="shared" si="20"/>
        <v>0</v>
      </c>
      <c r="BC69" s="58"/>
      <c r="BD69" s="58"/>
      <c r="BE69" s="48"/>
      <c r="BF69" s="54"/>
      <c r="BG69" s="54"/>
      <c r="BH69" s="54"/>
      <c r="BI69" s="54"/>
      <c r="BJ69" s="54"/>
      <c r="BK69" s="54"/>
      <c r="BL69" s="58"/>
      <c r="BM69" s="48"/>
      <c r="BN69" s="58"/>
      <c r="BO69" s="48"/>
      <c r="BP69" s="54"/>
      <c r="BQ69" s="54"/>
      <c r="BR69" s="54"/>
      <c r="BS69" s="54"/>
      <c r="BT69" s="54"/>
      <c r="BU69" s="54"/>
      <c r="BV69" s="48"/>
    </row>
    <row r="70">
      <c r="A70" s="71">
        <v>64.0</v>
      </c>
      <c r="B70" s="72" t="s">
        <v>95</v>
      </c>
      <c r="C70" s="71">
        <v>25.0</v>
      </c>
      <c r="D70" s="72" t="s">
        <v>51</v>
      </c>
      <c r="E70" s="16">
        <v>16.0</v>
      </c>
      <c r="F70" s="10">
        <v>-5.0</v>
      </c>
      <c r="G70" s="16">
        <v>28.0</v>
      </c>
      <c r="H70" s="67">
        <f t="shared" si="6"/>
        <v>400</v>
      </c>
      <c r="I70" s="67">
        <f t="shared" si="7"/>
        <v>-125</v>
      </c>
      <c r="J70" s="67">
        <f t="shared" si="8"/>
        <v>700</v>
      </c>
      <c r="K70" s="43"/>
      <c r="L70" s="71">
        <v>64.0</v>
      </c>
      <c r="M70" s="72" t="s">
        <v>95</v>
      </c>
      <c r="N70" s="71">
        <v>0.0</v>
      </c>
      <c r="O70" s="72" t="s">
        <v>51</v>
      </c>
      <c r="P70" s="16">
        <v>16.0</v>
      </c>
      <c r="Q70" s="10">
        <v>-5.0</v>
      </c>
      <c r="R70" s="16">
        <v>28.0</v>
      </c>
      <c r="S70" s="67">
        <f t="shared" si="9"/>
        <v>0</v>
      </c>
      <c r="T70" s="67">
        <f t="shared" si="10"/>
        <v>0</v>
      </c>
      <c r="U70" s="67">
        <f t="shared" si="11"/>
        <v>0</v>
      </c>
      <c r="V70" s="47"/>
      <c r="W70" s="71">
        <v>64.0</v>
      </c>
      <c r="X70" s="72" t="s">
        <v>95</v>
      </c>
      <c r="Y70" s="71">
        <v>0.0</v>
      </c>
      <c r="Z70" s="72" t="s">
        <v>51</v>
      </c>
      <c r="AA70" s="16">
        <v>16.0</v>
      </c>
      <c r="AB70" s="10">
        <v>-5.0</v>
      </c>
      <c r="AC70" s="16">
        <v>28.0</v>
      </c>
      <c r="AD70" s="67">
        <f t="shared" si="12"/>
        <v>0</v>
      </c>
      <c r="AE70" s="67">
        <f t="shared" si="13"/>
        <v>0</v>
      </c>
      <c r="AF70" s="67">
        <f t="shared" si="14"/>
        <v>0</v>
      </c>
      <c r="AG70" s="47"/>
      <c r="AH70" s="71">
        <v>64.0</v>
      </c>
      <c r="AI70" s="72" t="s">
        <v>95</v>
      </c>
      <c r="AJ70" s="71">
        <v>0.0</v>
      </c>
      <c r="AK70" s="72" t="s">
        <v>51</v>
      </c>
      <c r="AL70" s="16">
        <v>16.0</v>
      </c>
      <c r="AM70" s="10">
        <v>-5.0</v>
      </c>
      <c r="AN70" s="16">
        <v>28.0</v>
      </c>
      <c r="AO70" s="67">
        <f t="shared" si="15"/>
        <v>0</v>
      </c>
      <c r="AP70" s="67">
        <f t="shared" si="16"/>
        <v>0</v>
      </c>
      <c r="AQ70" s="67">
        <f t="shared" si="17"/>
        <v>0</v>
      </c>
      <c r="AR70" s="43"/>
      <c r="AS70" s="71">
        <v>64.0</v>
      </c>
      <c r="AT70" s="72" t="s">
        <v>95</v>
      </c>
      <c r="AU70" s="71">
        <v>0.0</v>
      </c>
      <c r="AV70" s="72" t="s">
        <v>51</v>
      </c>
      <c r="AW70" s="16">
        <v>16.0</v>
      </c>
      <c r="AX70" s="10">
        <v>-5.0</v>
      </c>
      <c r="AY70" s="16">
        <v>28.0</v>
      </c>
      <c r="AZ70" s="67">
        <f t="shared" si="18"/>
        <v>0</v>
      </c>
      <c r="BA70" s="67">
        <f t="shared" si="19"/>
        <v>0</v>
      </c>
      <c r="BB70" s="67">
        <f t="shared" si="20"/>
        <v>0</v>
      </c>
      <c r="BC70" s="58"/>
      <c r="BD70" s="58"/>
      <c r="BE70" s="48"/>
      <c r="BF70" s="54"/>
      <c r="BG70" s="54"/>
      <c r="BH70" s="54"/>
      <c r="BI70" s="54"/>
      <c r="BJ70" s="54"/>
      <c r="BK70" s="54"/>
      <c r="BL70" s="58"/>
      <c r="BM70" s="48"/>
      <c r="BN70" s="58"/>
      <c r="BO70" s="48"/>
      <c r="BP70" s="54"/>
      <c r="BQ70" s="54"/>
      <c r="BR70" s="54"/>
      <c r="BS70" s="54"/>
      <c r="BT70" s="54"/>
      <c r="BU70" s="54"/>
      <c r="BV70" s="48"/>
    </row>
    <row r="71">
      <c r="A71" s="71">
        <v>65.0</v>
      </c>
      <c r="B71" s="72" t="s">
        <v>97</v>
      </c>
      <c r="C71" s="71">
        <v>29.0</v>
      </c>
      <c r="D71" s="72" t="s">
        <v>51</v>
      </c>
      <c r="E71" s="16">
        <v>16.0</v>
      </c>
      <c r="F71" s="10">
        <v>2.0</v>
      </c>
      <c r="G71" s="16">
        <v>28.0</v>
      </c>
      <c r="H71" s="62">
        <f t="shared" si="6"/>
        <v>464</v>
      </c>
      <c r="I71" s="62">
        <f t="shared" si="7"/>
        <v>58</v>
      </c>
      <c r="J71" s="62">
        <f t="shared" si="8"/>
        <v>812</v>
      </c>
      <c r="K71" s="43"/>
      <c r="L71" s="71">
        <v>65.0</v>
      </c>
      <c r="M71" s="72" t="s">
        <v>97</v>
      </c>
      <c r="N71" s="71">
        <v>0.0</v>
      </c>
      <c r="O71" s="72" t="s">
        <v>51</v>
      </c>
      <c r="P71" s="16">
        <v>16.0</v>
      </c>
      <c r="Q71" s="10">
        <v>2.0</v>
      </c>
      <c r="R71" s="16">
        <v>28.0</v>
      </c>
      <c r="S71" s="62">
        <f t="shared" si="9"/>
        <v>0</v>
      </c>
      <c r="T71" s="62">
        <f t="shared" si="10"/>
        <v>0</v>
      </c>
      <c r="U71" s="62">
        <f t="shared" si="11"/>
        <v>0</v>
      </c>
      <c r="V71" s="47"/>
      <c r="W71" s="71">
        <v>65.0</v>
      </c>
      <c r="X71" s="72" t="s">
        <v>97</v>
      </c>
      <c r="Y71" s="71">
        <v>0.0</v>
      </c>
      <c r="Z71" s="72" t="s">
        <v>51</v>
      </c>
      <c r="AA71" s="16">
        <v>16.0</v>
      </c>
      <c r="AB71" s="10">
        <v>2.0</v>
      </c>
      <c r="AC71" s="16">
        <v>28.0</v>
      </c>
      <c r="AD71" s="62">
        <f t="shared" si="12"/>
        <v>0</v>
      </c>
      <c r="AE71" s="62">
        <f t="shared" si="13"/>
        <v>0</v>
      </c>
      <c r="AF71" s="62">
        <f t="shared" si="14"/>
        <v>0</v>
      </c>
      <c r="AG71" s="47"/>
      <c r="AH71" s="71">
        <v>65.0</v>
      </c>
      <c r="AI71" s="72" t="s">
        <v>97</v>
      </c>
      <c r="AJ71" s="71">
        <v>0.0</v>
      </c>
      <c r="AK71" s="72" t="s">
        <v>51</v>
      </c>
      <c r="AL71" s="16">
        <v>16.0</v>
      </c>
      <c r="AM71" s="10">
        <v>2.0</v>
      </c>
      <c r="AN71" s="16">
        <v>28.0</v>
      </c>
      <c r="AO71" s="62">
        <f t="shared" si="15"/>
        <v>0</v>
      </c>
      <c r="AP71" s="62">
        <f t="shared" si="16"/>
        <v>0</v>
      </c>
      <c r="AQ71" s="62">
        <f t="shared" si="17"/>
        <v>0</v>
      </c>
      <c r="AR71" s="43"/>
      <c r="AS71" s="71">
        <v>65.0</v>
      </c>
      <c r="AT71" s="72" t="s">
        <v>97</v>
      </c>
      <c r="AU71" s="71">
        <v>0.0</v>
      </c>
      <c r="AV71" s="72" t="s">
        <v>51</v>
      </c>
      <c r="AW71" s="16">
        <v>16.0</v>
      </c>
      <c r="AX71" s="10">
        <v>2.0</v>
      </c>
      <c r="AY71" s="16">
        <v>28.0</v>
      </c>
      <c r="AZ71" s="62">
        <f t="shared" si="18"/>
        <v>0</v>
      </c>
      <c r="BA71" s="62">
        <f t="shared" si="19"/>
        <v>0</v>
      </c>
      <c r="BB71" s="62">
        <f t="shared" si="20"/>
        <v>0</v>
      </c>
      <c r="BC71" s="58"/>
      <c r="BD71" s="58"/>
      <c r="BE71" s="48"/>
      <c r="BF71" s="54"/>
      <c r="BG71" s="54"/>
      <c r="BH71" s="54"/>
      <c r="BI71" s="54"/>
      <c r="BJ71" s="54"/>
      <c r="BK71" s="54"/>
      <c r="BL71" s="58"/>
      <c r="BM71" s="48"/>
      <c r="BN71" s="58"/>
      <c r="BO71" s="48"/>
      <c r="BP71" s="54"/>
      <c r="BQ71" s="54"/>
      <c r="BR71" s="54"/>
      <c r="BS71" s="54"/>
      <c r="BT71" s="54"/>
      <c r="BU71" s="54"/>
      <c r="BV71" s="48"/>
    </row>
    <row r="72">
      <c r="A72" s="71">
        <v>66.0</v>
      </c>
      <c r="B72" s="72" t="s">
        <v>99</v>
      </c>
      <c r="C72" s="71">
        <v>20.0</v>
      </c>
      <c r="D72" s="72" t="s">
        <v>51</v>
      </c>
      <c r="E72" s="16">
        <v>16.0</v>
      </c>
      <c r="F72" s="10">
        <v>5.0</v>
      </c>
      <c r="G72" s="16">
        <v>28.0</v>
      </c>
      <c r="H72" s="67">
        <f t="shared" si="6"/>
        <v>320</v>
      </c>
      <c r="I72" s="67">
        <f t="shared" si="7"/>
        <v>100</v>
      </c>
      <c r="J72" s="67">
        <f t="shared" si="8"/>
        <v>560</v>
      </c>
      <c r="K72" s="43"/>
      <c r="L72" s="71">
        <v>66.0</v>
      </c>
      <c r="M72" s="72" t="s">
        <v>99</v>
      </c>
      <c r="N72" s="71">
        <v>0.0</v>
      </c>
      <c r="O72" s="72" t="s">
        <v>51</v>
      </c>
      <c r="P72" s="16">
        <v>16.0</v>
      </c>
      <c r="Q72" s="10">
        <v>5.0</v>
      </c>
      <c r="R72" s="16">
        <v>28.0</v>
      </c>
      <c r="S72" s="67">
        <f t="shared" si="9"/>
        <v>0</v>
      </c>
      <c r="T72" s="67">
        <f t="shared" si="10"/>
        <v>0</v>
      </c>
      <c r="U72" s="67">
        <f t="shared" si="11"/>
        <v>0</v>
      </c>
      <c r="V72" s="47"/>
      <c r="W72" s="71">
        <v>66.0</v>
      </c>
      <c r="X72" s="72" t="s">
        <v>99</v>
      </c>
      <c r="Y72" s="71">
        <v>0.0</v>
      </c>
      <c r="Z72" s="72" t="s">
        <v>51</v>
      </c>
      <c r="AA72" s="16">
        <v>16.0</v>
      </c>
      <c r="AB72" s="10">
        <v>5.0</v>
      </c>
      <c r="AC72" s="16">
        <v>28.0</v>
      </c>
      <c r="AD72" s="67">
        <f t="shared" si="12"/>
        <v>0</v>
      </c>
      <c r="AE72" s="67">
        <f t="shared" si="13"/>
        <v>0</v>
      </c>
      <c r="AF72" s="67">
        <f t="shared" si="14"/>
        <v>0</v>
      </c>
      <c r="AG72" s="47"/>
      <c r="AH72" s="71">
        <v>66.0</v>
      </c>
      <c r="AI72" s="72" t="s">
        <v>99</v>
      </c>
      <c r="AJ72" s="71">
        <v>0.0</v>
      </c>
      <c r="AK72" s="72" t="s">
        <v>51</v>
      </c>
      <c r="AL72" s="16">
        <v>16.0</v>
      </c>
      <c r="AM72" s="10">
        <v>5.0</v>
      </c>
      <c r="AN72" s="16">
        <v>28.0</v>
      </c>
      <c r="AO72" s="67">
        <f t="shared" si="15"/>
        <v>0</v>
      </c>
      <c r="AP72" s="67">
        <f t="shared" si="16"/>
        <v>0</v>
      </c>
      <c r="AQ72" s="67">
        <f t="shared" si="17"/>
        <v>0</v>
      </c>
      <c r="AR72" s="43"/>
      <c r="AS72" s="71">
        <v>66.0</v>
      </c>
      <c r="AT72" s="72" t="s">
        <v>99</v>
      </c>
      <c r="AU72" s="71">
        <v>0.0</v>
      </c>
      <c r="AV72" s="72" t="s">
        <v>51</v>
      </c>
      <c r="AW72" s="16">
        <v>16.0</v>
      </c>
      <c r="AX72" s="10">
        <v>5.0</v>
      </c>
      <c r="AY72" s="16">
        <v>28.0</v>
      </c>
      <c r="AZ72" s="67">
        <f t="shared" si="18"/>
        <v>0</v>
      </c>
      <c r="BA72" s="67">
        <f t="shared" si="19"/>
        <v>0</v>
      </c>
      <c r="BB72" s="67">
        <f t="shared" si="20"/>
        <v>0</v>
      </c>
      <c r="BC72" s="58"/>
      <c r="BD72" s="58"/>
      <c r="BE72" s="48"/>
      <c r="BF72" s="54"/>
      <c r="BG72" s="54"/>
      <c r="BH72" s="54"/>
      <c r="BI72" s="54"/>
      <c r="BJ72" s="54"/>
      <c r="BK72" s="54"/>
      <c r="BL72" s="58"/>
      <c r="BM72" s="48"/>
      <c r="BN72" s="58"/>
      <c r="BO72" s="48"/>
      <c r="BP72" s="54"/>
      <c r="BQ72" s="54"/>
      <c r="BR72" s="54"/>
      <c r="BS72" s="54"/>
      <c r="BT72" s="54"/>
      <c r="BU72" s="54"/>
      <c r="BV72" s="48"/>
    </row>
    <row r="73">
      <c r="A73" s="71">
        <v>67.0</v>
      </c>
      <c r="B73" s="72" t="s">
        <v>102</v>
      </c>
      <c r="C73" s="71">
        <v>13.0</v>
      </c>
      <c r="D73" s="72" t="s">
        <v>51</v>
      </c>
      <c r="E73" s="16">
        <v>16.0</v>
      </c>
      <c r="F73" s="10">
        <v>2.0</v>
      </c>
      <c r="G73" s="16">
        <v>21.0</v>
      </c>
      <c r="H73" s="62">
        <f t="shared" si="6"/>
        <v>208</v>
      </c>
      <c r="I73" s="62">
        <f t="shared" si="7"/>
        <v>26</v>
      </c>
      <c r="J73" s="62">
        <f t="shared" si="8"/>
        <v>273</v>
      </c>
      <c r="K73" s="43"/>
      <c r="L73" s="71">
        <v>67.0</v>
      </c>
      <c r="M73" s="72" t="s">
        <v>102</v>
      </c>
      <c r="N73" s="71">
        <v>0.0</v>
      </c>
      <c r="O73" s="72" t="s">
        <v>51</v>
      </c>
      <c r="P73" s="16">
        <v>16.0</v>
      </c>
      <c r="Q73" s="10">
        <v>2.0</v>
      </c>
      <c r="R73" s="16">
        <v>21.0</v>
      </c>
      <c r="S73" s="62">
        <f t="shared" si="9"/>
        <v>0</v>
      </c>
      <c r="T73" s="62">
        <f t="shared" si="10"/>
        <v>0</v>
      </c>
      <c r="U73" s="62">
        <f t="shared" si="11"/>
        <v>0</v>
      </c>
      <c r="V73" s="47"/>
      <c r="W73" s="71">
        <v>67.0</v>
      </c>
      <c r="X73" s="72" t="s">
        <v>102</v>
      </c>
      <c r="Y73" s="71">
        <v>0.0</v>
      </c>
      <c r="Z73" s="72" t="s">
        <v>51</v>
      </c>
      <c r="AA73" s="16">
        <v>16.0</v>
      </c>
      <c r="AB73" s="10">
        <v>2.0</v>
      </c>
      <c r="AC73" s="16">
        <v>21.0</v>
      </c>
      <c r="AD73" s="62">
        <f t="shared" si="12"/>
        <v>0</v>
      </c>
      <c r="AE73" s="62">
        <f t="shared" si="13"/>
        <v>0</v>
      </c>
      <c r="AF73" s="62">
        <f t="shared" si="14"/>
        <v>0</v>
      </c>
      <c r="AG73" s="47"/>
      <c r="AH73" s="71">
        <v>67.0</v>
      </c>
      <c r="AI73" s="72" t="s">
        <v>102</v>
      </c>
      <c r="AJ73" s="71">
        <v>0.0</v>
      </c>
      <c r="AK73" s="72" t="s">
        <v>51</v>
      </c>
      <c r="AL73" s="16">
        <v>16.0</v>
      </c>
      <c r="AM73" s="10">
        <v>2.0</v>
      </c>
      <c r="AN73" s="16">
        <v>21.0</v>
      </c>
      <c r="AO73" s="62">
        <f t="shared" si="15"/>
        <v>0</v>
      </c>
      <c r="AP73" s="62">
        <f t="shared" si="16"/>
        <v>0</v>
      </c>
      <c r="AQ73" s="62">
        <f t="shared" si="17"/>
        <v>0</v>
      </c>
      <c r="AR73" s="43"/>
      <c r="AS73" s="71">
        <v>67.0</v>
      </c>
      <c r="AT73" s="72" t="s">
        <v>102</v>
      </c>
      <c r="AU73" s="71">
        <v>0.0</v>
      </c>
      <c r="AV73" s="72" t="s">
        <v>51</v>
      </c>
      <c r="AW73" s="16">
        <v>16.0</v>
      </c>
      <c r="AX73" s="10">
        <v>2.0</v>
      </c>
      <c r="AY73" s="16">
        <v>21.0</v>
      </c>
      <c r="AZ73" s="62">
        <f t="shared" si="18"/>
        <v>0</v>
      </c>
      <c r="BA73" s="62">
        <f t="shared" si="19"/>
        <v>0</v>
      </c>
      <c r="BB73" s="62">
        <f t="shared" si="20"/>
        <v>0</v>
      </c>
      <c r="BC73" s="58"/>
      <c r="BD73" s="58"/>
      <c r="BE73" s="48"/>
      <c r="BF73" s="54"/>
      <c r="BG73" s="54"/>
      <c r="BH73" s="54"/>
      <c r="BI73" s="54"/>
      <c r="BJ73" s="54"/>
      <c r="BK73" s="54"/>
      <c r="BL73" s="58"/>
      <c r="BM73" s="48"/>
      <c r="BN73" s="58"/>
      <c r="BO73" s="48"/>
      <c r="BP73" s="54"/>
      <c r="BQ73" s="54"/>
      <c r="BR73" s="54"/>
      <c r="BS73" s="54"/>
      <c r="BT73" s="54"/>
      <c r="BU73" s="54"/>
      <c r="BV73" s="48"/>
    </row>
    <row r="74">
      <c r="A74" s="71">
        <v>68.0</v>
      </c>
      <c r="B74" s="72" t="s">
        <v>104</v>
      </c>
      <c r="C74" s="71">
        <v>27.0</v>
      </c>
      <c r="D74" s="72" t="s">
        <v>51</v>
      </c>
      <c r="E74" s="16">
        <v>16.0</v>
      </c>
      <c r="F74" s="10">
        <v>-2.0</v>
      </c>
      <c r="G74" s="16">
        <v>28.0</v>
      </c>
      <c r="H74" s="67">
        <f t="shared" si="6"/>
        <v>432</v>
      </c>
      <c r="I74" s="67">
        <f t="shared" si="7"/>
        <v>-54</v>
      </c>
      <c r="J74" s="67">
        <f t="shared" si="8"/>
        <v>756</v>
      </c>
      <c r="K74" s="43"/>
      <c r="L74" s="71">
        <v>68.0</v>
      </c>
      <c r="M74" s="72" t="s">
        <v>104</v>
      </c>
      <c r="N74" s="71">
        <v>0.0</v>
      </c>
      <c r="O74" s="72" t="s">
        <v>51</v>
      </c>
      <c r="P74" s="16">
        <v>16.0</v>
      </c>
      <c r="Q74" s="10">
        <v>-2.0</v>
      </c>
      <c r="R74" s="16">
        <v>28.0</v>
      </c>
      <c r="S74" s="67">
        <f t="shared" si="9"/>
        <v>0</v>
      </c>
      <c r="T74" s="67">
        <f t="shared" si="10"/>
        <v>0</v>
      </c>
      <c r="U74" s="67">
        <f t="shared" si="11"/>
        <v>0</v>
      </c>
      <c r="V74" s="47"/>
      <c r="W74" s="71">
        <v>68.0</v>
      </c>
      <c r="X74" s="72" t="s">
        <v>104</v>
      </c>
      <c r="Y74" s="71">
        <v>0.0</v>
      </c>
      <c r="Z74" s="72" t="s">
        <v>51</v>
      </c>
      <c r="AA74" s="16">
        <v>16.0</v>
      </c>
      <c r="AB74" s="10">
        <v>-2.0</v>
      </c>
      <c r="AC74" s="16">
        <v>28.0</v>
      </c>
      <c r="AD74" s="67">
        <f t="shared" si="12"/>
        <v>0</v>
      </c>
      <c r="AE74" s="67">
        <f t="shared" si="13"/>
        <v>0</v>
      </c>
      <c r="AF74" s="67">
        <f t="shared" si="14"/>
        <v>0</v>
      </c>
      <c r="AG74" s="47"/>
      <c r="AH74" s="71">
        <v>68.0</v>
      </c>
      <c r="AI74" s="72" t="s">
        <v>104</v>
      </c>
      <c r="AJ74" s="71">
        <v>0.0</v>
      </c>
      <c r="AK74" s="72" t="s">
        <v>51</v>
      </c>
      <c r="AL74" s="16">
        <v>16.0</v>
      </c>
      <c r="AM74" s="10">
        <v>-2.0</v>
      </c>
      <c r="AN74" s="16">
        <v>28.0</v>
      </c>
      <c r="AO74" s="67">
        <f t="shared" si="15"/>
        <v>0</v>
      </c>
      <c r="AP74" s="67">
        <f t="shared" si="16"/>
        <v>0</v>
      </c>
      <c r="AQ74" s="67">
        <f t="shared" si="17"/>
        <v>0</v>
      </c>
      <c r="AR74" s="43"/>
      <c r="AS74" s="71">
        <v>68.0</v>
      </c>
      <c r="AT74" s="72" t="s">
        <v>104</v>
      </c>
      <c r="AU74" s="71">
        <v>0.0</v>
      </c>
      <c r="AV74" s="72" t="s">
        <v>51</v>
      </c>
      <c r="AW74" s="16">
        <v>16.0</v>
      </c>
      <c r="AX74" s="10">
        <v>-2.0</v>
      </c>
      <c r="AY74" s="16">
        <v>28.0</v>
      </c>
      <c r="AZ74" s="67">
        <f t="shared" si="18"/>
        <v>0</v>
      </c>
      <c r="BA74" s="67">
        <f t="shared" si="19"/>
        <v>0</v>
      </c>
      <c r="BB74" s="67">
        <f t="shared" si="20"/>
        <v>0</v>
      </c>
      <c r="BC74" s="58"/>
      <c r="BD74" s="58"/>
      <c r="BE74" s="48"/>
      <c r="BF74" s="54"/>
      <c r="BG74" s="54"/>
      <c r="BH74" s="54"/>
      <c r="BI74" s="54"/>
      <c r="BJ74" s="54"/>
      <c r="BK74" s="54"/>
      <c r="BL74" s="58"/>
      <c r="BM74" s="48"/>
      <c r="BN74" s="58"/>
      <c r="BO74" s="48"/>
      <c r="BP74" s="54"/>
      <c r="BQ74" s="54"/>
      <c r="BR74" s="54"/>
      <c r="BS74" s="54"/>
      <c r="BT74" s="54"/>
      <c r="BU74" s="54"/>
      <c r="BV74" s="48"/>
    </row>
    <row r="75">
      <c r="A75" s="71">
        <v>69.0</v>
      </c>
      <c r="B75" s="72" t="s">
        <v>119</v>
      </c>
      <c r="C75" s="71">
        <v>29.0</v>
      </c>
      <c r="D75" s="72" t="s">
        <v>72</v>
      </c>
      <c r="E75" s="16">
        <v>13.0</v>
      </c>
      <c r="F75" s="10">
        <v>2.0</v>
      </c>
      <c r="G75" s="16">
        <v>21.0</v>
      </c>
      <c r="H75" s="62">
        <f t="shared" si="6"/>
        <v>377</v>
      </c>
      <c r="I75" s="62">
        <f t="shared" si="7"/>
        <v>58</v>
      </c>
      <c r="J75" s="62">
        <f t="shared" si="8"/>
        <v>609</v>
      </c>
      <c r="K75" s="43"/>
      <c r="L75" s="71">
        <v>69.0</v>
      </c>
      <c r="M75" s="72" t="s">
        <v>119</v>
      </c>
      <c r="N75" s="71">
        <v>29.0</v>
      </c>
      <c r="O75" s="72" t="s">
        <v>72</v>
      </c>
      <c r="P75" s="16">
        <v>13.0</v>
      </c>
      <c r="Q75" s="10">
        <v>2.0</v>
      </c>
      <c r="R75" s="16">
        <v>21.0</v>
      </c>
      <c r="S75" s="62">
        <f t="shared" si="9"/>
        <v>377</v>
      </c>
      <c r="T75" s="62">
        <f t="shared" si="10"/>
        <v>58</v>
      </c>
      <c r="U75" s="62">
        <f t="shared" si="11"/>
        <v>609</v>
      </c>
      <c r="V75" s="47"/>
      <c r="W75" s="71">
        <v>69.0</v>
      </c>
      <c r="X75" s="72" t="s">
        <v>119</v>
      </c>
      <c r="Y75" s="71">
        <v>0.0</v>
      </c>
      <c r="Z75" s="72" t="s">
        <v>72</v>
      </c>
      <c r="AA75" s="16">
        <v>13.0</v>
      </c>
      <c r="AB75" s="10">
        <v>2.0</v>
      </c>
      <c r="AC75" s="16">
        <v>21.0</v>
      </c>
      <c r="AD75" s="62">
        <f t="shared" si="12"/>
        <v>0</v>
      </c>
      <c r="AE75" s="62">
        <f t="shared" si="13"/>
        <v>0</v>
      </c>
      <c r="AF75" s="62">
        <f t="shared" si="14"/>
        <v>0</v>
      </c>
      <c r="AG75" s="47"/>
      <c r="AH75" s="71">
        <v>69.0</v>
      </c>
      <c r="AI75" s="72" t="s">
        <v>119</v>
      </c>
      <c r="AJ75" s="71">
        <v>0.0</v>
      </c>
      <c r="AK75" s="72" t="s">
        <v>72</v>
      </c>
      <c r="AL75" s="16">
        <v>13.0</v>
      </c>
      <c r="AM75" s="10">
        <v>2.0</v>
      </c>
      <c r="AN75" s="16">
        <v>21.0</v>
      </c>
      <c r="AO75" s="62">
        <f t="shared" si="15"/>
        <v>0</v>
      </c>
      <c r="AP75" s="62">
        <f t="shared" si="16"/>
        <v>0</v>
      </c>
      <c r="AQ75" s="62">
        <f t="shared" si="17"/>
        <v>0</v>
      </c>
      <c r="AR75" s="43"/>
      <c r="AS75" s="71">
        <v>69.0</v>
      </c>
      <c r="AT75" s="72" t="s">
        <v>119</v>
      </c>
      <c r="AU75" s="71">
        <v>0.0</v>
      </c>
      <c r="AV75" s="72" t="s">
        <v>72</v>
      </c>
      <c r="AW75" s="16">
        <v>13.0</v>
      </c>
      <c r="AX75" s="10">
        <v>2.0</v>
      </c>
      <c r="AY75" s="16">
        <v>21.0</v>
      </c>
      <c r="AZ75" s="62">
        <f t="shared" si="18"/>
        <v>0</v>
      </c>
      <c r="BA75" s="62">
        <f t="shared" si="19"/>
        <v>0</v>
      </c>
      <c r="BB75" s="62">
        <f t="shared" si="20"/>
        <v>0</v>
      </c>
      <c r="BC75" s="58"/>
      <c r="BD75" s="58"/>
      <c r="BE75" s="48"/>
      <c r="BF75" s="54"/>
      <c r="BG75" s="54"/>
      <c r="BH75" s="54"/>
      <c r="BI75" s="54"/>
      <c r="BJ75" s="54"/>
      <c r="BK75" s="54"/>
      <c r="BL75" s="58"/>
      <c r="BM75" s="48"/>
      <c r="BN75" s="58"/>
      <c r="BO75" s="48"/>
      <c r="BP75" s="54"/>
      <c r="BQ75" s="54"/>
      <c r="BR75" s="54"/>
      <c r="BS75" s="54"/>
      <c r="BT75" s="54"/>
      <c r="BU75" s="54"/>
      <c r="BV75" s="48"/>
    </row>
    <row r="76">
      <c r="A76" s="71">
        <v>70.0</v>
      </c>
      <c r="B76" s="72" t="s">
        <v>120</v>
      </c>
      <c r="C76" s="71">
        <v>20.0</v>
      </c>
      <c r="D76" s="72" t="s">
        <v>72</v>
      </c>
      <c r="E76" s="16">
        <v>13.0</v>
      </c>
      <c r="F76" s="10">
        <v>-2.0</v>
      </c>
      <c r="G76" s="16">
        <v>21.0</v>
      </c>
      <c r="H76" s="67">
        <f t="shared" si="6"/>
        <v>260</v>
      </c>
      <c r="I76" s="67">
        <f t="shared" si="7"/>
        <v>-40</v>
      </c>
      <c r="J76" s="67">
        <f t="shared" si="8"/>
        <v>420</v>
      </c>
      <c r="K76" s="43"/>
      <c r="L76" s="71">
        <v>70.0</v>
      </c>
      <c r="M76" s="72" t="s">
        <v>120</v>
      </c>
      <c r="N76" s="71">
        <v>20.0</v>
      </c>
      <c r="O76" s="72" t="s">
        <v>72</v>
      </c>
      <c r="P76" s="16">
        <v>13.0</v>
      </c>
      <c r="Q76" s="10">
        <v>-2.0</v>
      </c>
      <c r="R76" s="16">
        <v>21.0</v>
      </c>
      <c r="S76" s="67">
        <f t="shared" si="9"/>
        <v>260</v>
      </c>
      <c r="T76" s="67">
        <f t="shared" si="10"/>
        <v>-40</v>
      </c>
      <c r="U76" s="67">
        <f t="shared" si="11"/>
        <v>420</v>
      </c>
      <c r="V76" s="47"/>
      <c r="W76" s="71">
        <v>70.0</v>
      </c>
      <c r="X76" s="72" t="s">
        <v>120</v>
      </c>
      <c r="Y76" s="71">
        <v>0.0</v>
      </c>
      <c r="Z76" s="72" t="s">
        <v>72</v>
      </c>
      <c r="AA76" s="16">
        <v>13.0</v>
      </c>
      <c r="AB76" s="10">
        <v>-2.0</v>
      </c>
      <c r="AC76" s="16">
        <v>21.0</v>
      </c>
      <c r="AD76" s="67">
        <f t="shared" si="12"/>
        <v>0</v>
      </c>
      <c r="AE76" s="67">
        <f t="shared" si="13"/>
        <v>0</v>
      </c>
      <c r="AF76" s="67">
        <f t="shared" si="14"/>
        <v>0</v>
      </c>
      <c r="AG76" s="47"/>
      <c r="AH76" s="71">
        <v>70.0</v>
      </c>
      <c r="AI76" s="72" t="s">
        <v>120</v>
      </c>
      <c r="AJ76" s="71">
        <v>0.0</v>
      </c>
      <c r="AK76" s="72" t="s">
        <v>72</v>
      </c>
      <c r="AL76" s="16">
        <v>13.0</v>
      </c>
      <c r="AM76" s="10">
        <v>-2.0</v>
      </c>
      <c r="AN76" s="16">
        <v>21.0</v>
      </c>
      <c r="AO76" s="67">
        <f t="shared" si="15"/>
        <v>0</v>
      </c>
      <c r="AP76" s="67">
        <f t="shared" si="16"/>
        <v>0</v>
      </c>
      <c r="AQ76" s="67">
        <f t="shared" si="17"/>
        <v>0</v>
      </c>
      <c r="AR76" s="43"/>
      <c r="AS76" s="71">
        <v>70.0</v>
      </c>
      <c r="AT76" s="72" t="s">
        <v>120</v>
      </c>
      <c r="AU76" s="71">
        <v>0.0</v>
      </c>
      <c r="AV76" s="72" t="s">
        <v>72</v>
      </c>
      <c r="AW76" s="16">
        <v>13.0</v>
      </c>
      <c r="AX76" s="10">
        <v>-2.0</v>
      </c>
      <c r="AY76" s="16">
        <v>21.0</v>
      </c>
      <c r="AZ76" s="67">
        <f t="shared" si="18"/>
        <v>0</v>
      </c>
      <c r="BA76" s="67">
        <f t="shared" si="19"/>
        <v>0</v>
      </c>
      <c r="BB76" s="67">
        <f t="shared" si="20"/>
        <v>0</v>
      </c>
      <c r="BC76" s="58"/>
      <c r="BD76" s="58"/>
      <c r="BE76" s="48"/>
      <c r="BF76" s="54"/>
      <c r="BG76" s="54"/>
      <c r="BH76" s="54"/>
      <c r="BI76" s="54"/>
      <c r="BJ76" s="54"/>
      <c r="BK76" s="54"/>
      <c r="BL76" s="58"/>
      <c r="BM76" s="48"/>
      <c r="BN76" s="58"/>
      <c r="BO76" s="48"/>
      <c r="BP76" s="54"/>
      <c r="BQ76" s="54"/>
      <c r="BR76" s="54"/>
      <c r="BS76" s="54"/>
      <c r="BT76" s="54"/>
      <c r="BU76" s="54"/>
      <c r="BV76" s="48"/>
    </row>
    <row r="77">
      <c r="A77" s="71">
        <v>71.0</v>
      </c>
      <c r="B77" s="72" t="s">
        <v>121</v>
      </c>
      <c r="C77" s="71">
        <v>30.0</v>
      </c>
      <c r="D77" s="72" t="s">
        <v>72</v>
      </c>
      <c r="E77" s="16">
        <v>13.0</v>
      </c>
      <c r="F77" s="10">
        <v>-5.0</v>
      </c>
      <c r="G77" s="16">
        <v>21.0</v>
      </c>
      <c r="H77" s="62">
        <f t="shared" si="6"/>
        <v>390</v>
      </c>
      <c r="I77" s="62">
        <f t="shared" si="7"/>
        <v>-150</v>
      </c>
      <c r="J77" s="62">
        <f t="shared" si="8"/>
        <v>630</v>
      </c>
      <c r="K77" s="43"/>
      <c r="L77" s="71">
        <v>71.0</v>
      </c>
      <c r="M77" s="72" t="s">
        <v>121</v>
      </c>
      <c r="N77" s="71">
        <v>30.0</v>
      </c>
      <c r="O77" s="72" t="s">
        <v>72</v>
      </c>
      <c r="P77" s="16">
        <v>13.0</v>
      </c>
      <c r="Q77" s="10">
        <v>-5.0</v>
      </c>
      <c r="R77" s="16">
        <v>21.0</v>
      </c>
      <c r="S77" s="62">
        <f t="shared" si="9"/>
        <v>390</v>
      </c>
      <c r="T77" s="62">
        <f t="shared" si="10"/>
        <v>-150</v>
      </c>
      <c r="U77" s="62">
        <f t="shared" si="11"/>
        <v>630</v>
      </c>
      <c r="V77" s="47"/>
      <c r="W77" s="71">
        <v>71.0</v>
      </c>
      <c r="X77" s="72" t="s">
        <v>121</v>
      </c>
      <c r="Y77" s="71">
        <v>0.0</v>
      </c>
      <c r="Z77" s="72" t="s">
        <v>72</v>
      </c>
      <c r="AA77" s="16">
        <v>13.0</v>
      </c>
      <c r="AB77" s="10">
        <v>-5.0</v>
      </c>
      <c r="AC77" s="16">
        <v>21.0</v>
      </c>
      <c r="AD77" s="62">
        <f t="shared" si="12"/>
        <v>0</v>
      </c>
      <c r="AE77" s="62">
        <f t="shared" si="13"/>
        <v>0</v>
      </c>
      <c r="AF77" s="62">
        <f t="shared" si="14"/>
        <v>0</v>
      </c>
      <c r="AG77" s="47"/>
      <c r="AH77" s="71">
        <v>71.0</v>
      </c>
      <c r="AI77" s="72" t="s">
        <v>121</v>
      </c>
      <c r="AJ77" s="71">
        <v>0.0</v>
      </c>
      <c r="AK77" s="72" t="s">
        <v>72</v>
      </c>
      <c r="AL77" s="16">
        <v>13.0</v>
      </c>
      <c r="AM77" s="10">
        <v>-5.0</v>
      </c>
      <c r="AN77" s="16">
        <v>21.0</v>
      </c>
      <c r="AO77" s="62">
        <f t="shared" si="15"/>
        <v>0</v>
      </c>
      <c r="AP77" s="62">
        <f t="shared" si="16"/>
        <v>0</v>
      </c>
      <c r="AQ77" s="62">
        <f t="shared" si="17"/>
        <v>0</v>
      </c>
      <c r="AR77" s="43"/>
      <c r="AS77" s="71">
        <v>71.0</v>
      </c>
      <c r="AT77" s="72" t="s">
        <v>121</v>
      </c>
      <c r="AU77" s="71">
        <v>0.0</v>
      </c>
      <c r="AV77" s="72" t="s">
        <v>72</v>
      </c>
      <c r="AW77" s="16">
        <v>13.0</v>
      </c>
      <c r="AX77" s="10">
        <v>-5.0</v>
      </c>
      <c r="AY77" s="16">
        <v>21.0</v>
      </c>
      <c r="AZ77" s="62">
        <f t="shared" si="18"/>
        <v>0</v>
      </c>
      <c r="BA77" s="62">
        <f t="shared" si="19"/>
        <v>0</v>
      </c>
      <c r="BB77" s="62">
        <f t="shared" si="20"/>
        <v>0</v>
      </c>
      <c r="BC77" s="58"/>
      <c r="BD77" s="58"/>
      <c r="BE77" s="48"/>
      <c r="BF77" s="54"/>
      <c r="BG77" s="54"/>
      <c r="BH77" s="54"/>
      <c r="BI77" s="54"/>
      <c r="BJ77" s="54"/>
      <c r="BK77" s="54"/>
      <c r="BL77" s="58"/>
      <c r="BM77" s="48"/>
      <c r="BN77" s="58"/>
      <c r="BO77" s="48"/>
      <c r="BP77" s="54"/>
      <c r="BQ77" s="54"/>
      <c r="BR77" s="54"/>
      <c r="BS77" s="54"/>
      <c r="BT77" s="54"/>
      <c r="BU77" s="54"/>
      <c r="BV77" s="48"/>
    </row>
    <row r="78">
      <c r="A78" s="71">
        <v>72.0</v>
      </c>
      <c r="B78" s="72" t="s">
        <v>122</v>
      </c>
      <c r="C78" s="71">
        <v>22.0</v>
      </c>
      <c r="D78" s="72" t="s">
        <v>72</v>
      </c>
      <c r="E78" s="16">
        <v>13.0</v>
      </c>
      <c r="F78" s="10">
        <v>5.0</v>
      </c>
      <c r="G78" s="16">
        <v>21.0</v>
      </c>
      <c r="H78" s="67">
        <f t="shared" si="6"/>
        <v>286</v>
      </c>
      <c r="I78" s="67">
        <f t="shared" si="7"/>
        <v>110</v>
      </c>
      <c r="J78" s="67">
        <f t="shared" si="8"/>
        <v>462</v>
      </c>
      <c r="K78" s="43"/>
      <c r="L78" s="71">
        <v>72.0</v>
      </c>
      <c r="M78" s="72" t="s">
        <v>122</v>
      </c>
      <c r="N78" s="71">
        <v>22.0</v>
      </c>
      <c r="O78" s="72" t="s">
        <v>72</v>
      </c>
      <c r="P78" s="16">
        <v>13.0</v>
      </c>
      <c r="Q78" s="10">
        <v>5.0</v>
      </c>
      <c r="R78" s="16">
        <v>21.0</v>
      </c>
      <c r="S78" s="67">
        <f t="shared" si="9"/>
        <v>286</v>
      </c>
      <c r="T78" s="67">
        <f t="shared" si="10"/>
        <v>110</v>
      </c>
      <c r="U78" s="67">
        <f t="shared" si="11"/>
        <v>462</v>
      </c>
      <c r="V78" s="47"/>
      <c r="W78" s="71">
        <v>72.0</v>
      </c>
      <c r="X78" s="72" t="s">
        <v>122</v>
      </c>
      <c r="Y78" s="71">
        <v>0.0</v>
      </c>
      <c r="Z78" s="72" t="s">
        <v>72</v>
      </c>
      <c r="AA78" s="16">
        <v>13.0</v>
      </c>
      <c r="AB78" s="10">
        <v>5.0</v>
      </c>
      <c r="AC78" s="16">
        <v>21.0</v>
      </c>
      <c r="AD78" s="67">
        <f t="shared" si="12"/>
        <v>0</v>
      </c>
      <c r="AE78" s="67">
        <f t="shared" si="13"/>
        <v>0</v>
      </c>
      <c r="AF78" s="67">
        <f t="shared" si="14"/>
        <v>0</v>
      </c>
      <c r="AG78" s="47"/>
      <c r="AH78" s="71">
        <v>72.0</v>
      </c>
      <c r="AI78" s="72" t="s">
        <v>122</v>
      </c>
      <c r="AJ78" s="71">
        <v>0.0</v>
      </c>
      <c r="AK78" s="72" t="s">
        <v>72</v>
      </c>
      <c r="AL78" s="16">
        <v>13.0</v>
      </c>
      <c r="AM78" s="10">
        <v>5.0</v>
      </c>
      <c r="AN78" s="16">
        <v>21.0</v>
      </c>
      <c r="AO78" s="67">
        <f t="shared" si="15"/>
        <v>0</v>
      </c>
      <c r="AP78" s="67">
        <f t="shared" si="16"/>
        <v>0</v>
      </c>
      <c r="AQ78" s="67">
        <f t="shared" si="17"/>
        <v>0</v>
      </c>
      <c r="AR78" s="43"/>
      <c r="AS78" s="71">
        <v>72.0</v>
      </c>
      <c r="AT78" s="72" t="s">
        <v>122</v>
      </c>
      <c r="AU78" s="71">
        <v>0.0</v>
      </c>
      <c r="AV78" s="72" t="s">
        <v>72</v>
      </c>
      <c r="AW78" s="16">
        <v>13.0</v>
      </c>
      <c r="AX78" s="10">
        <v>5.0</v>
      </c>
      <c r="AY78" s="16">
        <v>21.0</v>
      </c>
      <c r="AZ78" s="67">
        <f t="shared" si="18"/>
        <v>0</v>
      </c>
      <c r="BA78" s="67">
        <f t="shared" si="19"/>
        <v>0</v>
      </c>
      <c r="BB78" s="67">
        <f t="shared" si="20"/>
        <v>0</v>
      </c>
      <c r="BC78" s="58"/>
      <c r="BD78" s="58"/>
      <c r="BE78" s="48"/>
      <c r="BF78" s="54"/>
      <c r="BG78" s="54"/>
      <c r="BH78" s="54"/>
      <c r="BI78" s="54"/>
      <c r="BJ78" s="54"/>
      <c r="BK78" s="54"/>
      <c r="BL78" s="58"/>
      <c r="BM78" s="48"/>
      <c r="BN78" s="58"/>
      <c r="BO78" s="48"/>
      <c r="BP78" s="54"/>
      <c r="BQ78" s="54"/>
      <c r="BR78" s="54"/>
      <c r="BS78" s="54"/>
      <c r="BT78" s="54"/>
      <c r="BU78" s="54"/>
      <c r="BV78" s="48"/>
    </row>
    <row r="79">
      <c r="A79" s="74">
        <v>73.0</v>
      </c>
      <c r="B79" s="75" t="s">
        <v>141</v>
      </c>
      <c r="C79" s="74">
        <v>40.0</v>
      </c>
      <c r="D79" s="75" t="s">
        <v>83</v>
      </c>
      <c r="E79" s="16">
        <v>3.0</v>
      </c>
      <c r="F79" s="10">
        <v>-5.0</v>
      </c>
      <c r="G79" s="16">
        <v>56.0</v>
      </c>
      <c r="H79" s="62">
        <f t="shared" si="6"/>
        <v>120</v>
      </c>
      <c r="I79" s="62">
        <f t="shared" si="7"/>
        <v>-200</v>
      </c>
      <c r="J79" s="62">
        <f t="shared" si="8"/>
        <v>2240</v>
      </c>
      <c r="K79" s="43"/>
      <c r="L79" s="74">
        <v>73.0</v>
      </c>
      <c r="M79" s="75" t="s">
        <v>141</v>
      </c>
      <c r="N79" s="74">
        <v>40.0</v>
      </c>
      <c r="O79" s="75" t="s">
        <v>83</v>
      </c>
      <c r="P79" s="16">
        <v>3.0</v>
      </c>
      <c r="Q79" s="10">
        <v>-5.0</v>
      </c>
      <c r="R79" s="16">
        <v>56.0</v>
      </c>
      <c r="S79" s="62">
        <f t="shared" si="9"/>
        <v>120</v>
      </c>
      <c r="T79" s="62">
        <f t="shared" si="10"/>
        <v>-200</v>
      </c>
      <c r="U79" s="62">
        <f t="shared" si="11"/>
        <v>2240</v>
      </c>
      <c r="V79" s="47"/>
      <c r="W79" s="74">
        <v>73.0</v>
      </c>
      <c r="X79" s="75" t="s">
        <v>141</v>
      </c>
      <c r="Y79" s="74">
        <v>40.0</v>
      </c>
      <c r="Z79" s="75" t="s">
        <v>83</v>
      </c>
      <c r="AA79" s="16">
        <v>3.0</v>
      </c>
      <c r="AB79" s="10">
        <v>-5.0</v>
      </c>
      <c r="AC79" s="16">
        <v>56.0</v>
      </c>
      <c r="AD79" s="62">
        <f t="shared" si="12"/>
        <v>120</v>
      </c>
      <c r="AE79" s="62">
        <f t="shared" si="13"/>
        <v>-200</v>
      </c>
      <c r="AF79" s="62">
        <f t="shared" si="14"/>
        <v>2240</v>
      </c>
      <c r="AG79" s="47"/>
      <c r="AH79" s="74">
        <v>73.0</v>
      </c>
      <c r="AI79" s="75" t="s">
        <v>141</v>
      </c>
      <c r="AJ79" s="74">
        <v>40.0</v>
      </c>
      <c r="AK79" s="75" t="s">
        <v>83</v>
      </c>
      <c r="AL79" s="16">
        <v>3.0</v>
      </c>
      <c r="AM79" s="10">
        <v>-5.0</v>
      </c>
      <c r="AN79" s="16">
        <v>56.0</v>
      </c>
      <c r="AO79" s="62">
        <f t="shared" si="15"/>
        <v>120</v>
      </c>
      <c r="AP79" s="62">
        <f t="shared" si="16"/>
        <v>-200</v>
      </c>
      <c r="AQ79" s="62">
        <f t="shared" si="17"/>
        <v>2240</v>
      </c>
      <c r="AR79" s="43"/>
      <c r="AS79" s="74">
        <v>73.0</v>
      </c>
      <c r="AT79" s="75" t="s">
        <v>141</v>
      </c>
      <c r="AU79" s="76">
        <v>0.0</v>
      </c>
      <c r="AV79" s="75" t="s">
        <v>83</v>
      </c>
      <c r="AW79" s="16">
        <v>3.0</v>
      </c>
      <c r="AX79" s="10">
        <v>-5.0</v>
      </c>
      <c r="AY79" s="16">
        <v>56.0</v>
      </c>
      <c r="AZ79" s="62">
        <f t="shared" si="18"/>
        <v>0</v>
      </c>
      <c r="BA79" s="62">
        <f t="shared" si="19"/>
        <v>0</v>
      </c>
      <c r="BB79" s="62">
        <f t="shared" si="20"/>
        <v>0</v>
      </c>
      <c r="BC79" s="58"/>
      <c r="BD79" s="58"/>
      <c r="BE79" s="48"/>
      <c r="BF79" s="54"/>
      <c r="BG79" s="54"/>
      <c r="BH79" s="54"/>
      <c r="BI79" s="54"/>
      <c r="BJ79" s="54"/>
      <c r="BK79" s="54"/>
      <c r="BL79" s="58"/>
      <c r="BM79" s="48"/>
      <c r="BN79" s="58"/>
      <c r="BO79" s="48"/>
      <c r="BP79" s="54"/>
      <c r="BQ79" s="54"/>
      <c r="BR79" s="54"/>
      <c r="BS79" s="54"/>
      <c r="BT79" s="54"/>
      <c r="BU79" s="54"/>
      <c r="BV79" s="48"/>
    </row>
    <row r="80">
      <c r="A80" s="74">
        <v>74.0</v>
      </c>
      <c r="B80" s="75" t="s">
        <v>142</v>
      </c>
      <c r="C80" s="74">
        <v>40.0</v>
      </c>
      <c r="D80" s="75" t="s">
        <v>83</v>
      </c>
      <c r="E80" s="16">
        <v>3.0</v>
      </c>
      <c r="F80" s="10">
        <v>-5.0</v>
      </c>
      <c r="G80" s="16">
        <v>49.0</v>
      </c>
      <c r="H80" s="67">
        <f t="shared" si="6"/>
        <v>120</v>
      </c>
      <c r="I80" s="67">
        <f t="shared" si="7"/>
        <v>-200</v>
      </c>
      <c r="J80" s="67">
        <f t="shared" si="8"/>
        <v>1960</v>
      </c>
      <c r="K80" s="43"/>
      <c r="L80" s="74">
        <v>74.0</v>
      </c>
      <c r="M80" s="75" t="s">
        <v>142</v>
      </c>
      <c r="N80" s="74">
        <v>40.0</v>
      </c>
      <c r="O80" s="75" t="s">
        <v>83</v>
      </c>
      <c r="P80" s="16">
        <v>3.0</v>
      </c>
      <c r="Q80" s="10">
        <v>-5.0</v>
      </c>
      <c r="R80" s="16">
        <v>49.0</v>
      </c>
      <c r="S80" s="67">
        <f t="shared" si="9"/>
        <v>120</v>
      </c>
      <c r="T80" s="67">
        <f t="shared" si="10"/>
        <v>-200</v>
      </c>
      <c r="U80" s="67">
        <f t="shared" si="11"/>
        <v>1960</v>
      </c>
      <c r="V80" s="47"/>
      <c r="W80" s="74">
        <v>74.0</v>
      </c>
      <c r="X80" s="75" t="s">
        <v>142</v>
      </c>
      <c r="Y80" s="74">
        <v>40.0</v>
      </c>
      <c r="Z80" s="75" t="s">
        <v>83</v>
      </c>
      <c r="AA80" s="16">
        <v>3.0</v>
      </c>
      <c r="AB80" s="10">
        <v>-5.0</v>
      </c>
      <c r="AC80" s="16">
        <v>49.0</v>
      </c>
      <c r="AD80" s="67">
        <f t="shared" si="12"/>
        <v>120</v>
      </c>
      <c r="AE80" s="67">
        <f t="shared" si="13"/>
        <v>-200</v>
      </c>
      <c r="AF80" s="67">
        <f t="shared" si="14"/>
        <v>1960</v>
      </c>
      <c r="AG80" s="47"/>
      <c r="AH80" s="74">
        <v>74.0</v>
      </c>
      <c r="AI80" s="75" t="s">
        <v>142</v>
      </c>
      <c r="AJ80" s="74">
        <v>40.0</v>
      </c>
      <c r="AK80" s="75" t="s">
        <v>83</v>
      </c>
      <c r="AL80" s="16">
        <v>3.0</v>
      </c>
      <c r="AM80" s="10">
        <v>-5.0</v>
      </c>
      <c r="AN80" s="16">
        <v>49.0</v>
      </c>
      <c r="AO80" s="67">
        <f t="shared" si="15"/>
        <v>120</v>
      </c>
      <c r="AP80" s="67">
        <f t="shared" si="16"/>
        <v>-200</v>
      </c>
      <c r="AQ80" s="67">
        <f t="shared" si="17"/>
        <v>1960</v>
      </c>
      <c r="AR80" s="43"/>
      <c r="AS80" s="74">
        <v>74.0</v>
      </c>
      <c r="AT80" s="75" t="s">
        <v>142</v>
      </c>
      <c r="AU80" s="76">
        <v>0.0</v>
      </c>
      <c r="AV80" s="75" t="s">
        <v>83</v>
      </c>
      <c r="AW80" s="16">
        <v>3.0</v>
      </c>
      <c r="AX80" s="10">
        <v>-5.0</v>
      </c>
      <c r="AY80" s="16">
        <v>49.0</v>
      </c>
      <c r="AZ80" s="67">
        <f t="shared" si="18"/>
        <v>0</v>
      </c>
      <c r="BA80" s="67">
        <f t="shared" si="19"/>
        <v>0</v>
      </c>
      <c r="BB80" s="67">
        <f t="shared" si="20"/>
        <v>0</v>
      </c>
      <c r="BC80" s="58"/>
      <c r="BD80" s="58"/>
      <c r="BE80" s="48"/>
      <c r="BF80" s="54"/>
      <c r="BG80" s="54"/>
      <c r="BH80" s="54"/>
      <c r="BI80" s="54"/>
      <c r="BJ80" s="54"/>
      <c r="BK80" s="54"/>
      <c r="BL80" s="58"/>
      <c r="BM80" s="48"/>
      <c r="BN80" s="58"/>
      <c r="BO80" s="48"/>
      <c r="BP80" s="54"/>
      <c r="BQ80" s="54"/>
      <c r="BR80" s="54"/>
      <c r="BS80" s="54"/>
      <c r="BT80" s="54"/>
      <c r="BU80" s="54"/>
      <c r="BV80" s="48"/>
    </row>
    <row r="81">
      <c r="A81" s="74">
        <v>75.0</v>
      </c>
      <c r="B81" s="75" t="s">
        <v>143</v>
      </c>
      <c r="C81" s="74">
        <v>40.0</v>
      </c>
      <c r="D81" s="75" t="s">
        <v>83</v>
      </c>
      <c r="E81" s="16">
        <v>3.0</v>
      </c>
      <c r="F81" s="10">
        <v>-5.0</v>
      </c>
      <c r="G81" s="16">
        <v>42.0</v>
      </c>
      <c r="H81" s="62">
        <f t="shared" si="6"/>
        <v>120</v>
      </c>
      <c r="I81" s="62">
        <f t="shared" si="7"/>
        <v>-200</v>
      </c>
      <c r="J81" s="62">
        <f t="shared" si="8"/>
        <v>1680</v>
      </c>
      <c r="K81" s="43"/>
      <c r="L81" s="74">
        <v>75.0</v>
      </c>
      <c r="M81" s="75" t="s">
        <v>143</v>
      </c>
      <c r="N81" s="74">
        <v>40.0</v>
      </c>
      <c r="O81" s="75" t="s">
        <v>83</v>
      </c>
      <c r="P81" s="16">
        <v>3.0</v>
      </c>
      <c r="Q81" s="10">
        <v>-5.0</v>
      </c>
      <c r="R81" s="16">
        <v>42.0</v>
      </c>
      <c r="S81" s="62">
        <f t="shared" si="9"/>
        <v>120</v>
      </c>
      <c r="T81" s="62">
        <f t="shared" si="10"/>
        <v>-200</v>
      </c>
      <c r="U81" s="62">
        <f t="shared" si="11"/>
        <v>1680</v>
      </c>
      <c r="V81" s="47"/>
      <c r="W81" s="74">
        <v>75.0</v>
      </c>
      <c r="X81" s="75" t="s">
        <v>143</v>
      </c>
      <c r="Y81" s="74">
        <v>40.0</v>
      </c>
      <c r="Z81" s="75" t="s">
        <v>83</v>
      </c>
      <c r="AA81" s="16">
        <v>3.0</v>
      </c>
      <c r="AB81" s="10">
        <v>-5.0</v>
      </c>
      <c r="AC81" s="16">
        <v>42.0</v>
      </c>
      <c r="AD81" s="62">
        <f t="shared" si="12"/>
        <v>120</v>
      </c>
      <c r="AE81" s="62">
        <f t="shared" si="13"/>
        <v>-200</v>
      </c>
      <c r="AF81" s="62">
        <f t="shared" si="14"/>
        <v>1680</v>
      </c>
      <c r="AG81" s="47"/>
      <c r="AH81" s="74">
        <v>75.0</v>
      </c>
      <c r="AI81" s="75" t="s">
        <v>143</v>
      </c>
      <c r="AJ81" s="74">
        <v>40.0</v>
      </c>
      <c r="AK81" s="75" t="s">
        <v>83</v>
      </c>
      <c r="AL81" s="16">
        <v>3.0</v>
      </c>
      <c r="AM81" s="10">
        <v>-5.0</v>
      </c>
      <c r="AN81" s="16">
        <v>42.0</v>
      </c>
      <c r="AO81" s="62">
        <f t="shared" si="15"/>
        <v>120</v>
      </c>
      <c r="AP81" s="62">
        <f t="shared" si="16"/>
        <v>-200</v>
      </c>
      <c r="AQ81" s="62">
        <f t="shared" si="17"/>
        <v>1680</v>
      </c>
      <c r="AR81" s="43"/>
      <c r="AS81" s="74">
        <v>75.0</v>
      </c>
      <c r="AT81" s="75" t="s">
        <v>143</v>
      </c>
      <c r="AU81" s="76">
        <v>0.0</v>
      </c>
      <c r="AV81" s="75" t="s">
        <v>83</v>
      </c>
      <c r="AW81" s="16">
        <v>3.0</v>
      </c>
      <c r="AX81" s="10">
        <v>-5.0</v>
      </c>
      <c r="AY81" s="16">
        <v>42.0</v>
      </c>
      <c r="AZ81" s="62">
        <f t="shared" si="18"/>
        <v>0</v>
      </c>
      <c r="BA81" s="62">
        <f t="shared" si="19"/>
        <v>0</v>
      </c>
      <c r="BB81" s="62">
        <f t="shared" si="20"/>
        <v>0</v>
      </c>
      <c r="BC81" s="58"/>
      <c r="BD81" s="58"/>
      <c r="BE81" s="48"/>
      <c r="BF81" s="54"/>
      <c r="BG81" s="54"/>
      <c r="BH81" s="54"/>
      <c r="BI81" s="54"/>
      <c r="BJ81" s="54"/>
      <c r="BK81" s="54"/>
      <c r="BL81" s="58"/>
      <c r="BM81" s="48"/>
      <c r="BN81" s="58"/>
      <c r="BO81" s="48"/>
      <c r="BP81" s="54"/>
      <c r="BQ81" s="54"/>
      <c r="BR81" s="54"/>
      <c r="BS81" s="54"/>
      <c r="BT81" s="54"/>
      <c r="BU81" s="54"/>
      <c r="BV81" s="48"/>
    </row>
    <row r="82">
      <c r="A82" s="74">
        <v>76.0</v>
      </c>
      <c r="B82" s="75" t="s">
        <v>144</v>
      </c>
      <c r="C82" s="74">
        <v>40.0</v>
      </c>
      <c r="D82" s="75" t="s">
        <v>83</v>
      </c>
      <c r="E82" s="16">
        <v>3.0</v>
      </c>
      <c r="F82" s="10">
        <v>-5.0</v>
      </c>
      <c r="G82" s="16">
        <v>35.0</v>
      </c>
      <c r="H82" s="67">
        <f t="shared" si="6"/>
        <v>120</v>
      </c>
      <c r="I82" s="67">
        <f t="shared" si="7"/>
        <v>-200</v>
      </c>
      <c r="J82" s="67">
        <f t="shared" si="8"/>
        <v>1400</v>
      </c>
      <c r="K82" s="43"/>
      <c r="L82" s="74">
        <v>76.0</v>
      </c>
      <c r="M82" s="75" t="s">
        <v>144</v>
      </c>
      <c r="N82" s="74">
        <v>40.0</v>
      </c>
      <c r="O82" s="75" t="s">
        <v>83</v>
      </c>
      <c r="P82" s="16">
        <v>3.0</v>
      </c>
      <c r="Q82" s="10">
        <v>-5.0</v>
      </c>
      <c r="R82" s="16">
        <v>35.0</v>
      </c>
      <c r="S82" s="67">
        <f t="shared" si="9"/>
        <v>120</v>
      </c>
      <c r="T82" s="67">
        <f t="shared" si="10"/>
        <v>-200</v>
      </c>
      <c r="U82" s="67">
        <f t="shared" si="11"/>
        <v>1400</v>
      </c>
      <c r="V82" s="47"/>
      <c r="W82" s="74">
        <v>76.0</v>
      </c>
      <c r="X82" s="75" t="s">
        <v>144</v>
      </c>
      <c r="Y82" s="74">
        <v>40.0</v>
      </c>
      <c r="Z82" s="75" t="s">
        <v>83</v>
      </c>
      <c r="AA82" s="16">
        <v>3.0</v>
      </c>
      <c r="AB82" s="10">
        <v>-5.0</v>
      </c>
      <c r="AC82" s="16">
        <v>35.0</v>
      </c>
      <c r="AD82" s="67">
        <f t="shared" si="12"/>
        <v>120</v>
      </c>
      <c r="AE82" s="67">
        <f t="shared" si="13"/>
        <v>-200</v>
      </c>
      <c r="AF82" s="67">
        <f t="shared" si="14"/>
        <v>1400</v>
      </c>
      <c r="AG82" s="47"/>
      <c r="AH82" s="74">
        <v>76.0</v>
      </c>
      <c r="AI82" s="75" t="s">
        <v>144</v>
      </c>
      <c r="AJ82" s="74">
        <v>40.0</v>
      </c>
      <c r="AK82" s="75" t="s">
        <v>83</v>
      </c>
      <c r="AL82" s="16">
        <v>3.0</v>
      </c>
      <c r="AM82" s="10">
        <v>-5.0</v>
      </c>
      <c r="AN82" s="16">
        <v>35.0</v>
      </c>
      <c r="AO82" s="67">
        <f t="shared" si="15"/>
        <v>120</v>
      </c>
      <c r="AP82" s="67">
        <f t="shared" si="16"/>
        <v>-200</v>
      </c>
      <c r="AQ82" s="67">
        <f t="shared" si="17"/>
        <v>1400</v>
      </c>
      <c r="AR82" s="43"/>
      <c r="AS82" s="74">
        <v>76.0</v>
      </c>
      <c r="AT82" s="75" t="s">
        <v>144</v>
      </c>
      <c r="AU82" s="76">
        <v>0.0</v>
      </c>
      <c r="AV82" s="75" t="s">
        <v>83</v>
      </c>
      <c r="AW82" s="16">
        <v>3.0</v>
      </c>
      <c r="AX82" s="10">
        <v>-5.0</v>
      </c>
      <c r="AY82" s="16">
        <v>35.0</v>
      </c>
      <c r="AZ82" s="67">
        <f t="shared" si="18"/>
        <v>0</v>
      </c>
      <c r="BA82" s="67">
        <f t="shared" si="19"/>
        <v>0</v>
      </c>
      <c r="BB82" s="67">
        <f t="shared" si="20"/>
        <v>0</v>
      </c>
      <c r="BC82" s="58"/>
      <c r="BD82" s="58"/>
      <c r="BE82" s="48"/>
      <c r="BF82" s="54"/>
      <c r="BG82" s="54"/>
      <c r="BH82" s="54"/>
      <c r="BI82" s="54"/>
      <c r="BJ82" s="54"/>
      <c r="BK82" s="54"/>
      <c r="BL82" s="58"/>
      <c r="BM82" s="48"/>
      <c r="BN82" s="58"/>
      <c r="BO82" s="48"/>
      <c r="BP82" s="54"/>
      <c r="BQ82" s="54"/>
      <c r="BR82" s="54"/>
      <c r="BS82" s="54"/>
      <c r="BT82" s="54"/>
      <c r="BU82" s="54"/>
      <c r="BV82" s="48"/>
    </row>
    <row r="83">
      <c r="A83" s="74">
        <v>77.0</v>
      </c>
      <c r="B83" s="75" t="s">
        <v>145</v>
      </c>
      <c r="C83" s="74">
        <v>40.0</v>
      </c>
      <c r="D83" s="75" t="s">
        <v>83</v>
      </c>
      <c r="E83" s="16">
        <v>3.0</v>
      </c>
      <c r="F83" s="10">
        <v>-5.0</v>
      </c>
      <c r="G83" s="16">
        <v>28.0</v>
      </c>
      <c r="H83" s="62">
        <f t="shared" si="6"/>
        <v>120</v>
      </c>
      <c r="I83" s="62">
        <f t="shared" si="7"/>
        <v>-200</v>
      </c>
      <c r="J83" s="62">
        <f t="shared" si="8"/>
        <v>1120</v>
      </c>
      <c r="K83" s="43"/>
      <c r="L83" s="74">
        <v>77.0</v>
      </c>
      <c r="M83" s="75" t="s">
        <v>145</v>
      </c>
      <c r="N83" s="74">
        <v>40.0</v>
      </c>
      <c r="O83" s="75" t="s">
        <v>83</v>
      </c>
      <c r="P83" s="16">
        <v>3.0</v>
      </c>
      <c r="Q83" s="10">
        <v>-5.0</v>
      </c>
      <c r="R83" s="16">
        <v>28.0</v>
      </c>
      <c r="S83" s="62">
        <f t="shared" si="9"/>
        <v>120</v>
      </c>
      <c r="T83" s="62">
        <f t="shared" si="10"/>
        <v>-200</v>
      </c>
      <c r="U83" s="62">
        <f t="shared" si="11"/>
        <v>1120</v>
      </c>
      <c r="V83" s="47"/>
      <c r="W83" s="74">
        <v>77.0</v>
      </c>
      <c r="X83" s="75" t="s">
        <v>145</v>
      </c>
      <c r="Y83" s="74">
        <v>40.0</v>
      </c>
      <c r="Z83" s="75" t="s">
        <v>83</v>
      </c>
      <c r="AA83" s="16">
        <v>3.0</v>
      </c>
      <c r="AB83" s="10">
        <v>-5.0</v>
      </c>
      <c r="AC83" s="16">
        <v>28.0</v>
      </c>
      <c r="AD83" s="62">
        <f t="shared" si="12"/>
        <v>120</v>
      </c>
      <c r="AE83" s="62">
        <f t="shared" si="13"/>
        <v>-200</v>
      </c>
      <c r="AF83" s="62">
        <f t="shared" si="14"/>
        <v>1120</v>
      </c>
      <c r="AG83" s="47"/>
      <c r="AH83" s="74">
        <v>77.0</v>
      </c>
      <c r="AI83" s="75" t="s">
        <v>145</v>
      </c>
      <c r="AJ83" s="74">
        <v>40.0</v>
      </c>
      <c r="AK83" s="75" t="s">
        <v>83</v>
      </c>
      <c r="AL83" s="16">
        <v>3.0</v>
      </c>
      <c r="AM83" s="10">
        <v>-5.0</v>
      </c>
      <c r="AN83" s="16">
        <v>28.0</v>
      </c>
      <c r="AO83" s="62">
        <f t="shared" si="15"/>
        <v>120</v>
      </c>
      <c r="AP83" s="62">
        <f t="shared" si="16"/>
        <v>-200</v>
      </c>
      <c r="AQ83" s="62">
        <f t="shared" si="17"/>
        <v>1120</v>
      </c>
      <c r="AR83" s="43"/>
      <c r="AS83" s="74">
        <v>77.0</v>
      </c>
      <c r="AT83" s="75" t="s">
        <v>145</v>
      </c>
      <c r="AU83" s="76">
        <v>0.0</v>
      </c>
      <c r="AV83" s="75" t="s">
        <v>83</v>
      </c>
      <c r="AW83" s="16">
        <v>3.0</v>
      </c>
      <c r="AX83" s="10">
        <v>-5.0</v>
      </c>
      <c r="AY83" s="16">
        <v>28.0</v>
      </c>
      <c r="AZ83" s="62">
        <f t="shared" si="18"/>
        <v>0</v>
      </c>
      <c r="BA83" s="62">
        <f t="shared" si="19"/>
        <v>0</v>
      </c>
      <c r="BB83" s="62">
        <f t="shared" si="20"/>
        <v>0</v>
      </c>
      <c r="BC83" s="58"/>
      <c r="BD83" s="58"/>
      <c r="BE83" s="48"/>
      <c r="BF83" s="54"/>
      <c r="BG83" s="54"/>
      <c r="BH83" s="54"/>
      <c r="BI83" s="54"/>
      <c r="BJ83" s="54"/>
      <c r="BK83" s="54"/>
      <c r="BL83" s="58"/>
      <c r="BM83" s="48"/>
      <c r="BN83" s="58"/>
      <c r="BO83" s="48"/>
      <c r="BP83" s="54"/>
      <c r="BQ83" s="54"/>
      <c r="BR83" s="54"/>
      <c r="BS83" s="54"/>
      <c r="BT83" s="54"/>
      <c r="BU83" s="54"/>
      <c r="BV83" s="48"/>
    </row>
    <row r="84">
      <c r="A84" s="74">
        <v>78.0</v>
      </c>
      <c r="B84" s="75" t="s">
        <v>146</v>
      </c>
      <c r="C84" s="74">
        <v>40.0</v>
      </c>
      <c r="D84" s="75" t="s">
        <v>83</v>
      </c>
      <c r="E84" s="16">
        <v>6.0</v>
      </c>
      <c r="F84" s="10">
        <v>-5.0</v>
      </c>
      <c r="G84" s="16">
        <v>49.0</v>
      </c>
      <c r="H84" s="67">
        <f t="shared" si="6"/>
        <v>240</v>
      </c>
      <c r="I84" s="67">
        <f t="shared" si="7"/>
        <v>-200</v>
      </c>
      <c r="J84" s="67">
        <f t="shared" si="8"/>
        <v>1960</v>
      </c>
      <c r="K84" s="43"/>
      <c r="L84" s="74">
        <v>78.0</v>
      </c>
      <c r="M84" s="75" t="s">
        <v>146</v>
      </c>
      <c r="N84" s="74">
        <v>40.0</v>
      </c>
      <c r="O84" s="75" t="s">
        <v>83</v>
      </c>
      <c r="P84" s="16">
        <v>6.0</v>
      </c>
      <c r="Q84" s="10">
        <v>-5.0</v>
      </c>
      <c r="R84" s="16">
        <v>49.0</v>
      </c>
      <c r="S84" s="67">
        <f t="shared" si="9"/>
        <v>240</v>
      </c>
      <c r="T84" s="67">
        <f t="shared" si="10"/>
        <v>-200</v>
      </c>
      <c r="U84" s="67">
        <f t="shared" si="11"/>
        <v>1960</v>
      </c>
      <c r="V84" s="47"/>
      <c r="W84" s="74">
        <v>78.0</v>
      </c>
      <c r="X84" s="75" t="s">
        <v>146</v>
      </c>
      <c r="Y84" s="74">
        <v>40.0</v>
      </c>
      <c r="Z84" s="75" t="s">
        <v>83</v>
      </c>
      <c r="AA84" s="16">
        <v>6.0</v>
      </c>
      <c r="AB84" s="10">
        <v>-5.0</v>
      </c>
      <c r="AC84" s="16">
        <v>49.0</v>
      </c>
      <c r="AD84" s="67">
        <f t="shared" si="12"/>
        <v>240</v>
      </c>
      <c r="AE84" s="67">
        <f t="shared" si="13"/>
        <v>-200</v>
      </c>
      <c r="AF84" s="67">
        <f t="shared" si="14"/>
        <v>1960</v>
      </c>
      <c r="AG84" s="47"/>
      <c r="AH84" s="74">
        <v>78.0</v>
      </c>
      <c r="AI84" s="75" t="s">
        <v>146</v>
      </c>
      <c r="AJ84" s="74">
        <v>40.0</v>
      </c>
      <c r="AK84" s="75" t="s">
        <v>83</v>
      </c>
      <c r="AL84" s="16">
        <v>6.0</v>
      </c>
      <c r="AM84" s="10">
        <v>-5.0</v>
      </c>
      <c r="AN84" s="16">
        <v>49.0</v>
      </c>
      <c r="AO84" s="67">
        <f t="shared" si="15"/>
        <v>240</v>
      </c>
      <c r="AP84" s="67">
        <f t="shared" si="16"/>
        <v>-200</v>
      </c>
      <c r="AQ84" s="67">
        <f t="shared" si="17"/>
        <v>1960</v>
      </c>
      <c r="AR84" s="43"/>
      <c r="AS84" s="74">
        <v>78.0</v>
      </c>
      <c r="AT84" s="75" t="s">
        <v>146</v>
      </c>
      <c r="AU84" s="76">
        <v>0.0</v>
      </c>
      <c r="AV84" s="75" t="s">
        <v>83</v>
      </c>
      <c r="AW84" s="16">
        <v>6.0</v>
      </c>
      <c r="AX84" s="10">
        <v>-5.0</v>
      </c>
      <c r="AY84" s="16">
        <v>49.0</v>
      </c>
      <c r="AZ84" s="67">
        <f t="shared" si="18"/>
        <v>0</v>
      </c>
      <c r="BA84" s="67">
        <f t="shared" si="19"/>
        <v>0</v>
      </c>
      <c r="BB84" s="67">
        <f t="shared" si="20"/>
        <v>0</v>
      </c>
      <c r="BC84" s="58"/>
      <c r="BD84" s="58"/>
      <c r="BE84" s="48"/>
      <c r="BF84" s="54"/>
      <c r="BG84" s="54"/>
      <c r="BH84" s="54"/>
      <c r="BI84" s="54"/>
      <c r="BJ84" s="54"/>
      <c r="BK84" s="54"/>
      <c r="BL84" s="58"/>
      <c r="BM84" s="48"/>
      <c r="BN84" s="58"/>
      <c r="BO84" s="48"/>
      <c r="BP84" s="54"/>
      <c r="BQ84" s="54"/>
      <c r="BR84" s="54"/>
      <c r="BS84" s="54"/>
      <c r="BT84" s="54"/>
      <c r="BU84" s="54"/>
      <c r="BV84" s="48"/>
    </row>
    <row r="85">
      <c r="A85" s="74">
        <v>79.0</v>
      </c>
      <c r="B85" s="75" t="s">
        <v>147</v>
      </c>
      <c r="C85" s="74">
        <v>40.0</v>
      </c>
      <c r="D85" s="75" t="s">
        <v>83</v>
      </c>
      <c r="E85" s="16">
        <v>6.0</v>
      </c>
      <c r="F85" s="10">
        <v>-5.0</v>
      </c>
      <c r="G85" s="16">
        <v>56.0</v>
      </c>
      <c r="H85" s="62">
        <f t="shared" si="6"/>
        <v>240</v>
      </c>
      <c r="I85" s="62">
        <f t="shared" si="7"/>
        <v>-200</v>
      </c>
      <c r="J85" s="62">
        <f t="shared" si="8"/>
        <v>2240</v>
      </c>
      <c r="K85" s="43"/>
      <c r="L85" s="74">
        <v>79.0</v>
      </c>
      <c r="M85" s="75" t="s">
        <v>147</v>
      </c>
      <c r="N85" s="74">
        <v>40.0</v>
      </c>
      <c r="O85" s="75" t="s">
        <v>83</v>
      </c>
      <c r="P85" s="16">
        <v>6.0</v>
      </c>
      <c r="Q85" s="10">
        <v>-5.0</v>
      </c>
      <c r="R85" s="16">
        <v>56.0</v>
      </c>
      <c r="S85" s="62">
        <f t="shared" si="9"/>
        <v>240</v>
      </c>
      <c r="T85" s="62">
        <f t="shared" si="10"/>
        <v>-200</v>
      </c>
      <c r="U85" s="62">
        <f t="shared" si="11"/>
        <v>2240</v>
      </c>
      <c r="V85" s="47"/>
      <c r="W85" s="74">
        <v>79.0</v>
      </c>
      <c r="X85" s="75" t="s">
        <v>147</v>
      </c>
      <c r="Y85" s="74">
        <v>40.0</v>
      </c>
      <c r="Z85" s="75" t="s">
        <v>83</v>
      </c>
      <c r="AA85" s="16">
        <v>6.0</v>
      </c>
      <c r="AB85" s="10">
        <v>-5.0</v>
      </c>
      <c r="AC85" s="16">
        <v>56.0</v>
      </c>
      <c r="AD85" s="62">
        <f t="shared" si="12"/>
        <v>240</v>
      </c>
      <c r="AE85" s="62">
        <f t="shared" si="13"/>
        <v>-200</v>
      </c>
      <c r="AF85" s="62">
        <f t="shared" si="14"/>
        <v>2240</v>
      </c>
      <c r="AG85" s="47"/>
      <c r="AH85" s="74">
        <v>79.0</v>
      </c>
      <c r="AI85" s="75" t="s">
        <v>147</v>
      </c>
      <c r="AJ85" s="74">
        <v>40.0</v>
      </c>
      <c r="AK85" s="75" t="s">
        <v>83</v>
      </c>
      <c r="AL85" s="16">
        <v>6.0</v>
      </c>
      <c r="AM85" s="10">
        <v>-5.0</v>
      </c>
      <c r="AN85" s="16">
        <v>56.0</v>
      </c>
      <c r="AO85" s="62">
        <f t="shared" si="15"/>
        <v>240</v>
      </c>
      <c r="AP85" s="62">
        <f t="shared" si="16"/>
        <v>-200</v>
      </c>
      <c r="AQ85" s="62">
        <f t="shared" si="17"/>
        <v>2240</v>
      </c>
      <c r="AR85" s="43"/>
      <c r="AS85" s="74">
        <v>79.0</v>
      </c>
      <c r="AT85" s="75" t="s">
        <v>147</v>
      </c>
      <c r="AU85" s="76">
        <v>0.0</v>
      </c>
      <c r="AV85" s="75" t="s">
        <v>83</v>
      </c>
      <c r="AW85" s="16">
        <v>6.0</v>
      </c>
      <c r="AX85" s="10">
        <v>-5.0</v>
      </c>
      <c r="AY85" s="16">
        <v>56.0</v>
      </c>
      <c r="AZ85" s="62">
        <f t="shared" si="18"/>
        <v>0</v>
      </c>
      <c r="BA85" s="62">
        <f t="shared" si="19"/>
        <v>0</v>
      </c>
      <c r="BB85" s="62">
        <f t="shared" si="20"/>
        <v>0</v>
      </c>
      <c r="BC85" s="58"/>
      <c r="BD85" s="58"/>
      <c r="BE85" s="48"/>
      <c r="BF85" s="54"/>
      <c r="BG85" s="54"/>
      <c r="BH85" s="54"/>
      <c r="BI85" s="54"/>
      <c r="BJ85" s="54"/>
      <c r="BK85" s="54"/>
      <c r="BL85" s="58"/>
      <c r="BM85" s="48"/>
      <c r="BN85" s="58"/>
      <c r="BO85" s="48"/>
      <c r="BP85" s="54"/>
      <c r="BQ85" s="54"/>
      <c r="BR85" s="54"/>
      <c r="BS85" s="54"/>
      <c r="BT85" s="54"/>
      <c r="BU85" s="54"/>
      <c r="BV85" s="48"/>
    </row>
    <row r="86">
      <c r="A86" s="74">
        <v>80.0</v>
      </c>
      <c r="B86" s="75" t="s">
        <v>148</v>
      </c>
      <c r="C86" s="74">
        <v>40.0</v>
      </c>
      <c r="D86" s="75" t="s">
        <v>83</v>
      </c>
      <c r="E86" s="16">
        <v>6.0</v>
      </c>
      <c r="F86" s="10">
        <v>5.0</v>
      </c>
      <c r="G86" s="16">
        <v>56.0</v>
      </c>
      <c r="H86" s="67">
        <f t="shared" si="6"/>
        <v>240</v>
      </c>
      <c r="I86" s="67">
        <f t="shared" si="7"/>
        <v>200</v>
      </c>
      <c r="J86" s="67">
        <f t="shared" si="8"/>
        <v>2240</v>
      </c>
      <c r="K86" s="43"/>
      <c r="L86" s="74">
        <v>80.0</v>
      </c>
      <c r="M86" s="75" t="s">
        <v>148</v>
      </c>
      <c r="N86" s="74">
        <v>40.0</v>
      </c>
      <c r="O86" s="75" t="s">
        <v>83</v>
      </c>
      <c r="P86" s="16">
        <v>6.0</v>
      </c>
      <c r="Q86" s="10">
        <v>5.0</v>
      </c>
      <c r="R86" s="16">
        <v>56.0</v>
      </c>
      <c r="S86" s="67">
        <f t="shared" si="9"/>
        <v>240</v>
      </c>
      <c r="T86" s="67">
        <f t="shared" si="10"/>
        <v>200</v>
      </c>
      <c r="U86" s="67">
        <f t="shared" si="11"/>
        <v>2240</v>
      </c>
      <c r="V86" s="47"/>
      <c r="W86" s="74">
        <v>80.0</v>
      </c>
      <c r="X86" s="75" t="s">
        <v>148</v>
      </c>
      <c r="Y86" s="74">
        <v>40.0</v>
      </c>
      <c r="Z86" s="75" t="s">
        <v>83</v>
      </c>
      <c r="AA86" s="16">
        <v>6.0</v>
      </c>
      <c r="AB86" s="10">
        <v>5.0</v>
      </c>
      <c r="AC86" s="16">
        <v>56.0</v>
      </c>
      <c r="AD86" s="67">
        <f t="shared" si="12"/>
        <v>240</v>
      </c>
      <c r="AE86" s="67">
        <f t="shared" si="13"/>
        <v>200</v>
      </c>
      <c r="AF86" s="67">
        <f t="shared" si="14"/>
        <v>2240</v>
      </c>
      <c r="AG86" s="47"/>
      <c r="AH86" s="74">
        <v>80.0</v>
      </c>
      <c r="AI86" s="75" t="s">
        <v>148</v>
      </c>
      <c r="AJ86" s="74">
        <v>40.0</v>
      </c>
      <c r="AK86" s="75" t="s">
        <v>83</v>
      </c>
      <c r="AL86" s="16">
        <v>6.0</v>
      </c>
      <c r="AM86" s="10">
        <v>5.0</v>
      </c>
      <c r="AN86" s="16">
        <v>56.0</v>
      </c>
      <c r="AO86" s="67">
        <f t="shared" si="15"/>
        <v>240</v>
      </c>
      <c r="AP86" s="67">
        <f t="shared" si="16"/>
        <v>200</v>
      </c>
      <c r="AQ86" s="67">
        <f t="shared" si="17"/>
        <v>2240</v>
      </c>
      <c r="AR86" s="43"/>
      <c r="AS86" s="74">
        <v>80.0</v>
      </c>
      <c r="AT86" s="75" t="s">
        <v>148</v>
      </c>
      <c r="AU86" s="76">
        <v>0.0</v>
      </c>
      <c r="AV86" s="75" t="s">
        <v>83</v>
      </c>
      <c r="AW86" s="16">
        <v>6.0</v>
      </c>
      <c r="AX86" s="10">
        <v>5.0</v>
      </c>
      <c r="AY86" s="16">
        <v>56.0</v>
      </c>
      <c r="AZ86" s="67">
        <f t="shared" si="18"/>
        <v>0</v>
      </c>
      <c r="BA86" s="67">
        <f t="shared" si="19"/>
        <v>0</v>
      </c>
      <c r="BB86" s="67">
        <f t="shared" si="20"/>
        <v>0</v>
      </c>
      <c r="BC86" s="58"/>
      <c r="BD86" s="58"/>
      <c r="BE86" s="48"/>
      <c r="BF86" s="54"/>
      <c r="BG86" s="54"/>
      <c r="BH86" s="54"/>
      <c r="BI86" s="54"/>
      <c r="BJ86" s="54"/>
      <c r="BK86" s="54"/>
      <c r="BL86" s="58"/>
      <c r="BM86" s="48"/>
      <c r="BN86" s="58"/>
      <c r="BO86" s="48"/>
      <c r="BP86" s="54"/>
      <c r="BQ86" s="54"/>
      <c r="BR86" s="54"/>
      <c r="BS86" s="54"/>
      <c r="BT86" s="54"/>
      <c r="BU86" s="54"/>
      <c r="BV86" s="48"/>
    </row>
    <row r="87">
      <c r="A87" s="74">
        <v>81.0</v>
      </c>
      <c r="B87" s="75" t="s">
        <v>149</v>
      </c>
      <c r="C87" s="74">
        <v>40.0</v>
      </c>
      <c r="D87" s="75" t="s">
        <v>83</v>
      </c>
      <c r="E87" s="16">
        <v>3.0</v>
      </c>
      <c r="F87" s="10">
        <v>-2.0</v>
      </c>
      <c r="G87" s="2">
        <v>56.0</v>
      </c>
      <c r="H87" s="62">
        <f t="shared" si="6"/>
        <v>120</v>
      </c>
      <c r="I87" s="62">
        <f t="shared" si="7"/>
        <v>-80</v>
      </c>
      <c r="J87" s="62">
        <f t="shared" si="8"/>
        <v>2240</v>
      </c>
      <c r="K87" s="43"/>
      <c r="L87" s="74">
        <v>81.0</v>
      </c>
      <c r="M87" s="75" t="s">
        <v>149</v>
      </c>
      <c r="N87" s="74">
        <v>40.0</v>
      </c>
      <c r="O87" s="75" t="s">
        <v>83</v>
      </c>
      <c r="P87" s="16">
        <v>3.0</v>
      </c>
      <c r="Q87" s="10">
        <v>-2.0</v>
      </c>
      <c r="R87" s="2">
        <v>56.0</v>
      </c>
      <c r="S87" s="62">
        <f t="shared" si="9"/>
        <v>120</v>
      </c>
      <c r="T87" s="62">
        <f t="shared" si="10"/>
        <v>-80</v>
      </c>
      <c r="U87" s="62">
        <f t="shared" si="11"/>
        <v>2240</v>
      </c>
      <c r="V87" s="47"/>
      <c r="W87" s="74">
        <v>81.0</v>
      </c>
      <c r="X87" s="75" t="s">
        <v>149</v>
      </c>
      <c r="Y87" s="74">
        <v>40.0</v>
      </c>
      <c r="Z87" s="75" t="s">
        <v>83</v>
      </c>
      <c r="AA87" s="16">
        <v>3.0</v>
      </c>
      <c r="AB87" s="10">
        <v>-2.0</v>
      </c>
      <c r="AC87" s="2">
        <v>56.0</v>
      </c>
      <c r="AD87" s="62">
        <f t="shared" si="12"/>
        <v>120</v>
      </c>
      <c r="AE87" s="62">
        <f t="shared" si="13"/>
        <v>-80</v>
      </c>
      <c r="AF87" s="62">
        <f t="shared" si="14"/>
        <v>2240</v>
      </c>
      <c r="AG87" s="47"/>
      <c r="AH87" s="74">
        <v>81.0</v>
      </c>
      <c r="AI87" s="75" t="s">
        <v>149</v>
      </c>
      <c r="AJ87" s="74">
        <v>40.0</v>
      </c>
      <c r="AK87" s="75" t="s">
        <v>83</v>
      </c>
      <c r="AL87" s="16">
        <v>3.0</v>
      </c>
      <c r="AM87" s="10">
        <v>-2.0</v>
      </c>
      <c r="AN87" s="2">
        <v>56.0</v>
      </c>
      <c r="AO87" s="62">
        <f t="shared" si="15"/>
        <v>120</v>
      </c>
      <c r="AP87" s="62">
        <f t="shared" si="16"/>
        <v>-80</v>
      </c>
      <c r="AQ87" s="62">
        <f t="shared" si="17"/>
        <v>2240</v>
      </c>
      <c r="AR87" s="43"/>
      <c r="AS87" s="74">
        <v>81.0</v>
      </c>
      <c r="AT87" s="75" t="s">
        <v>149</v>
      </c>
      <c r="AU87" s="76">
        <v>0.0</v>
      </c>
      <c r="AV87" s="75" t="s">
        <v>83</v>
      </c>
      <c r="AW87" s="16">
        <v>3.0</v>
      </c>
      <c r="AX87" s="10">
        <v>-2.0</v>
      </c>
      <c r="AY87" s="2">
        <v>56.0</v>
      </c>
      <c r="AZ87" s="62">
        <f t="shared" si="18"/>
        <v>0</v>
      </c>
      <c r="BA87" s="62">
        <f t="shared" si="19"/>
        <v>0</v>
      </c>
      <c r="BB87" s="62">
        <f t="shared" si="20"/>
        <v>0</v>
      </c>
      <c r="BC87" s="58"/>
      <c r="BD87" s="58"/>
      <c r="BE87" s="48"/>
      <c r="BF87" s="54"/>
      <c r="BG87" s="54"/>
      <c r="BH87" s="54"/>
      <c r="BI87" s="54"/>
      <c r="BJ87" s="54"/>
      <c r="BK87" s="54"/>
      <c r="BL87" s="58"/>
      <c r="BM87" s="48"/>
      <c r="BN87" s="58"/>
      <c r="BO87" s="48"/>
      <c r="BP87" s="54"/>
      <c r="BQ87" s="54"/>
      <c r="BR87" s="54"/>
      <c r="BS87" s="54"/>
      <c r="BT87" s="54"/>
      <c r="BU87" s="54"/>
      <c r="BV87" s="48"/>
    </row>
    <row r="88">
      <c r="A88" s="74">
        <v>82.0</v>
      </c>
      <c r="B88" s="75" t="s">
        <v>150</v>
      </c>
      <c r="C88" s="74">
        <v>40.0</v>
      </c>
      <c r="D88" s="75" t="s">
        <v>83</v>
      </c>
      <c r="E88" s="16">
        <v>3.0</v>
      </c>
      <c r="F88" s="10">
        <v>-2.0</v>
      </c>
      <c r="G88" s="16">
        <v>49.0</v>
      </c>
      <c r="H88" s="67">
        <f t="shared" si="6"/>
        <v>120</v>
      </c>
      <c r="I88" s="67">
        <f t="shared" si="7"/>
        <v>-80</v>
      </c>
      <c r="J88" s="67">
        <f t="shared" si="8"/>
        <v>1960</v>
      </c>
      <c r="K88" s="43"/>
      <c r="L88" s="74">
        <v>82.0</v>
      </c>
      <c r="M88" s="75" t="s">
        <v>150</v>
      </c>
      <c r="N88" s="74">
        <v>40.0</v>
      </c>
      <c r="O88" s="75" t="s">
        <v>83</v>
      </c>
      <c r="P88" s="16">
        <v>3.0</v>
      </c>
      <c r="Q88" s="10">
        <v>-2.0</v>
      </c>
      <c r="R88" s="16">
        <v>49.0</v>
      </c>
      <c r="S88" s="67">
        <f t="shared" si="9"/>
        <v>120</v>
      </c>
      <c r="T88" s="67">
        <f t="shared" si="10"/>
        <v>-80</v>
      </c>
      <c r="U88" s="67">
        <f t="shared" si="11"/>
        <v>1960</v>
      </c>
      <c r="V88" s="47"/>
      <c r="W88" s="74">
        <v>82.0</v>
      </c>
      <c r="X88" s="75" t="s">
        <v>150</v>
      </c>
      <c r="Y88" s="74">
        <v>40.0</v>
      </c>
      <c r="Z88" s="75" t="s">
        <v>83</v>
      </c>
      <c r="AA88" s="16">
        <v>3.0</v>
      </c>
      <c r="AB88" s="10">
        <v>-2.0</v>
      </c>
      <c r="AC88" s="16">
        <v>49.0</v>
      </c>
      <c r="AD88" s="67">
        <f t="shared" si="12"/>
        <v>120</v>
      </c>
      <c r="AE88" s="67">
        <f t="shared" si="13"/>
        <v>-80</v>
      </c>
      <c r="AF88" s="67">
        <f t="shared" si="14"/>
        <v>1960</v>
      </c>
      <c r="AG88" s="47"/>
      <c r="AH88" s="74">
        <v>82.0</v>
      </c>
      <c r="AI88" s="75" t="s">
        <v>150</v>
      </c>
      <c r="AJ88" s="74">
        <v>40.0</v>
      </c>
      <c r="AK88" s="75" t="s">
        <v>83</v>
      </c>
      <c r="AL88" s="16">
        <v>3.0</v>
      </c>
      <c r="AM88" s="10">
        <v>-2.0</v>
      </c>
      <c r="AN88" s="16">
        <v>49.0</v>
      </c>
      <c r="AO88" s="67">
        <f t="shared" si="15"/>
        <v>120</v>
      </c>
      <c r="AP88" s="67">
        <f t="shared" si="16"/>
        <v>-80</v>
      </c>
      <c r="AQ88" s="67">
        <f t="shared" si="17"/>
        <v>1960</v>
      </c>
      <c r="AR88" s="43"/>
      <c r="AS88" s="74">
        <v>82.0</v>
      </c>
      <c r="AT88" s="75" t="s">
        <v>150</v>
      </c>
      <c r="AU88" s="76">
        <v>0.0</v>
      </c>
      <c r="AV88" s="75" t="s">
        <v>83</v>
      </c>
      <c r="AW88" s="16">
        <v>3.0</v>
      </c>
      <c r="AX88" s="10">
        <v>-2.0</v>
      </c>
      <c r="AY88" s="16">
        <v>49.0</v>
      </c>
      <c r="AZ88" s="67">
        <f t="shared" si="18"/>
        <v>0</v>
      </c>
      <c r="BA88" s="67">
        <f t="shared" si="19"/>
        <v>0</v>
      </c>
      <c r="BB88" s="67">
        <f t="shared" si="20"/>
        <v>0</v>
      </c>
      <c r="BC88" s="58"/>
      <c r="BD88" s="58"/>
      <c r="BE88" s="48"/>
      <c r="BF88" s="54"/>
      <c r="BG88" s="54"/>
      <c r="BH88" s="54"/>
      <c r="BI88" s="54"/>
      <c r="BJ88" s="54"/>
      <c r="BK88" s="54"/>
      <c r="BL88" s="58"/>
      <c r="BM88" s="48"/>
      <c r="BN88" s="58"/>
      <c r="BO88" s="48"/>
      <c r="BP88" s="54"/>
      <c r="BQ88" s="54"/>
      <c r="BR88" s="54"/>
      <c r="BS88" s="54"/>
      <c r="BT88" s="54"/>
      <c r="BU88" s="54"/>
      <c r="BV88" s="48"/>
    </row>
    <row r="89">
      <c r="A89" s="74">
        <v>83.0</v>
      </c>
      <c r="B89" s="75" t="s">
        <v>151</v>
      </c>
      <c r="C89" s="74">
        <v>40.0</v>
      </c>
      <c r="D89" s="75" t="s">
        <v>83</v>
      </c>
      <c r="E89" s="16">
        <v>3.0</v>
      </c>
      <c r="F89" s="10">
        <v>-2.0</v>
      </c>
      <c r="G89" s="16">
        <v>42.0</v>
      </c>
      <c r="H89" s="62">
        <f t="shared" si="6"/>
        <v>120</v>
      </c>
      <c r="I89" s="62">
        <f t="shared" si="7"/>
        <v>-80</v>
      </c>
      <c r="J89" s="62">
        <f t="shared" si="8"/>
        <v>1680</v>
      </c>
      <c r="K89" s="43"/>
      <c r="L89" s="74">
        <v>83.0</v>
      </c>
      <c r="M89" s="75" t="s">
        <v>151</v>
      </c>
      <c r="N89" s="74">
        <v>40.0</v>
      </c>
      <c r="O89" s="75" t="s">
        <v>83</v>
      </c>
      <c r="P89" s="16">
        <v>3.0</v>
      </c>
      <c r="Q89" s="10">
        <v>-2.0</v>
      </c>
      <c r="R89" s="16">
        <v>42.0</v>
      </c>
      <c r="S89" s="62">
        <f t="shared" si="9"/>
        <v>120</v>
      </c>
      <c r="T89" s="62">
        <f t="shared" si="10"/>
        <v>-80</v>
      </c>
      <c r="U89" s="62">
        <f t="shared" si="11"/>
        <v>1680</v>
      </c>
      <c r="V89" s="47"/>
      <c r="W89" s="74">
        <v>83.0</v>
      </c>
      <c r="X89" s="75" t="s">
        <v>151</v>
      </c>
      <c r="Y89" s="74">
        <v>40.0</v>
      </c>
      <c r="Z89" s="75" t="s">
        <v>83</v>
      </c>
      <c r="AA89" s="16">
        <v>3.0</v>
      </c>
      <c r="AB89" s="10">
        <v>-2.0</v>
      </c>
      <c r="AC89" s="16">
        <v>42.0</v>
      </c>
      <c r="AD89" s="62">
        <f t="shared" si="12"/>
        <v>120</v>
      </c>
      <c r="AE89" s="62">
        <f t="shared" si="13"/>
        <v>-80</v>
      </c>
      <c r="AF89" s="62">
        <f t="shared" si="14"/>
        <v>1680</v>
      </c>
      <c r="AG89" s="47"/>
      <c r="AH89" s="74">
        <v>83.0</v>
      </c>
      <c r="AI89" s="75" t="s">
        <v>151</v>
      </c>
      <c r="AJ89" s="74">
        <v>40.0</v>
      </c>
      <c r="AK89" s="75" t="s">
        <v>83</v>
      </c>
      <c r="AL89" s="16">
        <v>3.0</v>
      </c>
      <c r="AM89" s="10">
        <v>-2.0</v>
      </c>
      <c r="AN89" s="16">
        <v>42.0</v>
      </c>
      <c r="AO89" s="62">
        <f t="shared" si="15"/>
        <v>120</v>
      </c>
      <c r="AP89" s="62">
        <f t="shared" si="16"/>
        <v>-80</v>
      </c>
      <c r="AQ89" s="62">
        <f t="shared" si="17"/>
        <v>1680</v>
      </c>
      <c r="AR89" s="43"/>
      <c r="AS89" s="74">
        <v>83.0</v>
      </c>
      <c r="AT89" s="75" t="s">
        <v>151</v>
      </c>
      <c r="AU89" s="76">
        <v>0.0</v>
      </c>
      <c r="AV89" s="75" t="s">
        <v>83</v>
      </c>
      <c r="AW89" s="16">
        <v>3.0</v>
      </c>
      <c r="AX89" s="10">
        <v>-2.0</v>
      </c>
      <c r="AY89" s="16">
        <v>42.0</v>
      </c>
      <c r="AZ89" s="62">
        <f t="shared" si="18"/>
        <v>0</v>
      </c>
      <c r="BA89" s="62">
        <f t="shared" si="19"/>
        <v>0</v>
      </c>
      <c r="BB89" s="62">
        <f t="shared" si="20"/>
        <v>0</v>
      </c>
      <c r="BC89" s="58"/>
      <c r="BD89" s="58"/>
      <c r="BE89" s="48"/>
      <c r="BF89" s="54"/>
      <c r="BG89" s="54"/>
      <c r="BH89" s="54"/>
      <c r="BI89" s="54"/>
      <c r="BJ89" s="54"/>
      <c r="BK89" s="54"/>
      <c r="BL89" s="58"/>
      <c r="BM89" s="48"/>
      <c r="BN89" s="58"/>
      <c r="BO89" s="48"/>
      <c r="BP89" s="54"/>
      <c r="BQ89" s="54"/>
      <c r="BR89" s="54"/>
      <c r="BS89" s="54"/>
      <c r="BT89" s="54"/>
      <c r="BU89" s="54"/>
      <c r="BV89" s="48"/>
    </row>
    <row r="90">
      <c r="A90" s="74">
        <v>84.0</v>
      </c>
      <c r="B90" s="75" t="s">
        <v>152</v>
      </c>
      <c r="C90" s="74">
        <v>40.0</v>
      </c>
      <c r="D90" s="75" t="s">
        <v>83</v>
      </c>
      <c r="E90" s="16">
        <v>3.0</v>
      </c>
      <c r="F90" s="10">
        <v>-2.0</v>
      </c>
      <c r="G90" s="16">
        <v>35.0</v>
      </c>
      <c r="H90" s="67">
        <f t="shared" si="6"/>
        <v>120</v>
      </c>
      <c r="I90" s="67">
        <f t="shared" si="7"/>
        <v>-80</v>
      </c>
      <c r="J90" s="67">
        <f t="shared" si="8"/>
        <v>1400</v>
      </c>
      <c r="K90" s="43"/>
      <c r="L90" s="74">
        <v>84.0</v>
      </c>
      <c r="M90" s="75" t="s">
        <v>152</v>
      </c>
      <c r="N90" s="74">
        <v>40.0</v>
      </c>
      <c r="O90" s="75" t="s">
        <v>83</v>
      </c>
      <c r="P90" s="16">
        <v>3.0</v>
      </c>
      <c r="Q90" s="10">
        <v>-2.0</v>
      </c>
      <c r="R90" s="16">
        <v>35.0</v>
      </c>
      <c r="S90" s="67">
        <f t="shared" si="9"/>
        <v>120</v>
      </c>
      <c r="T90" s="67">
        <f t="shared" si="10"/>
        <v>-80</v>
      </c>
      <c r="U90" s="67">
        <f t="shared" si="11"/>
        <v>1400</v>
      </c>
      <c r="V90" s="47"/>
      <c r="W90" s="74">
        <v>84.0</v>
      </c>
      <c r="X90" s="75" t="s">
        <v>152</v>
      </c>
      <c r="Y90" s="74">
        <v>40.0</v>
      </c>
      <c r="Z90" s="75" t="s">
        <v>83</v>
      </c>
      <c r="AA90" s="16">
        <v>3.0</v>
      </c>
      <c r="AB90" s="10">
        <v>-2.0</v>
      </c>
      <c r="AC90" s="16">
        <v>35.0</v>
      </c>
      <c r="AD90" s="67">
        <f t="shared" si="12"/>
        <v>120</v>
      </c>
      <c r="AE90" s="67">
        <f t="shared" si="13"/>
        <v>-80</v>
      </c>
      <c r="AF90" s="67">
        <f t="shared" si="14"/>
        <v>1400</v>
      </c>
      <c r="AG90" s="47"/>
      <c r="AH90" s="74">
        <v>84.0</v>
      </c>
      <c r="AI90" s="75" t="s">
        <v>152</v>
      </c>
      <c r="AJ90" s="74">
        <v>40.0</v>
      </c>
      <c r="AK90" s="75" t="s">
        <v>83</v>
      </c>
      <c r="AL90" s="16">
        <v>3.0</v>
      </c>
      <c r="AM90" s="10">
        <v>-2.0</v>
      </c>
      <c r="AN90" s="16">
        <v>35.0</v>
      </c>
      <c r="AO90" s="67">
        <f t="shared" si="15"/>
        <v>120</v>
      </c>
      <c r="AP90" s="67">
        <f t="shared" si="16"/>
        <v>-80</v>
      </c>
      <c r="AQ90" s="67">
        <f t="shared" si="17"/>
        <v>1400</v>
      </c>
      <c r="AR90" s="43"/>
      <c r="AS90" s="74">
        <v>84.0</v>
      </c>
      <c r="AT90" s="75" t="s">
        <v>152</v>
      </c>
      <c r="AU90" s="76">
        <v>0.0</v>
      </c>
      <c r="AV90" s="75" t="s">
        <v>83</v>
      </c>
      <c r="AW90" s="16">
        <v>3.0</v>
      </c>
      <c r="AX90" s="10">
        <v>-2.0</v>
      </c>
      <c r="AY90" s="16">
        <v>35.0</v>
      </c>
      <c r="AZ90" s="67">
        <f t="shared" si="18"/>
        <v>0</v>
      </c>
      <c r="BA90" s="67">
        <f t="shared" si="19"/>
        <v>0</v>
      </c>
      <c r="BB90" s="67">
        <f t="shared" si="20"/>
        <v>0</v>
      </c>
      <c r="BC90" s="58"/>
      <c r="BD90" s="58"/>
      <c r="BE90" s="48"/>
      <c r="BF90" s="54"/>
      <c r="BG90" s="54"/>
      <c r="BH90" s="54"/>
      <c r="BI90" s="54"/>
      <c r="BJ90" s="54"/>
      <c r="BK90" s="54"/>
      <c r="BL90" s="58"/>
      <c r="BM90" s="48"/>
      <c r="BN90" s="58"/>
      <c r="BO90" s="48"/>
      <c r="BP90" s="54"/>
      <c r="BQ90" s="54"/>
      <c r="BR90" s="54"/>
      <c r="BS90" s="54"/>
      <c r="BT90" s="54"/>
      <c r="BU90" s="54"/>
      <c r="BV90" s="48"/>
    </row>
    <row r="91">
      <c r="A91" s="74">
        <v>85.0</v>
      </c>
      <c r="B91" s="75" t="s">
        <v>153</v>
      </c>
      <c r="C91" s="74">
        <v>40.0</v>
      </c>
      <c r="D91" s="75" t="s">
        <v>83</v>
      </c>
      <c r="E91" s="16">
        <v>3.0</v>
      </c>
      <c r="F91" s="10">
        <v>-2.0</v>
      </c>
      <c r="G91" s="16">
        <v>28.0</v>
      </c>
      <c r="H91" s="62">
        <f t="shared" si="6"/>
        <v>120</v>
      </c>
      <c r="I91" s="62">
        <f t="shared" si="7"/>
        <v>-80</v>
      </c>
      <c r="J91" s="62">
        <f t="shared" si="8"/>
        <v>1120</v>
      </c>
      <c r="K91" s="43"/>
      <c r="L91" s="74">
        <v>85.0</v>
      </c>
      <c r="M91" s="75" t="s">
        <v>153</v>
      </c>
      <c r="N91" s="74">
        <v>40.0</v>
      </c>
      <c r="O91" s="75" t="s">
        <v>83</v>
      </c>
      <c r="P91" s="16">
        <v>3.0</v>
      </c>
      <c r="Q91" s="10">
        <v>-2.0</v>
      </c>
      <c r="R91" s="16">
        <v>28.0</v>
      </c>
      <c r="S91" s="62">
        <f t="shared" si="9"/>
        <v>120</v>
      </c>
      <c r="T91" s="62">
        <f t="shared" si="10"/>
        <v>-80</v>
      </c>
      <c r="U91" s="62">
        <f t="shared" si="11"/>
        <v>1120</v>
      </c>
      <c r="V91" s="47"/>
      <c r="W91" s="74">
        <v>85.0</v>
      </c>
      <c r="X91" s="75" t="s">
        <v>153</v>
      </c>
      <c r="Y91" s="74">
        <v>40.0</v>
      </c>
      <c r="Z91" s="75" t="s">
        <v>83</v>
      </c>
      <c r="AA91" s="16">
        <v>3.0</v>
      </c>
      <c r="AB91" s="10">
        <v>-2.0</v>
      </c>
      <c r="AC91" s="16">
        <v>28.0</v>
      </c>
      <c r="AD91" s="62">
        <f t="shared" si="12"/>
        <v>120</v>
      </c>
      <c r="AE91" s="62">
        <f t="shared" si="13"/>
        <v>-80</v>
      </c>
      <c r="AF91" s="62">
        <f t="shared" si="14"/>
        <v>1120</v>
      </c>
      <c r="AG91" s="47"/>
      <c r="AH91" s="74">
        <v>85.0</v>
      </c>
      <c r="AI91" s="75" t="s">
        <v>153</v>
      </c>
      <c r="AJ91" s="74">
        <v>40.0</v>
      </c>
      <c r="AK91" s="75" t="s">
        <v>83</v>
      </c>
      <c r="AL91" s="16">
        <v>3.0</v>
      </c>
      <c r="AM91" s="10">
        <v>-2.0</v>
      </c>
      <c r="AN91" s="16">
        <v>28.0</v>
      </c>
      <c r="AO91" s="62">
        <f t="shared" si="15"/>
        <v>120</v>
      </c>
      <c r="AP91" s="62">
        <f t="shared" si="16"/>
        <v>-80</v>
      </c>
      <c r="AQ91" s="62">
        <f t="shared" si="17"/>
        <v>1120</v>
      </c>
      <c r="AR91" s="43"/>
      <c r="AS91" s="74">
        <v>85.0</v>
      </c>
      <c r="AT91" s="75" t="s">
        <v>153</v>
      </c>
      <c r="AU91" s="76">
        <v>0.0</v>
      </c>
      <c r="AV91" s="75" t="s">
        <v>83</v>
      </c>
      <c r="AW91" s="16">
        <v>3.0</v>
      </c>
      <c r="AX91" s="10">
        <v>-2.0</v>
      </c>
      <c r="AY91" s="16">
        <v>28.0</v>
      </c>
      <c r="AZ91" s="62">
        <f t="shared" si="18"/>
        <v>0</v>
      </c>
      <c r="BA91" s="62">
        <f t="shared" si="19"/>
        <v>0</v>
      </c>
      <c r="BB91" s="62">
        <f t="shared" si="20"/>
        <v>0</v>
      </c>
      <c r="BC91" s="58"/>
      <c r="BD91" s="58"/>
      <c r="BE91" s="48"/>
      <c r="BF91" s="54"/>
      <c r="BG91" s="54"/>
      <c r="BH91" s="54"/>
      <c r="BI91" s="54"/>
      <c r="BJ91" s="54"/>
      <c r="BK91" s="54"/>
      <c r="BL91" s="58"/>
      <c r="BM91" s="48"/>
      <c r="BN91" s="58"/>
      <c r="BO91" s="48"/>
      <c r="BP91" s="54"/>
      <c r="BQ91" s="54"/>
      <c r="BR91" s="54"/>
      <c r="BS91" s="54"/>
      <c r="BT91" s="54"/>
      <c r="BU91" s="54"/>
      <c r="BV91" s="48"/>
    </row>
    <row r="92">
      <c r="A92" s="74">
        <v>86.0</v>
      </c>
      <c r="B92" s="75" t="s">
        <v>154</v>
      </c>
      <c r="C92" s="74">
        <v>40.0</v>
      </c>
      <c r="D92" s="75" t="s">
        <v>83</v>
      </c>
      <c r="E92" s="16">
        <v>6.0</v>
      </c>
      <c r="F92" s="10">
        <v>-2.0</v>
      </c>
      <c r="G92" s="16">
        <v>49.0</v>
      </c>
      <c r="H92" s="67">
        <f t="shared" si="6"/>
        <v>240</v>
      </c>
      <c r="I92" s="67">
        <f t="shared" si="7"/>
        <v>-80</v>
      </c>
      <c r="J92" s="67">
        <f t="shared" si="8"/>
        <v>1960</v>
      </c>
      <c r="K92" s="43"/>
      <c r="L92" s="74">
        <v>86.0</v>
      </c>
      <c r="M92" s="75" t="s">
        <v>154</v>
      </c>
      <c r="N92" s="74">
        <v>40.0</v>
      </c>
      <c r="O92" s="75" t="s">
        <v>83</v>
      </c>
      <c r="P92" s="16">
        <v>6.0</v>
      </c>
      <c r="Q92" s="10">
        <v>-2.0</v>
      </c>
      <c r="R92" s="16">
        <v>49.0</v>
      </c>
      <c r="S92" s="67">
        <f t="shared" si="9"/>
        <v>240</v>
      </c>
      <c r="T92" s="67">
        <f t="shared" si="10"/>
        <v>-80</v>
      </c>
      <c r="U92" s="67">
        <f t="shared" si="11"/>
        <v>1960</v>
      </c>
      <c r="V92" s="47"/>
      <c r="W92" s="74">
        <v>86.0</v>
      </c>
      <c r="X92" s="75" t="s">
        <v>154</v>
      </c>
      <c r="Y92" s="74">
        <v>40.0</v>
      </c>
      <c r="Z92" s="75" t="s">
        <v>83</v>
      </c>
      <c r="AA92" s="16">
        <v>6.0</v>
      </c>
      <c r="AB92" s="10">
        <v>-2.0</v>
      </c>
      <c r="AC92" s="16">
        <v>49.0</v>
      </c>
      <c r="AD92" s="67">
        <f t="shared" si="12"/>
        <v>240</v>
      </c>
      <c r="AE92" s="67">
        <f t="shared" si="13"/>
        <v>-80</v>
      </c>
      <c r="AF92" s="67">
        <f t="shared" si="14"/>
        <v>1960</v>
      </c>
      <c r="AG92" s="47"/>
      <c r="AH92" s="74">
        <v>86.0</v>
      </c>
      <c r="AI92" s="75" t="s">
        <v>154</v>
      </c>
      <c r="AJ92" s="74">
        <v>40.0</v>
      </c>
      <c r="AK92" s="75" t="s">
        <v>83</v>
      </c>
      <c r="AL92" s="16">
        <v>6.0</v>
      </c>
      <c r="AM92" s="10">
        <v>-2.0</v>
      </c>
      <c r="AN92" s="16">
        <v>49.0</v>
      </c>
      <c r="AO92" s="67">
        <f t="shared" si="15"/>
        <v>240</v>
      </c>
      <c r="AP92" s="67">
        <f t="shared" si="16"/>
        <v>-80</v>
      </c>
      <c r="AQ92" s="67">
        <f t="shared" si="17"/>
        <v>1960</v>
      </c>
      <c r="AR92" s="43"/>
      <c r="AS92" s="74">
        <v>86.0</v>
      </c>
      <c r="AT92" s="75" t="s">
        <v>154</v>
      </c>
      <c r="AU92" s="76">
        <v>0.0</v>
      </c>
      <c r="AV92" s="75" t="s">
        <v>83</v>
      </c>
      <c r="AW92" s="16">
        <v>6.0</v>
      </c>
      <c r="AX92" s="10">
        <v>-2.0</v>
      </c>
      <c r="AY92" s="16">
        <v>49.0</v>
      </c>
      <c r="AZ92" s="67">
        <f t="shared" si="18"/>
        <v>0</v>
      </c>
      <c r="BA92" s="67">
        <f t="shared" si="19"/>
        <v>0</v>
      </c>
      <c r="BB92" s="67">
        <f t="shared" si="20"/>
        <v>0</v>
      </c>
      <c r="BC92" s="58"/>
      <c r="BD92" s="58"/>
      <c r="BE92" s="48"/>
      <c r="BF92" s="54"/>
      <c r="BG92" s="54"/>
      <c r="BH92" s="54"/>
      <c r="BI92" s="54"/>
      <c r="BJ92" s="54"/>
      <c r="BK92" s="54"/>
      <c r="BL92" s="58"/>
      <c r="BM92" s="48"/>
      <c r="BN92" s="58"/>
      <c r="BO92" s="48"/>
      <c r="BP92" s="54"/>
      <c r="BQ92" s="54"/>
      <c r="BR92" s="54"/>
      <c r="BS92" s="54"/>
      <c r="BT92" s="54"/>
      <c r="BU92" s="54"/>
      <c r="BV92" s="48"/>
    </row>
    <row r="93">
      <c r="A93" s="74">
        <v>87.0</v>
      </c>
      <c r="B93" s="75" t="s">
        <v>155</v>
      </c>
      <c r="C93" s="74">
        <v>40.0</v>
      </c>
      <c r="D93" s="75" t="s">
        <v>83</v>
      </c>
      <c r="E93" s="16">
        <v>6.0</v>
      </c>
      <c r="F93" s="10">
        <v>-2.0</v>
      </c>
      <c r="G93" s="16">
        <v>56.0</v>
      </c>
      <c r="H93" s="62">
        <f t="shared" si="6"/>
        <v>240</v>
      </c>
      <c r="I93" s="62">
        <f t="shared" si="7"/>
        <v>-80</v>
      </c>
      <c r="J93" s="62">
        <f t="shared" si="8"/>
        <v>2240</v>
      </c>
      <c r="K93" s="43"/>
      <c r="L93" s="74">
        <v>87.0</v>
      </c>
      <c r="M93" s="75" t="s">
        <v>155</v>
      </c>
      <c r="N93" s="74">
        <v>40.0</v>
      </c>
      <c r="O93" s="75" t="s">
        <v>83</v>
      </c>
      <c r="P93" s="16">
        <v>6.0</v>
      </c>
      <c r="Q93" s="10">
        <v>-2.0</v>
      </c>
      <c r="R93" s="16">
        <v>56.0</v>
      </c>
      <c r="S93" s="62">
        <f t="shared" si="9"/>
        <v>240</v>
      </c>
      <c r="T93" s="62">
        <f t="shared" si="10"/>
        <v>-80</v>
      </c>
      <c r="U93" s="62">
        <f t="shared" si="11"/>
        <v>2240</v>
      </c>
      <c r="V93" s="47"/>
      <c r="W93" s="74">
        <v>87.0</v>
      </c>
      <c r="X93" s="75" t="s">
        <v>155</v>
      </c>
      <c r="Y93" s="74">
        <v>40.0</v>
      </c>
      <c r="Z93" s="75" t="s">
        <v>83</v>
      </c>
      <c r="AA93" s="16">
        <v>6.0</v>
      </c>
      <c r="AB93" s="10">
        <v>-2.0</v>
      </c>
      <c r="AC93" s="16">
        <v>56.0</v>
      </c>
      <c r="AD93" s="62">
        <f t="shared" si="12"/>
        <v>240</v>
      </c>
      <c r="AE93" s="62">
        <f t="shared" si="13"/>
        <v>-80</v>
      </c>
      <c r="AF93" s="62">
        <f t="shared" si="14"/>
        <v>2240</v>
      </c>
      <c r="AG93" s="47"/>
      <c r="AH93" s="74">
        <v>87.0</v>
      </c>
      <c r="AI93" s="75" t="s">
        <v>155</v>
      </c>
      <c r="AJ93" s="74">
        <v>40.0</v>
      </c>
      <c r="AK93" s="75" t="s">
        <v>83</v>
      </c>
      <c r="AL93" s="16">
        <v>6.0</v>
      </c>
      <c r="AM93" s="10">
        <v>-2.0</v>
      </c>
      <c r="AN93" s="16">
        <v>56.0</v>
      </c>
      <c r="AO93" s="62">
        <f t="shared" si="15"/>
        <v>240</v>
      </c>
      <c r="AP93" s="62">
        <f t="shared" si="16"/>
        <v>-80</v>
      </c>
      <c r="AQ93" s="62">
        <f t="shared" si="17"/>
        <v>2240</v>
      </c>
      <c r="AR93" s="43"/>
      <c r="AS93" s="74">
        <v>87.0</v>
      </c>
      <c r="AT93" s="75" t="s">
        <v>155</v>
      </c>
      <c r="AU93" s="76">
        <v>0.0</v>
      </c>
      <c r="AV93" s="75" t="s">
        <v>83</v>
      </c>
      <c r="AW93" s="16">
        <v>6.0</v>
      </c>
      <c r="AX93" s="10">
        <v>-2.0</v>
      </c>
      <c r="AY93" s="16">
        <v>56.0</v>
      </c>
      <c r="AZ93" s="62">
        <f t="shared" si="18"/>
        <v>0</v>
      </c>
      <c r="BA93" s="62">
        <f t="shared" si="19"/>
        <v>0</v>
      </c>
      <c r="BB93" s="62">
        <f t="shared" si="20"/>
        <v>0</v>
      </c>
      <c r="BC93" s="58"/>
      <c r="BD93" s="58"/>
      <c r="BE93" s="48"/>
      <c r="BF93" s="54"/>
      <c r="BG93" s="54"/>
      <c r="BH93" s="54"/>
      <c r="BI93" s="54"/>
      <c r="BJ93" s="54"/>
      <c r="BK93" s="54"/>
      <c r="BL93" s="58"/>
      <c r="BM93" s="48"/>
      <c r="BN93" s="58"/>
      <c r="BO93" s="48"/>
      <c r="BP93" s="54"/>
      <c r="BQ93" s="54"/>
      <c r="BR93" s="54"/>
      <c r="BS93" s="54"/>
      <c r="BT93" s="54"/>
      <c r="BU93" s="54"/>
      <c r="BV93" s="48"/>
    </row>
    <row r="94">
      <c r="A94" s="74">
        <v>88.0</v>
      </c>
      <c r="B94" s="75" t="s">
        <v>156</v>
      </c>
      <c r="C94" s="74">
        <v>40.0</v>
      </c>
      <c r="D94" s="75" t="s">
        <v>83</v>
      </c>
      <c r="E94" s="16">
        <v>3.0</v>
      </c>
      <c r="F94" s="10">
        <v>-2.0</v>
      </c>
      <c r="G94" s="16">
        <v>7.0</v>
      </c>
      <c r="H94" s="67">
        <f t="shared" si="6"/>
        <v>120</v>
      </c>
      <c r="I94" s="67">
        <f t="shared" si="7"/>
        <v>-80</v>
      </c>
      <c r="J94" s="67">
        <f t="shared" si="8"/>
        <v>280</v>
      </c>
      <c r="K94" s="43"/>
      <c r="L94" s="74">
        <v>88.0</v>
      </c>
      <c r="M94" s="75" t="s">
        <v>156</v>
      </c>
      <c r="N94" s="74">
        <v>40.0</v>
      </c>
      <c r="O94" s="75" t="s">
        <v>83</v>
      </c>
      <c r="P94" s="16">
        <v>3.0</v>
      </c>
      <c r="Q94" s="10">
        <v>-2.0</v>
      </c>
      <c r="R94" s="16">
        <v>7.0</v>
      </c>
      <c r="S94" s="67">
        <f t="shared" si="9"/>
        <v>120</v>
      </c>
      <c r="T94" s="67">
        <f t="shared" si="10"/>
        <v>-80</v>
      </c>
      <c r="U94" s="67">
        <f t="shared" si="11"/>
        <v>280</v>
      </c>
      <c r="V94" s="47"/>
      <c r="W94" s="74">
        <v>88.0</v>
      </c>
      <c r="X94" s="75" t="s">
        <v>156</v>
      </c>
      <c r="Y94" s="74">
        <v>40.0</v>
      </c>
      <c r="Z94" s="75" t="s">
        <v>83</v>
      </c>
      <c r="AA94" s="16">
        <v>3.0</v>
      </c>
      <c r="AB94" s="10">
        <v>-2.0</v>
      </c>
      <c r="AC94" s="16">
        <v>7.0</v>
      </c>
      <c r="AD94" s="67">
        <f t="shared" si="12"/>
        <v>120</v>
      </c>
      <c r="AE94" s="67">
        <f t="shared" si="13"/>
        <v>-80</v>
      </c>
      <c r="AF94" s="67">
        <f t="shared" si="14"/>
        <v>280</v>
      </c>
      <c r="AG94" s="47"/>
      <c r="AH94" s="74">
        <v>88.0</v>
      </c>
      <c r="AI94" s="75" t="s">
        <v>156</v>
      </c>
      <c r="AJ94" s="74">
        <v>40.0</v>
      </c>
      <c r="AK94" s="75" t="s">
        <v>83</v>
      </c>
      <c r="AL94" s="16">
        <v>3.0</v>
      </c>
      <c r="AM94" s="10">
        <v>-2.0</v>
      </c>
      <c r="AN94" s="16">
        <v>7.0</v>
      </c>
      <c r="AO94" s="67">
        <f t="shared" si="15"/>
        <v>120</v>
      </c>
      <c r="AP94" s="67">
        <f t="shared" si="16"/>
        <v>-80</v>
      </c>
      <c r="AQ94" s="67">
        <f t="shared" si="17"/>
        <v>280</v>
      </c>
      <c r="AR94" s="43"/>
      <c r="AS94" s="74">
        <v>88.0</v>
      </c>
      <c r="AT94" s="75" t="s">
        <v>156</v>
      </c>
      <c r="AU94" s="76">
        <v>0.0</v>
      </c>
      <c r="AV94" s="75" t="s">
        <v>83</v>
      </c>
      <c r="AW94" s="16">
        <v>3.0</v>
      </c>
      <c r="AX94" s="10">
        <v>-2.0</v>
      </c>
      <c r="AY94" s="16">
        <v>7.0</v>
      </c>
      <c r="AZ94" s="67">
        <f t="shared" si="18"/>
        <v>0</v>
      </c>
      <c r="BA94" s="67">
        <f t="shared" si="19"/>
        <v>0</v>
      </c>
      <c r="BB94" s="67">
        <f t="shared" si="20"/>
        <v>0</v>
      </c>
      <c r="BC94" s="58"/>
      <c r="BD94" s="58"/>
      <c r="BE94" s="48"/>
      <c r="BF94" s="54"/>
      <c r="BG94" s="54"/>
      <c r="BH94" s="54"/>
      <c r="BI94" s="54"/>
      <c r="BJ94" s="54"/>
      <c r="BK94" s="54"/>
      <c r="BL94" s="58"/>
      <c r="BM94" s="48"/>
      <c r="BN94" s="58"/>
      <c r="BO94" s="48"/>
      <c r="BP94" s="54"/>
      <c r="BQ94" s="54"/>
      <c r="BR94" s="54"/>
      <c r="BS94" s="54"/>
      <c r="BT94" s="54"/>
      <c r="BU94" s="54"/>
      <c r="BV94" s="48"/>
    </row>
    <row r="95">
      <c r="A95" s="74">
        <v>89.0</v>
      </c>
      <c r="B95" s="75" t="s">
        <v>157</v>
      </c>
      <c r="C95" s="74">
        <v>40.0</v>
      </c>
      <c r="D95" s="75" t="s">
        <v>83</v>
      </c>
      <c r="E95" s="16">
        <v>3.0</v>
      </c>
      <c r="F95" s="10">
        <v>2.0</v>
      </c>
      <c r="G95" s="2">
        <v>56.0</v>
      </c>
      <c r="H95" s="62">
        <f t="shared" si="6"/>
        <v>120</v>
      </c>
      <c r="I95" s="62">
        <f t="shared" si="7"/>
        <v>80</v>
      </c>
      <c r="J95" s="62">
        <f t="shared" si="8"/>
        <v>2240</v>
      </c>
      <c r="K95" s="43"/>
      <c r="L95" s="74">
        <v>89.0</v>
      </c>
      <c r="M95" s="75" t="s">
        <v>157</v>
      </c>
      <c r="N95" s="74">
        <v>40.0</v>
      </c>
      <c r="O95" s="75" t="s">
        <v>83</v>
      </c>
      <c r="P95" s="16">
        <v>3.0</v>
      </c>
      <c r="Q95" s="10">
        <v>2.0</v>
      </c>
      <c r="R95" s="2">
        <v>56.0</v>
      </c>
      <c r="S95" s="62">
        <f t="shared" si="9"/>
        <v>120</v>
      </c>
      <c r="T95" s="62">
        <f t="shared" si="10"/>
        <v>80</v>
      </c>
      <c r="U95" s="62">
        <f t="shared" si="11"/>
        <v>2240</v>
      </c>
      <c r="V95" s="47"/>
      <c r="W95" s="74">
        <v>89.0</v>
      </c>
      <c r="X95" s="75" t="s">
        <v>157</v>
      </c>
      <c r="Y95" s="74">
        <v>40.0</v>
      </c>
      <c r="Z95" s="75" t="s">
        <v>83</v>
      </c>
      <c r="AA95" s="16">
        <v>3.0</v>
      </c>
      <c r="AB95" s="10">
        <v>2.0</v>
      </c>
      <c r="AC95" s="2">
        <v>56.0</v>
      </c>
      <c r="AD95" s="62">
        <f t="shared" si="12"/>
        <v>120</v>
      </c>
      <c r="AE95" s="62">
        <f t="shared" si="13"/>
        <v>80</v>
      </c>
      <c r="AF95" s="62">
        <f t="shared" si="14"/>
        <v>2240</v>
      </c>
      <c r="AG95" s="47"/>
      <c r="AH95" s="74">
        <v>89.0</v>
      </c>
      <c r="AI95" s="75" t="s">
        <v>157</v>
      </c>
      <c r="AJ95" s="74">
        <v>40.0</v>
      </c>
      <c r="AK95" s="75" t="s">
        <v>83</v>
      </c>
      <c r="AL95" s="16">
        <v>3.0</v>
      </c>
      <c r="AM95" s="10">
        <v>2.0</v>
      </c>
      <c r="AN95" s="2">
        <v>56.0</v>
      </c>
      <c r="AO95" s="62">
        <f t="shared" si="15"/>
        <v>120</v>
      </c>
      <c r="AP95" s="62">
        <f t="shared" si="16"/>
        <v>80</v>
      </c>
      <c r="AQ95" s="62">
        <f t="shared" si="17"/>
        <v>2240</v>
      </c>
      <c r="AR95" s="43"/>
      <c r="AS95" s="74">
        <v>89.0</v>
      </c>
      <c r="AT95" s="75" t="s">
        <v>157</v>
      </c>
      <c r="AU95" s="76">
        <v>0.0</v>
      </c>
      <c r="AV95" s="75" t="s">
        <v>83</v>
      </c>
      <c r="AW95" s="16">
        <v>3.0</v>
      </c>
      <c r="AX95" s="10">
        <v>2.0</v>
      </c>
      <c r="AY95" s="2">
        <v>56.0</v>
      </c>
      <c r="AZ95" s="62">
        <f t="shared" si="18"/>
        <v>0</v>
      </c>
      <c r="BA95" s="62">
        <f t="shared" si="19"/>
        <v>0</v>
      </c>
      <c r="BB95" s="62">
        <f t="shared" si="20"/>
        <v>0</v>
      </c>
      <c r="BC95" s="58"/>
      <c r="BD95" s="58"/>
      <c r="BE95" s="48"/>
      <c r="BF95" s="54"/>
      <c r="BG95" s="54"/>
      <c r="BH95" s="54"/>
      <c r="BI95" s="54"/>
      <c r="BJ95" s="54"/>
      <c r="BK95" s="54"/>
      <c r="BL95" s="58"/>
      <c r="BM95" s="48"/>
      <c r="BN95" s="58"/>
      <c r="BO95" s="48"/>
      <c r="BP95" s="54"/>
      <c r="BQ95" s="54"/>
      <c r="BR95" s="54"/>
      <c r="BS95" s="54"/>
      <c r="BT95" s="54"/>
      <c r="BU95" s="54"/>
      <c r="BV95" s="48"/>
    </row>
    <row r="96">
      <c r="A96" s="74">
        <v>90.0</v>
      </c>
      <c r="B96" s="75" t="s">
        <v>158</v>
      </c>
      <c r="C96" s="74">
        <v>40.0</v>
      </c>
      <c r="D96" s="75" t="s">
        <v>83</v>
      </c>
      <c r="E96" s="16">
        <v>3.0</v>
      </c>
      <c r="F96" s="10">
        <v>2.0</v>
      </c>
      <c r="G96" s="16">
        <v>49.0</v>
      </c>
      <c r="H96" s="67">
        <f t="shared" si="6"/>
        <v>120</v>
      </c>
      <c r="I96" s="67">
        <f t="shared" si="7"/>
        <v>80</v>
      </c>
      <c r="J96" s="67">
        <f t="shared" si="8"/>
        <v>1960</v>
      </c>
      <c r="K96" s="43"/>
      <c r="L96" s="74">
        <v>90.0</v>
      </c>
      <c r="M96" s="75" t="s">
        <v>158</v>
      </c>
      <c r="N96" s="74">
        <v>40.0</v>
      </c>
      <c r="O96" s="75" t="s">
        <v>83</v>
      </c>
      <c r="P96" s="16">
        <v>3.0</v>
      </c>
      <c r="Q96" s="10">
        <v>2.0</v>
      </c>
      <c r="R96" s="16">
        <v>49.0</v>
      </c>
      <c r="S96" s="67">
        <f t="shared" si="9"/>
        <v>120</v>
      </c>
      <c r="T96" s="67">
        <f t="shared" si="10"/>
        <v>80</v>
      </c>
      <c r="U96" s="67">
        <f t="shared" si="11"/>
        <v>1960</v>
      </c>
      <c r="V96" s="47"/>
      <c r="W96" s="74">
        <v>90.0</v>
      </c>
      <c r="X96" s="75" t="s">
        <v>158</v>
      </c>
      <c r="Y96" s="74">
        <v>40.0</v>
      </c>
      <c r="Z96" s="75" t="s">
        <v>83</v>
      </c>
      <c r="AA96" s="16">
        <v>3.0</v>
      </c>
      <c r="AB96" s="10">
        <v>2.0</v>
      </c>
      <c r="AC96" s="16">
        <v>49.0</v>
      </c>
      <c r="AD96" s="67">
        <f t="shared" si="12"/>
        <v>120</v>
      </c>
      <c r="AE96" s="67">
        <f t="shared" si="13"/>
        <v>80</v>
      </c>
      <c r="AF96" s="67">
        <f t="shared" si="14"/>
        <v>1960</v>
      </c>
      <c r="AG96" s="47"/>
      <c r="AH96" s="74">
        <v>90.0</v>
      </c>
      <c r="AI96" s="75" t="s">
        <v>158</v>
      </c>
      <c r="AJ96" s="74">
        <v>40.0</v>
      </c>
      <c r="AK96" s="75" t="s">
        <v>83</v>
      </c>
      <c r="AL96" s="16">
        <v>3.0</v>
      </c>
      <c r="AM96" s="10">
        <v>2.0</v>
      </c>
      <c r="AN96" s="16">
        <v>49.0</v>
      </c>
      <c r="AO96" s="67">
        <f t="shared" si="15"/>
        <v>120</v>
      </c>
      <c r="AP96" s="67">
        <f t="shared" si="16"/>
        <v>80</v>
      </c>
      <c r="AQ96" s="67">
        <f t="shared" si="17"/>
        <v>1960</v>
      </c>
      <c r="AR96" s="43"/>
      <c r="AS96" s="74">
        <v>90.0</v>
      </c>
      <c r="AT96" s="75" t="s">
        <v>158</v>
      </c>
      <c r="AU96" s="76">
        <v>0.0</v>
      </c>
      <c r="AV96" s="75" t="s">
        <v>83</v>
      </c>
      <c r="AW96" s="16">
        <v>3.0</v>
      </c>
      <c r="AX96" s="10">
        <v>2.0</v>
      </c>
      <c r="AY96" s="16">
        <v>49.0</v>
      </c>
      <c r="AZ96" s="67">
        <f t="shared" si="18"/>
        <v>0</v>
      </c>
      <c r="BA96" s="67">
        <f t="shared" si="19"/>
        <v>0</v>
      </c>
      <c r="BB96" s="67">
        <f t="shared" si="20"/>
        <v>0</v>
      </c>
      <c r="BC96" s="58"/>
      <c r="BD96" s="58"/>
      <c r="BE96" s="48"/>
      <c r="BF96" s="54"/>
      <c r="BG96" s="54"/>
      <c r="BH96" s="54"/>
      <c r="BI96" s="54"/>
      <c r="BJ96" s="54"/>
      <c r="BK96" s="54"/>
      <c r="BL96" s="58"/>
      <c r="BM96" s="48"/>
      <c r="BN96" s="58"/>
      <c r="BO96" s="48"/>
      <c r="BP96" s="54"/>
      <c r="BQ96" s="54"/>
      <c r="BR96" s="54"/>
      <c r="BS96" s="54"/>
      <c r="BT96" s="54"/>
      <c r="BU96" s="54"/>
      <c r="BV96" s="48"/>
    </row>
    <row r="97">
      <c r="A97" s="74">
        <v>91.0</v>
      </c>
      <c r="B97" s="75" t="s">
        <v>159</v>
      </c>
      <c r="C97" s="74">
        <v>40.0</v>
      </c>
      <c r="D97" s="75" t="s">
        <v>83</v>
      </c>
      <c r="E97" s="16">
        <v>3.0</v>
      </c>
      <c r="F97" s="10">
        <v>2.0</v>
      </c>
      <c r="G97" s="16">
        <v>42.0</v>
      </c>
      <c r="H97" s="62">
        <f t="shared" si="6"/>
        <v>120</v>
      </c>
      <c r="I97" s="62">
        <f t="shared" si="7"/>
        <v>80</v>
      </c>
      <c r="J97" s="62">
        <f t="shared" si="8"/>
        <v>1680</v>
      </c>
      <c r="K97" s="43"/>
      <c r="L97" s="74">
        <v>91.0</v>
      </c>
      <c r="M97" s="75" t="s">
        <v>159</v>
      </c>
      <c r="N97" s="74">
        <v>40.0</v>
      </c>
      <c r="O97" s="75" t="s">
        <v>83</v>
      </c>
      <c r="P97" s="16">
        <v>3.0</v>
      </c>
      <c r="Q97" s="10">
        <v>2.0</v>
      </c>
      <c r="R97" s="16">
        <v>42.0</v>
      </c>
      <c r="S97" s="62">
        <f t="shared" si="9"/>
        <v>120</v>
      </c>
      <c r="T97" s="62">
        <f t="shared" si="10"/>
        <v>80</v>
      </c>
      <c r="U97" s="62">
        <f t="shared" si="11"/>
        <v>1680</v>
      </c>
      <c r="V97" s="47"/>
      <c r="W97" s="74">
        <v>91.0</v>
      </c>
      <c r="X97" s="75" t="s">
        <v>159</v>
      </c>
      <c r="Y97" s="74">
        <v>40.0</v>
      </c>
      <c r="Z97" s="75" t="s">
        <v>83</v>
      </c>
      <c r="AA97" s="16">
        <v>3.0</v>
      </c>
      <c r="AB97" s="10">
        <v>2.0</v>
      </c>
      <c r="AC97" s="16">
        <v>42.0</v>
      </c>
      <c r="AD97" s="62">
        <f t="shared" si="12"/>
        <v>120</v>
      </c>
      <c r="AE97" s="62">
        <f t="shared" si="13"/>
        <v>80</v>
      </c>
      <c r="AF97" s="62">
        <f t="shared" si="14"/>
        <v>1680</v>
      </c>
      <c r="AG97" s="47"/>
      <c r="AH97" s="74">
        <v>91.0</v>
      </c>
      <c r="AI97" s="75" t="s">
        <v>159</v>
      </c>
      <c r="AJ97" s="74">
        <v>40.0</v>
      </c>
      <c r="AK97" s="75" t="s">
        <v>83</v>
      </c>
      <c r="AL97" s="16">
        <v>3.0</v>
      </c>
      <c r="AM97" s="10">
        <v>2.0</v>
      </c>
      <c r="AN97" s="16">
        <v>42.0</v>
      </c>
      <c r="AO97" s="62">
        <f t="shared" si="15"/>
        <v>120</v>
      </c>
      <c r="AP97" s="62">
        <f t="shared" si="16"/>
        <v>80</v>
      </c>
      <c r="AQ97" s="62">
        <f t="shared" si="17"/>
        <v>1680</v>
      </c>
      <c r="AR97" s="43"/>
      <c r="AS97" s="74">
        <v>91.0</v>
      </c>
      <c r="AT97" s="75" t="s">
        <v>159</v>
      </c>
      <c r="AU97" s="76">
        <v>0.0</v>
      </c>
      <c r="AV97" s="75" t="s">
        <v>83</v>
      </c>
      <c r="AW97" s="16">
        <v>3.0</v>
      </c>
      <c r="AX97" s="10">
        <v>2.0</v>
      </c>
      <c r="AY97" s="16">
        <v>42.0</v>
      </c>
      <c r="AZ97" s="62">
        <f t="shared" si="18"/>
        <v>0</v>
      </c>
      <c r="BA97" s="62">
        <f t="shared" si="19"/>
        <v>0</v>
      </c>
      <c r="BB97" s="62">
        <f t="shared" si="20"/>
        <v>0</v>
      </c>
      <c r="BC97" s="58"/>
      <c r="BD97" s="58"/>
      <c r="BE97" s="48"/>
      <c r="BF97" s="54"/>
      <c r="BG97" s="54"/>
      <c r="BH97" s="54"/>
      <c r="BI97" s="54"/>
      <c r="BJ97" s="54"/>
      <c r="BK97" s="54"/>
      <c r="BL97" s="58"/>
      <c r="BM97" s="48"/>
      <c r="BN97" s="58"/>
      <c r="BO97" s="48"/>
      <c r="BP97" s="54"/>
      <c r="BQ97" s="54"/>
      <c r="BR97" s="54"/>
      <c r="BS97" s="54"/>
      <c r="BT97" s="54"/>
      <c r="BU97" s="54"/>
      <c r="BV97" s="48"/>
    </row>
    <row r="98">
      <c r="A98" s="74">
        <v>92.0</v>
      </c>
      <c r="B98" s="75" t="s">
        <v>160</v>
      </c>
      <c r="C98" s="74">
        <v>40.0</v>
      </c>
      <c r="D98" s="75" t="s">
        <v>83</v>
      </c>
      <c r="E98" s="16">
        <v>3.0</v>
      </c>
      <c r="F98" s="10">
        <v>2.0</v>
      </c>
      <c r="G98" s="16">
        <v>35.0</v>
      </c>
      <c r="H98" s="67">
        <f t="shared" si="6"/>
        <v>120</v>
      </c>
      <c r="I98" s="67">
        <f t="shared" si="7"/>
        <v>80</v>
      </c>
      <c r="J98" s="67">
        <f t="shared" si="8"/>
        <v>1400</v>
      </c>
      <c r="K98" s="43"/>
      <c r="L98" s="74">
        <v>92.0</v>
      </c>
      <c r="M98" s="75" t="s">
        <v>160</v>
      </c>
      <c r="N98" s="74">
        <v>40.0</v>
      </c>
      <c r="O98" s="75" t="s">
        <v>83</v>
      </c>
      <c r="P98" s="16">
        <v>3.0</v>
      </c>
      <c r="Q98" s="10">
        <v>2.0</v>
      </c>
      <c r="R98" s="16">
        <v>35.0</v>
      </c>
      <c r="S98" s="67">
        <f t="shared" si="9"/>
        <v>120</v>
      </c>
      <c r="T98" s="67">
        <f t="shared" si="10"/>
        <v>80</v>
      </c>
      <c r="U98" s="67">
        <f t="shared" si="11"/>
        <v>1400</v>
      </c>
      <c r="V98" s="47"/>
      <c r="W98" s="74">
        <v>92.0</v>
      </c>
      <c r="X98" s="75" t="s">
        <v>160</v>
      </c>
      <c r="Y98" s="74">
        <v>40.0</v>
      </c>
      <c r="Z98" s="75" t="s">
        <v>83</v>
      </c>
      <c r="AA98" s="16">
        <v>3.0</v>
      </c>
      <c r="AB98" s="10">
        <v>2.0</v>
      </c>
      <c r="AC98" s="16">
        <v>35.0</v>
      </c>
      <c r="AD98" s="67">
        <f t="shared" si="12"/>
        <v>120</v>
      </c>
      <c r="AE98" s="67">
        <f t="shared" si="13"/>
        <v>80</v>
      </c>
      <c r="AF98" s="67">
        <f t="shared" si="14"/>
        <v>1400</v>
      </c>
      <c r="AG98" s="47"/>
      <c r="AH98" s="74">
        <v>92.0</v>
      </c>
      <c r="AI98" s="75" t="s">
        <v>160</v>
      </c>
      <c r="AJ98" s="74">
        <v>40.0</v>
      </c>
      <c r="AK98" s="75" t="s">
        <v>83</v>
      </c>
      <c r="AL98" s="16">
        <v>3.0</v>
      </c>
      <c r="AM98" s="10">
        <v>2.0</v>
      </c>
      <c r="AN98" s="16">
        <v>35.0</v>
      </c>
      <c r="AO98" s="67">
        <f t="shared" si="15"/>
        <v>120</v>
      </c>
      <c r="AP98" s="67">
        <f t="shared" si="16"/>
        <v>80</v>
      </c>
      <c r="AQ98" s="67">
        <f t="shared" si="17"/>
        <v>1400</v>
      </c>
      <c r="AR98" s="43"/>
      <c r="AS98" s="74">
        <v>92.0</v>
      </c>
      <c r="AT98" s="75" t="s">
        <v>160</v>
      </c>
      <c r="AU98" s="76">
        <v>0.0</v>
      </c>
      <c r="AV98" s="75" t="s">
        <v>83</v>
      </c>
      <c r="AW98" s="16">
        <v>3.0</v>
      </c>
      <c r="AX98" s="10">
        <v>2.0</v>
      </c>
      <c r="AY98" s="16">
        <v>35.0</v>
      </c>
      <c r="AZ98" s="67">
        <f t="shared" si="18"/>
        <v>0</v>
      </c>
      <c r="BA98" s="67">
        <f t="shared" si="19"/>
        <v>0</v>
      </c>
      <c r="BB98" s="67">
        <f t="shared" si="20"/>
        <v>0</v>
      </c>
      <c r="BC98" s="58"/>
      <c r="BD98" s="58"/>
      <c r="BE98" s="48"/>
      <c r="BF98" s="54"/>
      <c r="BG98" s="54"/>
      <c r="BH98" s="54"/>
      <c r="BI98" s="54"/>
      <c r="BJ98" s="54"/>
      <c r="BK98" s="54"/>
      <c r="BL98" s="58"/>
      <c r="BM98" s="48"/>
      <c r="BN98" s="58"/>
      <c r="BO98" s="48"/>
      <c r="BP98" s="54"/>
      <c r="BQ98" s="54"/>
      <c r="BR98" s="54"/>
      <c r="BS98" s="54"/>
      <c r="BT98" s="54"/>
      <c r="BU98" s="54"/>
      <c r="BV98" s="48"/>
    </row>
    <row r="99">
      <c r="A99" s="74">
        <v>93.0</v>
      </c>
      <c r="B99" s="75" t="s">
        <v>161</v>
      </c>
      <c r="C99" s="74">
        <v>40.0</v>
      </c>
      <c r="D99" s="75" t="s">
        <v>83</v>
      </c>
      <c r="E99" s="16">
        <v>3.0</v>
      </c>
      <c r="F99" s="10">
        <v>2.0</v>
      </c>
      <c r="G99" s="16">
        <v>28.0</v>
      </c>
      <c r="H99" s="62">
        <f t="shared" si="6"/>
        <v>120</v>
      </c>
      <c r="I99" s="62">
        <f t="shared" si="7"/>
        <v>80</v>
      </c>
      <c r="J99" s="62">
        <f t="shared" si="8"/>
        <v>1120</v>
      </c>
      <c r="K99" s="43"/>
      <c r="L99" s="74">
        <v>93.0</v>
      </c>
      <c r="M99" s="75" t="s">
        <v>161</v>
      </c>
      <c r="N99" s="74">
        <v>40.0</v>
      </c>
      <c r="O99" s="75" t="s">
        <v>83</v>
      </c>
      <c r="P99" s="16">
        <v>3.0</v>
      </c>
      <c r="Q99" s="10">
        <v>2.0</v>
      </c>
      <c r="R99" s="16">
        <v>28.0</v>
      </c>
      <c r="S99" s="62">
        <f t="shared" si="9"/>
        <v>120</v>
      </c>
      <c r="T99" s="62">
        <f t="shared" si="10"/>
        <v>80</v>
      </c>
      <c r="U99" s="62">
        <f t="shared" si="11"/>
        <v>1120</v>
      </c>
      <c r="V99" s="47"/>
      <c r="W99" s="74">
        <v>93.0</v>
      </c>
      <c r="X99" s="75" t="s">
        <v>161</v>
      </c>
      <c r="Y99" s="74">
        <v>40.0</v>
      </c>
      <c r="Z99" s="75" t="s">
        <v>83</v>
      </c>
      <c r="AA99" s="16">
        <v>3.0</v>
      </c>
      <c r="AB99" s="10">
        <v>2.0</v>
      </c>
      <c r="AC99" s="16">
        <v>28.0</v>
      </c>
      <c r="AD99" s="62">
        <f t="shared" si="12"/>
        <v>120</v>
      </c>
      <c r="AE99" s="62">
        <f t="shared" si="13"/>
        <v>80</v>
      </c>
      <c r="AF99" s="62">
        <f t="shared" si="14"/>
        <v>1120</v>
      </c>
      <c r="AG99" s="47"/>
      <c r="AH99" s="74">
        <v>93.0</v>
      </c>
      <c r="AI99" s="75" t="s">
        <v>161</v>
      </c>
      <c r="AJ99" s="74">
        <v>40.0</v>
      </c>
      <c r="AK99" s="75" t="s">
        <v>83</v>
      </c>
      <c r="AL99" s="16">
        <v>3.0</v>
      </c>
      <c r="AM99" s="10">
        <v>2.0</v>
      </c>
      <c r="AN99" s="16">
        <v>28.0</v>
      </c>
      <c r="AO99" s="62">
        <f t="shared" si="15"/>
        <v>120</v>
      </c>
      <c r="AP99" s="62">
        <f t="shared" si="16"/>
        <v>80</v>
      </c>
      <c r="AQ99" s="62">
        <f t="shared" si="17"/>
        <v>1120</v>
      </c>
      <c r="AR99" s="43"/>
      <c r="AS99" s="74">
        <v>93.0</v>
      </c>
      <c r="AT99" s="75" t="s">
        <v>161</v>
      </c>
      <c r="AU99" s="76">
        <v>0.0</v>
      </c>
      <c r="AV99" s="75" t="s">
        <v>83</v>
      </c>
      <c r="AW99" s="16">
        <v>3.0</v>
      </c>
      <c r="AX99" s="10">
        <v>2.0</v>
      </c>
      <c r="AY99" s="16">
        <v>28.0</v>
      </c>
      <c r="AZ99" s="62">
        <f t="shared" si="18"/>
        <v>0</v>
      </c>
      <c r="BA99" s="62">
        <f t="shared" si="19"/>
        <v>0</v>
      </c>
      <c r="BB99" s="62">
        <f t="shared" si="20"/>
        <v>0</v>
      </c>
      <c r="BC99" s="58"/>
      <c r="BD99" s="58"/>
      <c r="BE99" s="48"/>
      <c r="BF99" s="54"/>
      <c r="BG99" s="54"/>
      <c r="BH99" s="54"/>
      <c r="BI99" s="54"/>
      <c r="BJ99" s="54"/>
      <c r="BK99" s="54"/>
      <c r="BL99" s="58"/>
      <c r="BM99" s="48"/>
      <c r="BN99" s="58"/>
      <c r="BO99" s="48"/>
      <c r="BP99" s="54"/>
      <c r="BQ99" s="54"/>
      <c r="BR99" s="54"/>
      <c r="BS99" s="54"/>
      <c r="BT99" s="54"/>
      <c r="BU99" s="54"/>
      <c r="BV99" s="48"/>
    </row>
    <row r="100">
      <c r="A100" s="74">
        <v>94.0</v>
      </c>
      <c r="B100" s="75" t="s">
        <v>162</v>
      </c>
      <c r="C100" s="74">
        <v>40.0</v>
      </c>
      <c r="D100" s="75" t="s">
        <v>83</v>
      </c>
      <c r="E100" s="16">
        <v>6.0</v>
      </c>
      <c r="F100" s="10">
        <v>2.0</v>
      </c>
      <c r="G100" s="16">
        <v>49.0</v>
      </c>
      <c r="H100" s="67">
        <f t="shared" si="6"/>
        <v>240</v>
      </c>
      <c r="I100" s="67">
        <f t="shared" si="7"/>
        <v>80</v>
      </c>
      <c r="J100" s="67">
        <f t="shared" si="8"/>
        <v>1960</v>
      </c>
      <c r="K100" s="43"/>
      <c r="L100" s="74">
        <v>94.0</v>
      </c>
      <c r="M100" s="75" t="s">
        <v>162</v>
      </c>
      <c r="N100" s="74">
        <v>40.0</v>
      </c>
      <c r="O100" s="75" t="s">
        <v>83</v>
      </c>
      <c r="P100" s="16">
        <v>6.0</v>
      </c>
      <c r="Q100" s="10">
        <v>2.0</v>
      </c>
      <c r="R100" s="16">
        <v>49.0</v>
      </c>
      <c r="S100" s="67">
        <f t="shared" si="9"/>
        <v>240</v>
      </c>
      <c r="T100" s="67">
        <f t="shared" si="10"/>
        <v>80</v>
      </c>
      <c r="U100" s="67">
        <f t="shared" si="11"/>
        <v>1960</v>
      </c>
      <c r="V100" s="47"/>
      <c r="W100" s="74">
        <v>94.0</v>
      </c>
      <c r="X100" s="75" t="s">
        <v>162</v>
      </c>
      <c r="Y100" s="74">
        <v>40.0</v>
      </c>
      <c r="Z100" s="75" t="s">
        <v>83</v>
      </c>
      <c r="AA100" s="16">
        <v>6.0</v>
      </c>
      <c r="AB100" s="10">
        <v>2.0</v>
      </c>
      <c r="AC100" s="16">
        <v>49.0</v>
      </c>
      <c r="AD100" s="67">
        <f t="shared" si="12"/>
        <v>240</v>
      </c>
      <c r="AE100" s="67">
        <f t="shared" si="13"/>
        <v>80</v>
      </c>
      <c r="AF100" s="67">
        <f t="shared" si="14"/>
        <v>1960</v>
      </c>
      <c r="AG100" s="47"/>
      <c r="AH100" s="74">
        <v>94.0</v>
      </c>
      <c r="AI100" s="75" t="s">
        <v>162</v>
      </c>
      <c r="AJ100" s="74">
        <v>40.0</v>
      </c>
      <c r="AK100" s="75" t="s">
        <v>83</v>
      </c>
      <c r="AL100" s="16">
        <v>6.0</v>
      </c>
      <c r="AM100" s="10">
        <v>2.0</v>
      </c>
      <c r="AN100" s="16">
        <v>49.0</v>
      </c>
      <c r="AO100" s="67">
        <f t="shared" si="15"/>
        <v>240</v>
      </c>
      <c r="AP100" s="67">
        <f t="shared" si="16"/>
        <v>80</v>
      </c>
      <c r="AQ100" s="67">
        <f t="shared" si="17"/>
        <v>1960</v>
      </c>
      <c r="AR100" s="43"/>
      <c r="AS100" s="74">
        <v>94.0</v>
      </c>
      <c r="AT100" s="75" t="s">
        <v>162</v>
      </c>
      <c r="AU100" s="76">
        <v>0.0</v>
      </c>
      <c r="AV100" s="75" t="s">
        <v>83</v>
      </c>
      <c r="AW100" s="16">
        <v>6.0</v>
      </c>
      <c r="AX100" s="10">
        <v>2.0</v>
      </c>
      <c r="AY100" s="16">
        <v>49.0</v>
      </c>
      <c r="AZ100" s="67">
        <f t="shared" si="18"/>
        <v>0</v>
      </c>
      <c r="BA100" s="67">
        <f t="shared" si="19"/>
        <v>0</v>
      </c>
      <c r="BB100" s="67">
        <f t="shared" si="20"/>
        <v>0</v>
      </c>
      <c r="BC100" s="58"/>
      <c r="BD100" s="58"/>
      <c r="BE100" s="48"/>
      <c r="BF100" s="54"/>
      <c r="BG100" s="54"/>
      <c r="BH100" s="54"/>
      <c r="BI100" s="54"/>
      <c r="BJ100" s="54"/>
      <c r="BK100" s="54"/>
      <c r="BL100" s="58"/>
      <c r="BM100" s="48"/>
      <c r="BN100" s="58"/>
      <c r="BO100" s="48"/>
      <c r="BP100" s="54"/>
      <c r="BQ100" s="54"/>
      <c r="BR100" s="54"/>
      <c r="BS100" s="54"/>
      <c r="BT100" s="54"/>
      <c r="BU100" s="54"/>
      <c r="BV100" s="48"/>
    </row>
    <row r="101">
      <c r="A101" s="74">
        <v>95.0</v>
      </c>
      <c r="B101" s="75" t="s">
        <v>163</v>
      </c>
      <c r="C101" s="74">
        <v>40.0</v>
      </c>
      <c r="D101" s="75" t="s">
        <v>83</v>
      </c>
      <c r="E101" s="16">
        <v>6.0</v>
      </c>
      <c r="F101" s="10">
        <v>2.0</v>
      </c>
      <c r="G101" s="16">
        <v>56.0</v>
      </c>
      <c r="H101" s="62">
        <f t="shared" si="6"/>
        <v>240</v>
      </c>
      <c r="I101" s="62">
        <f t="shared" si="7"/>
        <v>80</v>
      </c>
      <c r="J101" s="62">
        <f t="shared" si="8"/>
        <v>2240</v>
      </c>
      <c r="K101" s="43"/>
      <c r="L101" s="74">
        <v>95.0</v>
      </c>
      <c r="M101" s="75" t="s">
        <v>163</v>
      </c>
      <c r="N101" s="74">
        <v>40.0</v>
      </c>
      <c r="O101" s="75" t="s">
        <v>83</v>
      </c>
      <c r="P101" s="16">
        <v>6.0</v>
      </c>
      <c r="Q101" s="10">
        <v>2.0</v>
      </c>
      <c r="R101" s="16">
        <v>56.0</v>
      </c>
      <c r="S101" s="62">
        <f t="shared" si="9"/>
        <v>240</v>
      </c>
      <c r="T101" s="62">
        <f t="shared" si="10"/>
        <v>80</v>
      </c>
      <c r="U101" s="62">
        <f t="shared" si="11"/>
        <v>2240</v>
      </c>
      <c r="V101" s="47"/>
      <c r="W101" s="74">
        <v>95.0</v>
      </c>
      <c r="X101" s="75" t="s">
        <v>163</v>
      </c>
      <c r="Y101" s="74">
        <v>40.0</v>
      </c>
      <c r="Z101" s="75" t="s">
        <v>83</v>
      </c>
      <c r="AA101" s="16">
        <v>6.0</v>
      </c>
      <c r="AB101" s="10">
        <v>2.0</v>
      </c>
      <c r="AC101" s="16">
        <v>56.0</v>
      </c>
      <c r="AD101" s="62">
        <f t="shared" si="12"/>
        <v>240</v>
      </c>
      <c r="AE101" s="62">
        <f t="shared" si="13"/>
        <v>80</v>
      </c>
      <c r="AF101" s="62">
        <f t="shared" si="14"/>
        <v>2240</v>
      </c>
      <c r="AG101" s="47"/>
      <c r="AH101" s="74">
        <v>95.0</v>
      </c>
      <c r="AI101" s="75" t="s">
        <v>163</v>
      </c>
      <c r="AJ101" s="74">
        <v>40.0</v>
      </c>
      <c r="AK101" s="75" t="s">
        <v>83</v>
      </c>
      <c r="AL101" s="16">
        <v>6.0</v>
      </c>
      <c r="AM101" s="10">
        <v>2.0</v>
      </c>
      <c r="AN101" s="16">
        <v>56.0</v>
      </c>
      <c r="AO101" s="62">
        <f t="shared" si="15"/>
        <v>240</v>
      </c>
      <c r="AP101" s="62">
        <f t="shared" si="16"/>
        <v>80</v>
      </c>
      <c r="AQ101" s="62">
        <f t="shared" si="17"/>
        <v>2240</v>
      </c>
      <c r="AR101" s="43"/>
      <c r="AS101" s="74">
        <v>95.0</v>
      </c>
      <c r="AT101" s="75" t="s">
        <v>163</v>
      </c>
      <c r="AU101" s="76">
        <v>0.0</v>
      </c>
      <c r="AV101" s="75" t="s">
        <v>83</v>
      </c>
      <c r="AW101" s="16">
        <v>6.0</v>
      </c>
      <c r="AX101" s="10">
        <v>2.0</v>
      </c>
      <c r="AY101" s="16">
        <v>56.0</v>
      </c>
      <c r="AZ101" s="62">
        <f t="shared" si="18"/>
        <v>0</v>
      </c>
      <c r="BA101" s="62">
        <f t="shared" si="19"/>
        <v>0</v>
      </c>
      <c r="BB101" s="62">
        <f t="shared" si="20"/>
        <v>0</v>
      </c>
      <c r="BC101" s="58"/>
      <c r="BD101" s="58"/>
      <c r="BE101" s="48"/>
      <c r="BF101" s="54"/>
      <c r="BG101" s="54"/>
      <c r="BH101" s="54"/>
      <c r="BI101" s="54"/>
      <c r="BJ101" s="54"/>
      <c r="BK101" s="54"/>
      <c r="BL101" s="58"/>
      <c r="BM101" s="48"/>
      <c r="BN101" s="58"/>
      <c r="BO101" s="48"/>
      <c r="BP101" s="54"/>
      <c r="BQ101" s="54"/>
      <c r="BR101" s="54"/>
      <c r="BS101" s="54"/>
      <c r="BT101" s="54"/>
      <c r="BU101" s="54"/>
      <c r="BV101" s="48"/>
    </row>
    <row r="102">
      <c r="A102" s="74">
        <v>96.0</v>
      </c>
      <c r="B102" s="75" t="s">
        <v>164</v>
      </c>
      <c r="C102" s="74">
        <v>40.0</v>
      </c>
      <c r="D102" s="75" t="s">
        <v>83</v>
      </c>
      <c r="E102" s="16">
        <v>3.0</v>
      </c>
      <c r="F102" s="10">
        <v>2.0</v>
      </c>
      <c r="G102" s="16">
        <v>7.0</v>
      </c>
      <c r="H102" s="67">
        <f t="shared" si="6"/>
        <v>120</v>
      </c>
      <c r="I102" s="67">
        <f t="shared" si="7"/>
        <v>80</v>
      </c>
      <c r="J102" s="67">
        <f t="shared" si="8"/>
        <v>280</v>
      </c>
      <c r="K102" s="43"/>
      <c r="L102" s="74">
        <v>96.0</v>
      </c>
      <c r="M102" s="75" t="s">
        <v>164</v>
      </c>
      <c r="N102" s="74">
        <v>40.0</v>
      </c>
      <c r="O102" s="75" t="s">
        <v>83</v>
      </c>
      <c r="P102" s="16">
        <v>3.0</v>
      </c>
      <c r="Q102" s="10">
        <v>2.0</v>
      </c>
      <c r="R102" s="16">
        <v>7.0</v>
      </c>
      <c r="S102" s="67">
        <f t="shared" si="9"/>
        <v>120</v>
      </c>
      <c r="T102" s="67">
        <f t="shared" si="10"/>
        <v>80</v>
      </c>
      <c r="U102" s="67">
        <f t="shared" si="11"/>
        <v>280</v>
      </c>
      <c r="V102" s="47"/>
      <c r="W102" s="74">
        <v>96.0</v>
      </c>
      <c r="X102" s="75" t="s">
        <v>164</v>
      </c>
      <c r="Y102" s="74">
        <v>40.0</v>
      </c>
      <c r="Z102" s="75" t="s">
        <v>83</v>
      </c>
      <c r="AA102" s="16">
        <v>3.0</v>
      </c>
      <c r="AB102" s="10">
        <v>2.0</v>
      </c>
      <c r="AC102" s="16">
        <v>7.0</v>
      </c>
      <c r="AD102" s="67">
        <f t="shared" si="12"/>
        <v>120</v>
      </c>
      <c r="AE102" s="67">
        <f t="shared" si="13"/>
        <v>80</v>
      </c>
      <c r="AF102" s="67">
        <f t="shared" si="14"/>
        <v>280</v>
      </c>
      <c r="AG102" s="47"/>
      <c r="AH102" s="74">
        <v>96.0</v>
      </c>
      <c r="AI102" s="75" t="s">
        <v>164</v>
      </c>
      <c r="AJ102" s="74">
        <v>40.0</v>
      </c>
      <c r="AK102" s="75" t="s">
        <v>83</v>
      </c>
      <c r="AL102" s="16">
        <v>3.0</v>
      </c>
      <c r="AM102" s="10">
        <v>2.0</v>
      </c>
      <c r="AN102" s="16">
        <v>7.0</v>
      </c>
      <c r="AO102" s="67">
        <f t="shared" si="15"/>
        <v>120</v>
      </c>
      <c r="AP102" s="67">
        <f t="shared" si="16"/>
        <v>80</v>
      </c>
      <c r="AQ102" s="67">
        <f t="shared" si="17"/>
        <v>280</v>
      </c>
      <c r="AR102" s="43"/>
      <c r="AS102" s="74">
        <v>96.0</v>
      </c>
      <c r="AT102" s="75" t="s">
        <v>164</v>
      </c>
      <c r="AU102" s="76">
        <v>0.0</v>
      </c>
      <c r="AV102" s="75" t="s">
        <v>83</v>
      </c>
      <c r="AW102" s="16">
        <v>3.0</v>
      </c>
      <c r="AX102" s="10">
        <v>2.0</v>
      </c>
      <c r="AY102" s="16">
        <v>7.0</v>
      </c>
      <c r="AZ102" s="67">
        <f t="shared" si="18"/>
        <v>0</v>
      </c>
      <c r="BA102" s="67">
        <f t="shared" si="19"/>
        <v>0</v>
      </c>
      <c r="BB102" s="67">
        <f t="shared" si="20"/>
        <v>0</v>
      </c>
      <c r="BC102" s="58"/>
      <c r="BD102" s="58"/>
      <c r="BE102" s="48"/>
      <c r="BF102" s="54"/>
      <c r="BG102" s="54"/>
      <c r="BH102" s="54"/>
      <c r="BI102" s="54"/>
      <c r="BJ102" s="54"/>
      <c r="BK102" s="54"/>
      <c r="BL102" s="58"/>
      <c r="BM102" s="48"/>
      <c r="BN102" s="58"/>
      <c r="BO102" s="48"/>
      <c r="BP102" s="54"/>
      <c r="BQ102" s="54"/>
      <c r="BR102" s="54"/>
      <c r="BS102" s="54"/>
      <c r="BT102" s="54"/>
      <c r="BU102" s="54"/>
      <c r="BV102" s="48"/>
    </row>
    <row r="103">
      <c r="A103" s="74">
        <v>97.0</v>
      </c>
      <c r="B103" s="75" t="s">
        <v>165</v>
      </c>
      <c r="C103" s="74">
        <v>40.0</v>
      </c>
      <c r="D103" s="75" t="s">
        <v>83</v>
      </c>
      <c r="E103" s="16">
        <v>3.0</v>
      </c>
      <c r="F103" s="10">
        <v>5.0</v>
      </c>
      <c r="G103" s="2">
        <v>56.0</v>
      </c>
      <c r="H103" s="62">
        <f t="shared" si="6"/>
        <v>120</v>
      </c>
      <c r="I103" s="62">
        <f t="shared" si="7"/>
        <v>200</v>
      </c>
      <c r="J103" s="62">
        <f t="shared" si="8"/>
        <v>2240</v>
      </c>
      <c r="K103" s="43"/>
      <c r="L103" s="74">
        <v>97.0</v>
      </c>
      <c r="M103" s="75" t="s">
        <v>165</v>
      </c>
      <c r="N103" s="74">
        <v>40.0</v>
      </c>
      <c r="O103" s="75" t="s">
        <v>83</v>
      </c>
      <c r="P103" s="16">
        <v>3.0</v>
      </c>
      <c r="Q103" s="10">
        <v>5.0</v>
      </c>
      <c r="R103" s="2">
        <v>56.0</v>
      </c>
      <c r="S103" s="62">
        <f t="shared" si="9"/>
        <v>120</v>
      </c>
      <c r="T103" s="62">
        <f t="shared" si="10"/>
        <v>200</v>
      </c>
      <c r="U103" s="62">
        <f t="shared" si="11"/>
        <v>2240</v>
      </c>
      <c r="V103" s="47"/>
      <c r="W103" s="74">
        <v>97.0</v>
      </c>
      <c r="X103" s="75" t="s">
        <v>165</v>
      </c>
      <c r="Y103" s="74">
        <v>40.0</v>
      </c>
      <c r="Z103" s="75" t="s">
        <v>83</v>
      </c>
      <c r="AA103" s="16">
        <v>3.0</v>
      </c>
      <c r="AB103" s="10">
        <v>5.0</v>
      </c>
      <c r="AC103" s="2">
        <v>56.0</v>
      </c>
      <c r="AD103" s="62">
        <f t="shared" si="12"/>
        <v>120</v>
      </c>
      <c r="AE103" s="62">
        <f t="shared" si="13"/>
        <v>200</v>
      </c>
      <c r="AF103" s="62">
        <f t="shared" si="14"/>
        <v>2240</v>
      </c>
      <c r="AG103" s="47"/>
      <c r="AH103" s="74">
        <v>97.0</v>
      </c>
      <c r="AI103" s="75" t="s">
        <v>165</v>
      </c>
      <c r="AJ103" s="74">
        <v>40.0</v>
      </c>
      <c r="AK103" s="75" t="s">
        <v>83</v>
      </c>
      <c r="AL103" s="16">
        <v>3.0</v>
      </c>
      <c r="AM103" s="10">
        <v>5.0</v>
      </c>
      <c r="AN103" s="2">
        <v>56.0</v>
      </c>
      <c r="AO103" s="62">
        <f t="shared" si="15"/>
        <v>120</v>
      </c>
      <c r="AP103" s="62">
        <f t="shared" si="16"/>
        <v>200</v>
      </c>
      <c r="AQ103" s="62">
        <f t="shared" si="17"/>
        <v>2240</v>
      </c>
      <c r="AR103" s="43"/>
      <c r="AS103" s="74">
        <v>97.0</v>
      </c>
      <c r="AT103" s="75" t="s">
        <v>165</v>
      </c>
      <c r="AU103" s="76">
        <v>0.0</v>
      </c>
      <c r="AV103" s="75" t="s">
        <v>83</v>
      </c>
      <c r="AW103" s="16">
        <v>3.0</v>
      </c>
      <c r="AX103" s="10">
        <v>5.0</v>
      </c>
      <c r="AY103" s="2">
        <v>56.0</v>
      </c>
      <c r="AZ103" s="62">
        <f t="shared" si="18"/>
        <v>0</v>
      </c>
      <c r="BA103" s="62">
        <f t="shared" si="19"/>
        <v>0</v>
      </c>
      <c r="BB103" s="62">
        <f t="shared" si="20"/>
        <v>0</v>
      </c>
      <c r="BC103" s="58"/>
      <c r="BD103" s="58"/>
      <c r="BE103" s="48"/>
      <c r="BF103" s="54"/>
      <c r="BG103" s="54"/>
      <c r="BH103" s="54"/>
      <c r="BI103" s="54"/>
      <c r="BJ103" s="54"/>
      <c r="BK103" s="54"/>
      <c r="BL103" s="58"/>
      <c r="BM103" s="48"/>
      <c r="BN103" s="58"/>
      <c r="BO103" s="48"/>
      <c r="BP103" s="54"/>
      <c r="BQ103" s="54"/>
      <c r="BR103" s="54"/>
      <c r="BS103" s="54"/>
      <c r="BT103" s="54"/>
      <c r="BU103" s="54"/>
      <c r="BV103" s="48"/>
    </row>
    <row r="104">
      <c r="A104" s="74">
        <v>98.0</v>
      </c>
      <c r="B104" s="75" t="s">
        <v>166</v>
      </c>
      <c r="C104" s="74">
        <v>40.0</v>
      </c>
      <c r="D104" s="75" t="s">
        <v>83</v>
      </c>
      <c r="E104" s="16">
        <v>3.0</v>
      </c>
      <c r="F104" s="10">
        <v>5.0</v>
      </c>
      <c r="G104" s="16">
        <v>49.0</v>
      </c>
      <c r="H104" s="67">
        <f t="shared" si="6"/>
        <v>120</v>
      </c>
      <c r="I104" s="67">
        <f t="shared" si="7"/>
        <v>200</v>
      </c>
      <c r="J104" s="67">
        <f t="shared" si="8"/>
        <v>1960</v>
      </c>
      <c r="K104" s="43"/>
      <c r="L104" s="74">
        <v>98.0</v>
      </c>
      <c r="M104" s="75" t="s">
        <v>166</v>
      </c>
      <c r="N104" s="74">
        <v>40.0</v>
      </c>
      <c r="O104" s="75" t="s">
        <v>83</v>
      </c>
      <c r="P104" s="16">
        <v>3.0</v>
      </c>
      <c r="Q104" s="10">
        <v>5.0</v>
      </c>
      <c r="R104" s="16">
        <v>49.0</v>
      </c>
      <c r="S104" s="67">
        <f t="shared" si="9"/>
        <v>120</v>
      </c>
      <c r="T104" s="67">
        <f t="shared" si="10"/>
        <v>200</v>
      </c>
      <c r="U104" s="67">
        <f t="shared" si="11"/>
        <v>1960</v>
      </c>
      <c r="V104" s="47"/>
      <c r="W104" s="74">
        <v>98.0</v>
      </c>
      <c r="X104" s="75" t="s">
        <v>166</v>
      </c>
      <c r="Y104" s="74">
        <v>40.0</v>
      </c>
      <c r="Z104" s="75" t="s">
        <v>83</v>
      </c>
      <c r="AA104" s="16">
        <v>3.0</v>
      </c>
      <c r="AB104" s="10">
        <v>5.0</v>
      </c>
      <c r="AC104" s="16">
        <v>49.0</v>
      </c>
      <c r="AD104" s="67">
        <f t="shared" si="12"/>
        <v>120</v>
      </c>
      <c r="AE104" s="67">
        <f t="shared" si="13"/>
        <v>200</v>
      </c>
      <c r="AF104" s="67">
        <f t="shared" si="14"/>
        <v>1960</v>
      </c>
      <c r="AG104" s="47"/>
      <c r="AH104" s="74">
        <v>98.0</v>
      </c>
      <c r="AI104" s="75" t="s">
        <v>166</v>
      </c>
      <c r="AJ104" s="74">
        <v>40.0</v>
      </c>
      <c r="AK104" s="75" t="s">
        <v>83</v>
      </c>
      <c r="AL104" s="16">
        <v>3.0</v>
      </c>
      <c r="AM104" s="10">
        <v>5.0</v>
      </c>
      <c r="AN104" s="16">
        <v>49.0</v>
      </c>
      <c r="AO104" s="67">
        <f t="shared" si="15"/>
        <v>120</v>
      </c>
      <c r="AP104" s="67">
        <f t="shared" si="16"/>
        <v>200</v>
      </c>
      <c r="AQ104" s="67">
        <f t="shared" si="17"/>
        <v>1960</v>
      </c>
      <c r="AR104" s="43"/>
      <c r="AS104" s="74">
        <v>98.0</v>
      </c>
      <c r="AT104" s="75" t="s">
        <v>166</v>
      </c>
      <c r="AU104" s="76">
        <v>0.0</v>
      </c>
      <c r="AV104" s="75" t="s">
        <v>83</v>
      </c>
      <c r="AW104" s="16">
        <v>3.0</v>
      </c>
      <c r="AX104" s="10">
        <v>5.0</v>
      </c>
      <c r="AY104" s="16">
        <v>49.0</v>
      </c>
      <c r="AZ104" s="67">
        <f t="shared" si="18"/>
        <v>0</v>
      </c>
      <c r="BA104" s="67">
        <f t="shared" si="19"/>
        <v>0</v>
      </c>
      <c r="BB104" s="67">
        <f t="shared" si="20"/>
        <v>0</v>
      </c>
      <c r="BC104" s="58"/>
      <c r="BD104" s="58"/>
      <c r="BE104" s="48"/>
      <c r="BF104" s="54"/>
      <c r="BG104" s="54"/>
      <c r="BH104" s="54"/>
      <c r="BI104" s="54"/>
      <c r="BJ104" s="54"/>
      <c r="BK104" s="54"/>
      <c r="BL104" s="58"/>
      <c r="BM104" s="48"/>
      <c r="BN104" s="58"/>
      <c r="BO104" s="48"/>
      <c r="BP104" s="54"/>
      <c r="BQ104" s="54"/>
      <c r="BR104" s="54"/>
      <c r="BS104" s="54"/>
      <c r="BT104" s="54"/>
      <c r="BU104" s="54"/>
      <c r="BV104" s="48"/>
    </row>
    <row r="105">
      <c r="A105" s="74">
        <v>99.0</v>
      </c>
      <c r="B105" s="75" t="s">
        <v>167</v>
      </c>
      <c r="C105" s="74">
        <v>40.0</v>
      </c>
      <c r="D105" s="75" t="s">
        <v>83</v>
      </c>
      <c r="E105" s="16">
        <v>3.0</v>
      </c>
      <c r="F105" s="10">
        <v>5.0</v>
      </c>
      <c r="G105" s="16">
        <v>42.0</v>
      </c>
      <c r="H105" s="62">
        <f t="shared" si="6"/>
        <v>120</v>
      </c>
      <c r="I105" s="62">
        <f t="shared" si="7"/>
        <v>200</v>
      </c>
      <c r="J105" s="62">
        <f t="shared" si="8"/>
        <v>1680</v>
      </c>
      <c r="K105" s="43"/>
      <c r="L105" s="74">
        <v>99.0</v>
      </c>
      <c r="M105" s="75" t="s">
        <v>167</v>
      </c>
      <c r="N105" s="74">
        <v>40.0</v>
      </c>
      <c r="O105" s="75" t="s">
        <v>83</v>
      </c>
      <c r="P105" s="16">
        <v>3.0</v>
      </c>
      <c r="Q105" s="10">
        <v>5.0</v>
      </c>
      <c r="R105" s="16">
        <v>42.0</v>
      </c>
      <c r="S105" s="62">
        <f t="shared" si="9"/>
        <v>120</v>
      </c>
      <c r="T105" s="62">
        <f t="shared" si="10"/>
        <v>200</v>
      </c>
      <c r="U105" s="62">
        <f t="shared" si="11"/>
        <v>1680</v>
      </c>
      <c r="V105" s="47"/>
      <c r="W105" s="74">
        <v>99.0</v>
      </c>
      <c r="X105" s="75" t="s">
        <v>167</v>
      </c>
      <c r="Y105" s="74">
        <v>40.0</v>
      </c>
      <c r="Z105" s="75" t="s">
        <v>83</v>
      </c>
      <c r="AA105" s="16">
        <v>3.0</v>
      </c>
      <c r="AB105" s="10">
        <v>5.0</v>
      </c>
      <c r="AC105" s="16">
        <v>42.0</v>
      </c>
      <c r="AD105" s="62">
        <f t="shared" si="12"/>
        <v>120</v>
      </c>
      <c r="AE105" s="62">
        <f t="shared" si="13"/>
        <v>200</v>
      </c>
      <c r="AF105" s="62">
        <f t="shared" si="14"/>
        <v>1680</v>
      </c>
      <c r="AG105" s="47"/>
      <c r="AH105" s="74">
        <v>99.0</v>
      </c>
      <c r="AI105" s="75" t="s">
        <v>167</v>
      </c>
      <c r="AJ105" s="74">
        <v>40.0</v>
      </c>
      <c r="AK105" s="75" t="s">
        <v>83</v>
      </c>
      <c r="AL105" s="16">
        <v>3.0</v>
      </c>
      <c r="AM105" s="10">
        <v>5.0</v>
      </c>
      <c r="AN105" s="16">
        <v>42.0</v>
      </c>
      <c r="AO105" s="62">
        <f t="shared" si="15"/>
        <v>120</v>
      </c>
      <c r="AP105" s="62">
        <f t="shared" si="16"/>
        <v>200</v>
      </c>
      <c r="AQ105" s="62">
        <f t="shared" si="17"/>
        <v>1680</v>
      </c>
      <c r="AR105" s="43"/>
      <c r="AS105" s="74">
        <v>99.0</v>
      </c>
      <c r="AT105" s="75" t="s">
        <v>167</v>
      </c>
      <c r="AU105" s="76">
        <v>0.0</v>
      </c>
      <c r="AV105" s="75" t="s">
        <v>83</v>
      </c>
      <c r="AW105" s="16">
        <v>3.0</v>
      </c>
      <c r="AX105" s="10">
        <v>5.0</v>
      </c>
      <c r="AY105" s="16">
        <v>42.0</v>
      </c>
      <c r="AZ105" s="62">
        <f t="shared" si="18"/>
        <v>0</v>
      </c>
      <c r="BA105" s="62">
        <f t="shared" si="19"/>
        <v>0</v>
      </c>
      <c r="BB105" s="62">
        <f t="shared" si="20"/>
        <v>0</v>
      </c>
      <c r="BC105" s="58"/>
      <c r="BD105" s="58"/>
      <c r="BE105" s="48"/>
      <c r="BF105" s="54"/>
      <c r="BG105" s="54"/>
      <c r="BH105" s="54"/>
      <c r="BI105" s="54"/>
      <c r="BJ105" s="54"/>
      <c r="BK105" s="54"/>
      <c r="BL105" s="58"/>
      <c r="BM105" s="48"/>
      <c r="BN105" s="58"/>
      <c r="BO105" s="48"/>
      <c r="BP105" s="54"/>
      <c r="BQ105" s="54"/>
      <c r="BR105" s="54"/>
      <c r="BS105" s="54"/>
      <c r="BT105" s="54"/>
      <c r="BU105" s="54"/>
      <c r="BV105" s="48"/>
    </row>
    <row r="106">
      <c r="A106" s="74">
        <v>100.0</v>
      </c>
      <c r="B106" s="75" t="s">
        <v>168</v>
      </c>
      <c r="C106" s="74">
        <v>40.0</v>
      </c>
      <c r="D106" s="75" t="s">
        <v>83</v>
      </c>
      <c r="E106" s="16">
        <v>3.0</v>
      </c>
      <c r="F106" s="10">
        <v>5.0</v>
      </c>
      <c r="G106" s="16">
        <v>35.0</v>
      </c>
      <c r="H106" s="67">
        <f t="shared" si="6"/>
        <v>120</v>
      </c>
      <c r="I106" s="67">
        <f t="shared" si="7"/>
        <v>200</v>
      </c>
      <c r="J106" s="67">
        <f t="shared" si="8"/>
        <v>1400</v>
      </c>
      <c r="K106" s="43"/>
      <c r="L106" s="74">
        <v>100.0</v>
      </c>
      <c r="M106" s="75" t="s">
        <v>168</v>
      </c>
      <c r="N106" s="74">
        <v>40.0</v>
      </c>
      <c r="O106" s="75" t="s">
        <v>83</v>
      </c>
      <c r="P106" s="16">
        <v>3.0</v>
      </c>
      <c r="Q106" s="10">
        <v>5.0</v>
      </c>
      <c r="R106" s="16">
        <v>35.0</v>
      </c>
      <c r="S106" s="67">
        <f t="shared" si="9"/>
        <v>120</v>
      </c>
      <c r="T106" s="67">
        <f t="shared" si="10"/>
        <v>200</v>
      </c>
      <c r="U106" s="67">
        <f t="shared" si="11"/>
        <v>1400</v>
      </c>
      <c r="V106" s="47"/>
      <c r="W106" s="74">
        <v>100.0</v>
      </c>
      <c r="X106" s="75" t="s">
        <v>168</v>
      </c>
      <c r="Y106" s="74">
        <v>40.0</v>
      </c>
      <c r="Z106" s="75" t="s">
        <v>83</v>
      </c>
      <c r="AA106" s="16">
        <v>3.0</v>
      </c>
      <c r="AB106" s="10">
        <v>5.0</v>
      </c>
      <c r="AC106" s="16">
        <v>35.0</v>
      </c>
      <c r="AD106" s="67">
        <f t="shared" si="12"/>
        <v>120</v>
      </c>
      <c r="AE106" s="67">
        <f t="shared" si="13"/>
        <v>200</v>
      </c>
      <c r="AF106" s="67">
        <f t="shared" si="14"/>
        <v>1400</v>
      </c>
      <c r="AG106" s="47"/>
      <c r="AH106" s="74">
        <v>100.0</v>
      </c>
      <c r="AI106" s="75" t="s">
        <v>168</v>
      </c>
      <c r="AJ106" s="74">
        <v>40.0</v>
      </c>
      <c r="AK106" s="75" t="s">
        <v>83</v>
      </c>
      <c r="AL106" s="16">
        <v>3.0</v>
      </c>
      <c r="AM106" s="10">
        <v>5.0</v>
      </c>
      <c r="AN106" s="16">
        <v>35.0</v>
      </c>
      <c r="AO106" s="67">
        <f t="shared" si="15"/>
        <v>120</v>
      </c>
      <c r="AP106" s="67">
        <f t="shared" si="16"/>
        <v>200</v>
      </c>
      <c r="AQ106" s="67">
        <f t="shared" si="17"/>
        <v>1400</v>
      </c>
      <c r="AR106" s="43"/>
      <c r="AS106" s="74">
        <v>100.0</v>
      </c>
      <c r="AT106" s="75" t="s">
        <v>168</v>
      </c>
      <c r="AU106" s="76">
        <v>0.0</v>
      </c>
      <c r="AV106" s="75" t="s">
        <v>83</v>
      </c>
      <c r="AW106" s="16">
        <v>3.0</v>
      </c>
      <c r="AX106" s="10">
        <v>5.0</v>
      </c>
      <c r="AY106" s="16">
        <v>35.0</v>
      </c>
      <c r="AZ106" s="67">
        <f t="shared" si="18"/>
        <v>0</v>
      </c>
      <c r="BA106" s="67">
        <f t="shared" si="19"/>
        <v>0</v>
      </c>
      <c r="BB106" s="67">
        <f t="shared" si="20"/>
        <v>0</v>
      </c>
      <c r="BC106" s="58"/>
      <c r="BD106" s="58"/>
      <c r="BE106" s="48"/>
      <c r="BF106" s="54"/>
      <c r="BG106" s="54"/>
      <c r="BH106" s="54"/>
      <c r="BI106" s="54"/>
      <c r="BJ106" s="54"/>
      <c r="BK106" s="54"/>
      <c r="BL106" s="58"/>
      <c r="BM106" s="48"/>
      <c r="BN106" s="58"/>
      <c r="BO106" s="48"/>
      <c r="BP106" s="54"/>
      <c r="BQ106" s="54"/>
      <c r="BR106" s="54"/>
      <c r="BS106" s="54"/>
      <c r="BT106" s="54"/>
      <c r="BU106" s="54"/>
      <c r="BV106" s="48"/>
    </row>
    <row r="107">
      <c r="A107" s="74">
        <v>101.0</v>
      </c>
      <c r="B107" s="75" t="s">
        <v>169</v>
      </c>
      <c r="C107" s="74">
        <v>40.0</v>
      </c>
      <c r="D107" s="75" t="s">
        <v>83</v>
      </c>
      <c r="E107" s="16">
        <v>3.0</v>
      </c>
      <c r="F107" s="10">
        <v>5.0</v>
      </c>
      <c r="G107" s="16">
        <v>28.0</v>
      </c>
      <c r="H107" s="62">
        <f t="shared" si="6"/>
        <v>120</v>
      </c>
      <c r="I107" s="62">
        <f t="shared" si="7"/>
        <v>200</v>
      </c>
      <c r="J107" s="62">
        <f t="shared" si="8"/>
        <v>1120</v>
      </c>
      <c r="K107" s="43"/>
      <c r="L107" s="74">
        <v>101.0</v>
      </c>
      <c r="M107" s="75" t="s">
        <v>169</v>
      </c>
      <c r="N107" s="74">
        <v>40.0</v>
      </c>
      <c r="O107" s="75" t="s">
        <v>83</v>
      </c>
      <c r="P107" s="16">
        <v>3.0</v>
      </c>
      <c r="Q107" s="10">
        <v>5.0</v>
      </c>
      <c r="R107" s="16">
        <v>28.0</v>
      </c>
      <c r="S107" s="62">
        <f t="shared" si="9"/>
        <v>120</v>
      </c>
      <c r="T107" s="62">
        <f t="shared" si="10"/>
        <v>200</v>
      </c>
      <c r="U107" s="62">
        <f t="shared" si="11"/>
        <v>1120</v>
      </c>
      <c r="V107" s="47"/>
      <c r="W107" s="74">
        <v>101.0</v>
      </c>
      <c r="X107" s="75" t="s">
        <v>169</v>
      </c>
      <c r="Y107" s="74">
        <v>40.0</v>
      </c>
      <c r="Z107" s="75" t="s">
        <v>83</v>
      </c>
      <c r="AA107" s="16">
        <v>3.0</v>
      </c>
      <c r="AB107" s="10">
        <v>5.0</v>
      </c>
      <c r="AC107" s="16">
        <v>28.0</v>
      </c>
      <c r="AD107" s="62">
        <f t="shared" si="12"/>
        <v>120</v>
      </c>
      <c r="AE107" s="62">
        <f t="shared" si="13"/>
        <v>200</v>
      </c>
      <c r="AF107" s="62">
        <f t="shared" si="14"/>
        <v>1120</v>
      </c>
      <c r="AG107" s="47"/>
      <c r="AH107" s="74">
        <v>101.0</v>
      </c>
      <c r="AI107" s="75" t="s">
        <v>169</v>
      </c>
      <c r="AJ107" s="74">
        <v>40.0</v>
      </c>
      <c r="AK107" s="75" t="s">
        <v>83</v>
      </c>
      <c r="AL107" s="16">
        <v>3.0</v>
      </c>
      <c r="AM107" s="10">
        <v>5.0</v>
      </c>
      <c r="AN107" s="16">
        <v>28.0</v>
      </c>
      <c r="AO107" s="62">
        <f t="shared" si="15"/>
        <v>120</v>
      </c>
      <c r="AP107" s="62">
        <f t="shared" si="16"/>
        <v>200</v>
      </c>
      <c r="AQ107" s="62">
        <f t="shared" si="17"/>
        <v>1120</v>
      </c>
      <c r="AR107" s="43"/>
      <c r="AS107" s="74">
        <v>101.0</v>
      </c>
      <c r="AT107" s="75" t="s">
        <v>169</v>
      </c>
      <c r="AU107" s="76">
        <v>0.0</v>
      </c>
      <c r="AV107" s="75" t="s">
        <v>83</v>
      </c>
      <c r="AW107" s="16">
        <v>3.0</v>
      </c>
      <c r="AX107" s="10">
        <v>5.0</v>
      </c>
      <c r="AY107" s="16">
        <v>28.0</v>
      </c>
      <c r="AZ107" s="62">
        <f t="shared" si="18"/>
        <v>0</v>
      </c>
      <c r="BA107" s="62">
        <f t="shared" si="19"/>
        <v>0</v>
      </c>
      <c r="BB107" s="62">
        <f t="shared" si="20"/>
        <v>0</v>
      </c>
      <c r="BC107" s="58"/>
      <c r="BD107" s="58"/>
      <c r="BE107" s="48"/>
      <c r="BF107" s="54"/>
      <c r="BG107" s="54"/>
      <c r="BH107" s="54"/>
      <c r="BI107" s="54"/>
      <c r="BJ107" s="54"/>
      <c r="BK107" s="54"/>
      <c r="BL107" s="58"/>
      <c r="BM107" s="48"/>
      <c r="BN107" s="58"/>
      <c r="BO107" s="48"/>
      <c r="BP107" s="54"/>
      <c r="BQ107" s="54"/>
      <c r="BR107" s="54"/>
      <c r="BS107" s="54"/>
      <c r="BT107" s="54"/>
      <c r="BU107" s="54"/>
      <c r="BV107" s="48"/>
    </row>
    <row r="108">
      <c r="A108" s="74">
        <v>102.0</v>
      </c>
      <c r="B108" s="75" t="s">
        <v>170</v>
      </c>
      <c r="C108" s="74">
        <v>40.0</v>
      </c>
      <c r="D108" s="75" t="s">
        <v>83</v>
      </c>
      <c r="E108" s="16">
        <v>6.0</v>
      </c>
      <c r="F108" s="10">
        <v>5.0</v>
      </c>
      <c r="G108" s="16">
        <v>56.0</v>
      </c>
      <c r="H108" s="67">
        <f t="shared" si="6"/>
        <v>240</v>
      </c>
      <c r="I108" s="67">
        <f t="shared" si="7"/>
        <v>200</v>
      </c>
      <c r="J108" s="67">
        <f t="shared" si="8"/>
        <v>2240</v>
      </c>
      <c r="K108" s="43"/>
      <c r="L108" s="74">
        <v>102.0</v>
      </c>
      <c r="M108" s="75" t="s">
        <v>170</v>
      </c>
      <c r="N108" s="74">
        <v>40.0</v>
      </c>
      <c r="O108" s="75" t="s">
        <v>83</v>
      </c>
      <c r="P108" s="16">
        <v>6.0</v>
      </c>
      <c r="Q108" s="10">
        <v>5.0</v>
      </c>
      <c r="R108" s="16">
        <v>56.0</v>
      </c>
      <c r="S108" s="67">
        <f t="shared" si="9"/>
        <v>240</v>
      </c>
      <c r="T108" s="67">
        <f t="shared" si="10"/>
        <v>200</v>
      </c>
      <c r="U108" s="67">
        <f t="shared" si="11"/>
        <v>2240</v>
      </c>
      <c r="V108" s="47"/>
      <c r="W108" s="74">
        <v>102.0</v>
      </c>
      <c r="X108" s="75" t="s">
        <v>170</v>
      </c>
      <c r="Y108" s="74">
        <v>40.0</v>
      </c>
      <c r="Z108" s="75" t="s">
        <v>83</v>
      </c>
      <c r="AA108" s="16">
        <v>6.0</v>
      </c>
      <c r="AB108" s="10">
        <v>5.0</v>
      </c>
      <c r="AC108" s="16">
        <v>56.0</v>
      </c>
      <c r="AD108" s="67">
        <f t="shared" si="12"/>
        <v>240</v>
      </c>
      <c r="AE108" s="67">
        <f t="shared" si="13"/>
        <v>200</v>
      </c>
      <c r="AF108" s="67">
        <f t="shared" si="14"/>
        <v>2240</v>
      </c>
      <c r="AG108" s="47"/>
      <c r="AH108" s="74">
        <v>102.0</v>
      </c>
      <c r="AI108" s="75" t="s">
        <v>170</v>
      </c>
      <c r="AJ108" s="74">
        <v>40.0</v>
      </c>
      <c r="AK108" s="75" t="s">
        <v>83</v>
      </c>
      <c r="AL108" s="16">
        <v>6.0</v>
      </c>
      <c r="AM108" s="10">
        <v>5.0</v>
      </c>
      <c r="AN108" s="16">
        <v>56.0</v>
      </c>
      <c r="AO108" s="67">
        <f t="shared" si="15"/>
        <v>240</v>
      </c>
      <c r="AP108" s="67">
        <f t="shared" si="16"/>
        <v>200</v>
      </c>
      <c r="AQ108" s="67">
        <f t="shared" si="17"/>
        <v>2240</v>
      </c>
      <c r="AR108" s="43"/>
      <c r="AS108" s="74">
        <v>102.0</v>
      </c>
      <c r="AT108" s="75" t="s">
        <v>170</v>
      </c>
      <c r="AU108" s="76">
        <v>0.0</v>
      </c>
      <c r="AV108" s="75" t="s">
        <v>83</v>
      </c>
      <c r="AW108" s="16">
        <v>6.0</v>
      </c>
      <c r="AX108" s="10">
        <v>5.0</v>
      </c>
      <c r="AY108" s="16">
        <v>56.0</v>
      </c>
      <c r="AZ108" s="67">
        <f t="shared" si="18"/>
        <v>0</v>
      </c>
      <c r="BA108" s="67">
        <f t="shared" si="19"/>
        <v>0</v>
      </c>
      <c r="BB108" s="67">
        <f t="shared" si="20"/>
        <v>0</v>
      </c>
      <c r="BC108" s="58"/>
      <c r="BD108" s="58"/>
      <c r="BE108" s="48"/>
      <c r="BF108" s="54"/>
      <c r="BG108" s="54"/>
      <c r="BH108" s="54"/>
      <c r="BI108" s="54"/>
      <c r="BJ108" s="54"/>
      <c r="BK108" s="54"/>
      <c r="BL108" s="58"/>
      <c r="BM108" s="48"/>
      <c r="BN108" s="58"/>
      <c r="BO108" s="48"/>
      <c r="BP108" s="54"/>
      <c r="BQ108" s="54"/>
      <c r="BR108" s="54"/>
      <c r="BS108" s="54"/>
      <c r="BT108" s="54"/>
      <c r="BU108" s="54"/>
      <c r="BV108" s="48"/>
    </row>
    <row r="109">
      <c r="A109" s="77">
        <v>103.0</v>
      </c>
      <c r="B109" s="78" t="s">
        <v>123</v>
      </c>
      <c r="C109" s="77">
        <v>14.0</v>
      </c>
      <c r="D109" s="78" t="s">
        <v>72</v>
      </c>
      <c r="E109" s="16">
        <v>13.0</v>
      </c>
      <c r="F109" s="10">
        <v>2.0</v>
      </c>
      <c r="G109" s="16">
        <v>7.0</v>
      </c>
      <c r="H109" s="62">
        <f t="shared" si="6"/>
        <v>182</v>
      </c>
      <c r="I109" s="62">
        <f t="shared" si="7"/>
        <v>28</v>
      </c>
      <c r="J109" s="62">
        <f t="shared" si="8"/>
        <v>98</v>
      </c>
      <c r="K109" s="43"/>
      <c r="L109" s="77">
        <v>103.0</v>
      </c>
      <c r="M109" s="78" t="s">
        <v>123</v>
      </c>
      <c r="N109" s="77">
        <v>14.0</v>
      </c>
      <c r="O109" s="78" t="s">
        <v>72</v>
      </c>
      <c r="P109" s="16">
        <v>13.0</v>
      </c>
      <c r="Q109" s="10">
        <v>2.0</v>
      </c>
      <c r="R109" s="16">
        <v>7.0</v>
      </c>
      <c r="S109" s="62">
        <f t="shared" si="9"/>
        <v>182</v>
      </c>
      <c r="T109" s="62">
        <f t="shared" si="10"/>
        <v>28</v>
      </c>
      <c r="U109" s="62">
        <f t="shared" si="11"/>
        <v>98</v>
      </c>
      <c r="V109" s="47"/>
      <c r="W109" s="77">
        <v>103.0</v>
      </c>
      <c r="X109" s="78" t="s">
        <v>123</v>
      </c>
      <c r="Y109" s="77">
        <v>14.0</v>
      </c>
      <c r="Z109" s="78" t="s">
        <v>72</v>
      </c>
      <c r="AA109" s="16">
        <v>13.0</v>
      </c>
      <c r="AB109" s="10">
        <v>2.0</v>
      </c>
      <c r="AC109" s="16">
        <v>7.0</v>
      </c>
      <c r="AD109" s="62">
        <f t="shared" si="12"/>
        <v>182</v>
      </c>
      <c r="AE109" s="62">
        <f t="shared" si="13"/>
        <v>28</v>
      </c>
      <c r="AF109" s="62">
        <f t="shared" si="14"/>
        <v>98</v>
      </c>
      <c r="AG109" s="47"/>
      <c r="AH109" s="77">
        <v>103.0</v>
      </c>
      <c r="AI109" s="78" t="s">
        <v>123</v>
      </c>
      <c r="AJ109" s="77">
        <v>0.0</v>
      </c>
      <c r="AK109" s="78" t="s">
        <v>72</v>
      </c>
      <c r="AL109" s="16">
        <v>13.0</v>
      </c>
      <c r="AM109" s="10">
        <v>2.0</v>
      </c>
      <c r="AN109" s="16">
        <v>7.0</v>
      </c>
      <c r="AO109" s="62">
        <f t="shared" si="15"/>
        <v>0</v>
      </c>
      <c r="AP109" s="62">
        <f t="shared" si="16"/>
        <v>0</v>
      </c>
      <c r="AQ109" s="62">
        <f t="shared" si="17"/>
        <v>0</v>
      </c>
      <c r="AR109" s="43"/>
      <c r="AS109" s="77">
        <v>103.0</v>
      </c>
      <c r="AT109" s="78" t="s">
        <v>123</v>
      </c>
      <c r="AU109" s="77">
        <v>0.0</v>
      </c>
      <c r="AV109" s="78" t="s">
        <v>72</v>
      </c>
      <c r="AW109" s="16">
        <v>13.0</v>
      </c>
      <c r="AX109" s="10">
        <v>2.0</v>
      </c>
      <c r="AY109" s="16">
        <v>7.0</v>
      </c>
      <c r="AZ109" s="62">
        <f t="shared" si="18"/>
        <v>0</v>
      </c>
      <c r="BA109" s="62">
        <f t="shared" si="19"/>
        <v>0</v>
      </c>
      <c r="BB109" s="62">
        <f t="shared" si="20"/>
        <v>0</v>
      </c>
      <c r="BC109" s="58"/>
      <c r="BD109" s="58"/>
      <c r="BE109" s="48"/>
      <c r="BF109" s="54"/>
      <c r="BG109" s="54"/>
      <c r="BH109" s="54"/>
      <c r="BI109" s="54"/>
      <c r="BJ109" s="54"/>
      <c r="BK109" s="54"/>
      <c r="BL109" s="58"/>
      <c r="BM109" s="48"/>
      <c r="BN109" s="58"/>
      <c r="BO109" s="48"/>
      <c r="BP109" s="54"/>
      <c r="BQ109" s="54"/>
      <c r="BR109" s="54"/>
      <c r="BS109" s="54"/>
      <c r="BT109" s="54"/>
      <c r="BU109" s="54"/>
      <c r="BV109" s="48"/>
    </row>
    <row r="110">
      <c r="A110" s="77">
        <v>104.0</v>
      </c>
      <c r="B110" s="78" t="s">
        <v>124</v>
      </c>
      <c r="C110" s="77">
        <v>16.0</v>
      </c>
      <c r="D110" s="78" t="s">
        <v>72</v>
      </c>
      <c r="E110" s="16">
        <v>6.0</v>
      </c>
      <c r="F110" s="10">
        <v>5.0</v>
      </c>
      <c r="G110" s="16">
        <v>21.0</v>
      </c>
      <c r="H110" s="67">
        <f t="shared" si="6"/>
        <v>96</v>
      </c>
      <c r="I110" s="67">
        <f t="shared" si="7"/>
        <v>80</v>
      </c>
      <c r="J110" s="67">
        <f t="shared" si="8"/>
        <v>336</v>
      </c>
      <c r="K110" s="43"/>
      <c r="L110" s="77">
        <v>104.0</v>
      </c>
      <c r="M110" s="78" t="s">
        <v>124</v>
      </c>
      <c r="N110" s="77">
        <v>16.0</v>
      </c>
      <c r="O110" s="78" t="s">
        <v>72</v>
      </c>
      <c r="P110" s="16">
        <v>6.0</v>
      </c>
      <c r="Q110" s="10">
        <v>5.0</v>
      </c>
      <c r="R110" s="16">
        <v>21.0</v>
      </c>
      <c r="S110" s="67">
        <f t="shared" si="9"/>
        <v>96</v>
      </c>
      <c r="T110" s="67">
        <f t="shared" si="10"/>
        <v>80</v>
      </c>
      <c r="U110" s="67">
        <f t="shared" si="11"/>
        <v>336</v>
      </c>
      <c r="V110" s="47"/>
      <c r="W110" s="77">
        <v>104.0</v>
      </c>
      <c r="X110" s="78" t="s">
        <v>124</v>
      </c>
      <c r="Y110" s="77">
        <v>16.0</v>
      </c>
      <c r="Z110" s="78" t="s">
        <v>72</v>
      </c>
      <c r="AA110" s="16">
        <v>6.0</v>
      </c>
      <c r="AB110" s="10">
        <v>5.0</v>
      </c>
      <c r="AC110" s="16">
        <v>21.0</v>
      </c>
      <c r="AD110" s="67">
        <f t="shared" si="12"/>
        <v>96</v>
      </c>
      <c r="AE110" s="67">
        <f t="shared" si="13"/>
        <v>80</v>
      </c>
      <c r="AF110" s="67">
        <f t="shared" si="14"/>
        <v>336</v>
      </c>
      <c r="AG110" s="47"/>
      <c r="AH110" s="77">
        <v>104.0</v>
      </c>
      <c r="AI110" s="78" t="s">
        <v>124</v>
      </c>
      <c r="AJ110" s="77">
        <v>0.0</v>
      </c>
      <c r="AK110" s="78" t="s">
        <v>72</v>
      </c>
      <c r="AL110" s="16">
        <v>6.0</v>
      </c>
      <c r="AM110" s="10">
        <v>5.0</v>
      </c>
      <c r="AN110" s="16">
        <v>21.0</v>
      </c>
      <c r="AO110" s="67">
        <f t="shared" si="15"/>
        <v>0</v>
      </c>
      <c r="AP110" s="67">
        <f t="shared" si="16"/>
        <v>0</v>
      </c>
      <c r="AQ110" s="67">
        <f t="shared" si="17"/>
        <v>0</v>
      </c>
      <c r="AR110" s="43"/>
      <c r="AS110" s="77">
        <v>104.0</v>
      </c>
      <c r="AT110" s="78" t="s">
        <v>124</v>
      </c>
      <c r="AU110" s="77">
        <v>0.0</v>
      </c>
      <c r="AV110" s="78" t="s">
        <v>72</v>
      </c>
      <c r="AW110" s="16">
        <v>6.0</v>
      </c>
      <c r="AX110" s="10">
        <v>5.0</v>
      </c>
      <c r="AY110" s="16">
        <v>21.0</v>
      </c>
      <c r="AZ110" s="67">
        <f t="shared" si="18"/>
        <v>0</v>
      </c>
      <c r="BA110" s="67">
        <f t="shared" si="19"/>
        <v>0</v>
      </c>
      <c r="BB110" s="67">
        <f t="shared" si="20"/>
        <v>0</v>
      </c>
      <c r="BC110" s="58"/>
      <c r="BD110" s="58"/>
      <c r="BE110" s="48"/>
      <c r="BF110" s="54"/>
      <c r="BG110" s="54"/>
      <c r="BH110" s="54"/>
      <c r="BI110" s="54"/>
      <c r="BJ110" s="54"/>
      <c r="BK110" s="54"/>
      <c r="BL110" s="58"/>
      <c r="BM110" s="48"/>
      <c r="BN110" s="58"/>
      <c r="BO110" s="48"/>
      <c r="BP110" s="54"/>
      <c r="BQ110" s="54"/>
      <c r="BR110" s="54"/>
      <c r="BS110" s="54"/>
      <c r="BT110" s="54"/>
      <c r="BU110" s="54"/>
      <c r="BV110" s="48"/>
    </row>
    <row r="111">
      <c r="A111" s="77">
        <v>105.0</v>
      </c>
      <c r="B111" s="78" t="s">
        <v>125</v>
      </c>
      <c r="C111" s="77">
        <v>22.0</v>
      </c>
      <c r="D111" s="78" t="s">
        <v>72</v>
      </c>
      <c r="E111" s="16">
        <v>6.0</v>
      </c>
      <c r="F111" s="10">
        <v>2.0</v>
      </c>
      <c r="G111" s="16">
        <v>35.0</v>
      </c>
      <c r="H111" s="62">
        <f t="shared" si="6"/>
        <v>132</v>
      </c>
      <c r="I111" s="62">
        <f t="shared" si="7"/>
        <v>44</v>
      </c>
      <c r="J111" s="62">
        <f t="shared" si="8"/>
        <v>770</v>
      </c>
      <c r="K111" s="43"/>
      <c r="L111" s="77">
        <v>105.0</v>
      </c>
      <c r="M111" s="78" t="s">
        <v>125</v>
      </c>
      <c r="N111" s="77">
        <v>22.0</v>
      </c>
      <c r="O111" s="78" t="s">
        <v>72</v>
      </c>
      <c r="P111" s="16">
        <v>6.0</v>
      </c>
      <c r="Q111" s="10">
        <v>2.0</v>
      </c>
      <c r="R111" s="16">
        <v>35.0</v>
      </c>
      <c r="S111" s="62">
        <f t="shared" si="9"/>
        <v>132</v>
      </c>
      <c r="T111" s="62">
        <f t="shared" si="10"/>
        <v>44</v>
      </c>
      <c r="U111" s="62">
        <f t="shared" si="11"/>
        <v>770</v>
      </c>
      <c r="V111" s="47"/>
      <c r="W111" s="77">
        <v>105.0</v>
      </c>
      <c r="X111" s="78" t="s">
        <v>125</v>
      </c>
      <c r="Y111" s="77">
        <v>22.0</v>
      </c>
      <c r="Z111" s="78" t="s">
        <v>72</v>
      </c>
      <c r="AA111" s="16">
        <v>6.0</v>
      </c>
      <c r="AB111" s="10">
        <v>2.0</v>
      </c>
      <c r="AC111" s="16">
        <v>35.0</v>
      </c>
      <c r="AD111" s="62">
        <f t="shared" si="12"/>
        <v>132</v>
      </c>
      <c r="AE111" s="62">
        <f t="shared" si="13"/>
        <v>44</v>
      </c>
      <c r="AF111" s="62">
        <f t="shared" si="14"/>
        <v>770</v>
      </c>
      <c r="AG111" s="47"/>
      <c r="AH111" s="77">
        <v>105.0</v>
      </c>
      <c r="AI111" s="78" t="s">
        <v>125</v>
      </c>
      <c r="AJ111" s="77">
        <v>0.0</v>
      </c>
      <c r="AK111" s="78" t="s">
        <v>72</v>
      </c>
      <c r="AL111" s="16">
        <v>6.0</v>
      </c>
      <c r="AM111" s="10">
        <v>2.0</v>
      </c>
      <c r="AN111" s="16">
        <v>35.0</v>
      </c>
      <c r="AO111" s="62">
        <f t="shared" si="15"/>
        <v>0</v>
      </c>
      <c r="AP111" s="62">
        <f t="shared" si="16"/>
        <v>0</v>
      </c>
      <c r="AQ111" s="62">
        <f t="shared" si="17"/>
        <v>0</v>
      </c>
      <c r="AR111" s="43"/>
      <c r="AS111" s="77">
        <v>105.0</v>
      </c>
      <c r="AT111" s="78" t="s">
        <v>125</v>
      </c>
      <c r="AU111" s="77">
        <v>0.0</v>
      </c>
      <c r="AV111" s="78" t="s">
        <v>72</v>
      </c>
      <c r="AW111" s="16">
        <v>6.0</v>
      </c>
      <c r="AX111" s="10">
        <v>2.0</v>
      </c>
      <c r="AY111" s="16">
        <v>35.0</v>
      </c>
      <c r="AZ111" s="62">
        <f t="shared" si="18"/>
        <v>0</v>
      </c>
      <c r="BA111" s="62">
        <f t="shared" si="19"/>
        <v>0</v>
      </c>
      <c r="BB111" s="62">
        <f t="shared" si="20"/>
        <v>0</v>
      </c>
      <c r="BC111" s="58"/>
      <c r="BD111" s="58"/>
      <c r="BE111" s="48"/>
      <c r="BF111" s="54"/>
      <c r="BG111" s="54"/>
      <c r="BH111" s="54"/>
      <c r="BI111" s="54"/>
      <c r="BJ111" s="54"/>
      <c r="BK111" s="54"/>
      <c r="BL111" s="58"/>
      <c r="BM111" s="48"/>
      <c r="BN111" s="58"/>
      <c r="BO111" s="48"/>
      <c r="BP111" s="54"/>
      <c r="BQ111" s="54"/>
      <c r="BR111" s="54"/>
      <c r="BS111" s="54"/>
      <c r="BT111" s="54"/>
      <c r="BU111" s="54"/>
      <c r="BV111" s="48"/>
    </row>
    <row r="112">
      <c r="A112" s="77">
        <v>106.0</v>
      </c>
      <c r="B112" s="78" t="s">
        <v>126</v>
      </c>
      <c r="C112" s="77">
        <v>15.0</v>
      </c>
      <c r="D112" s="78" t="s">
        <v>72</v>
      </c>
      <c r="E112" s="16">
        <v>6.0</v>
      </c>
      <c r="F112" s="10">
        <v>-5.0</v>
      </c>
      <c r="G112" s="16">
        <v>7.0</v>
      </c>
      <c r="H112" s="67">
        <f t="shared" si="6"/>
        <v>90</v>
      </c>
      <c r="I112" s="67">
        <f t="shared" si="7"/>
        <v>-75</v>
      </c>
      <c r="J112" s="67">
        <f t="shared" si="8"/>
        <v>105</v>
      </c>
      <c r="K112" s="43"/>
      <c r="L112" s="77">
        <v>106.0</v>
      </c>
      <c r="M112" s="78" t="s">
        <v>126</v>
      </c>
      <c r="N112" s="77">
        <v>15.0</v>
      </c>
      <c r="O112" s="78" t="s">
        <v>72</v>
      </c>
      <c r="P112" s="16">
        <v>6.0</v>
      </c>
      <c r="Q112" s="10">
        <v>-5.0</v>
      </c>
      <c r="R112" s="16">
        <v>7.0</v>
      </c>
      <c r="S112" s="67">
        <f t="shared" si="9"/>
        <v>90</v>
      </c>
      <c r="T112" s="67">
        <f t="shared" si="10"/>
        <v>-75</v>
      </c>
      <c r="U112" s="67">
        <f t="shared" si="11"/>
        <v>105</v>
      </c>
      <c r="V112" s="47"/>
      <c r="W112" s="77">
        <v>106.0</v>
      </c>
      <c r="X112" s="78" t="s">
        <v>126</v>
      </c>
      <c r="Y112" s="77">
        <v>15.0</v>
      </c>
      <c r="Z112" s="78" t="s">
        <v>72</v>
      </c>
      <c r="AA112" s="16">
        <v>6.0</v>
      </c>
      <c r="AB112" s="10">
        <v>-5.0</v>
      </c>
      <c r="AC112" s="16">
        <v>7.0</v>
      </c>
      <c r="AD112" s="67">
        <f t="shared" si="12"/>
        <v>90</v>
      </c>
      <c r="AE112" s="67">
        <f t="shared" si="13"/>
        <v>-75</v>
      </c>
      <c r="AF112" s="67">
        <f t="shared" si="14"/>
        <v>105</v>
      </c>
      <c r="AG112" s="47"/>
      <c r="AH112" s="77">
        <v>106.0</v>
      </c>
      <c r="AI112" s="78" t="s">
        <v>126</v>
      </c>
      <c r="AJ112" s="77">
        <v>0.0</v>
      </c>
      <c r="AK112" s="78" t="s">
        <v>72</v>
      </c>
      <c r="AL112" s="16">
        <v>6.0</v>
      </c>
      <c r="AM112" s="10">
        <v>-5.0</v>
      </c>
      <c r="AN112" s="16">
        <v>7.0</v>
      </c>
      <c r="AO112" s="67">
        <f t="shared" si="15"/>
        <v>0</v>
      </c>
      <c r="AP112" s="67">
        <f t="shared" si="16"/>
        <v>0</v>
      </c>
      <c r="AQ112" s="67">
        <f t="shared" si="17"/>
        <v>0</v>
      </c>
      <c r="AR112" s="43"/>
      <c r="AS112" s="77">
        <v>106.0</v>
      </c>
      <c r="AT112" s="78" t="s">
        <v>126</v>
      </c>
      <c r="AU112" s="77">
        <v>0.0</v>
      </c>
      <c r="AV112" s="78" t="s">
        <v>72</v>
      </c>
      <c r="AW112" s="16">
        <v>6.0</v>
      </c>
      <c r="AX112" s="10">
        <v>-5.0</v>
      </c>
      <c r="AY112" s="16">
        <v>7.0</v>
      </c>
      <c r="AZ112" s="67">
        <f t="shared" si="18"/>
        <v>0</v>
      </c>
      <c r="BA112" s="67">
        <f t="shared" si="19"/>
        <v>0</v>
      </c>
      <c r="BB112" s="67">
        <f t="shared" si="20"/>
        <v>0</v>
      </c>
      <c r="BC112" s="58"/>
      <c r="BD112" s="58"/>
      <c r="BE112" s="48"/>
      <c r="BF112" s="54"/>
      <c r="BG112" s="54"/>
      <c r="BH112" s="54"/>
      <c r="BI112" s="54"/>
      <c r="BJ112" s="54"/>
      <c r="BK112" s="54"/>
      <c r="BL112" s="58"/>
      <c r="BM112" s="48"/>
      <c r="BN112" s="58"/>
      <c r="BO112" s="48"/>
      <c r="BP112" s="54"/>
      <c r="BQ112" s="54"/>
      <c r="BR112" s="54"/>
      <c r="BS112" s="54"/>
      <c r="BT112" s="54"/>
      <c r="BU112" s="54"/>
      <c r="BV112" s="48"/>
    </row>
    <row r="113">
      <c r="A113" s="77">
        <v>107.0</v>
      </c>
      <c r="B113" s="78" t="s">
        <v>127</v>
      </c>
      <c r="C113" s="77">
        <v>16.0</v>
      </c>
      <c r="D113" s="78" t="s">
        <v>72</v>
      </c>
      <c r="E113" s="16">
        <v>6.0</v>
      </c>
      <c r="F113" s="10">
        <v>-5.0</v>
      </c>
      <c r="G113" s="16">
        <v>21.0</v>
      </c>
      <c r="H113" s="62">
        <f t="shared" si="6"/>
        <v>96</v>
      </c>
      <c r="I113" s="62">
        <f t="shared" si="7"/>
        <v>-80</v>
      </c>
      <c r="J113" s="62">
        <f t="shared" si="8"/>
        <v>336</v>
      </c>
      <c r="K113" s="43"/>
      <c r="L113" s="77">
        <v>107.0</v>
      </c>
      <c r="M113" s="78" t="s">
        <v>127</v>
      </c>
      <c r="N113" s="77">
        <v>16.0</v>
      </c>
      <c r="O113" s="78" t="s">
        <v>72</v>
      </c>
      <c r="P113" s="16">
        <v>6.0</v>
      </c>
      <c r="Q113" s="10">
        <v>-5.0</v>
      </c>
      <c r="R113" s="16">
        <v>21.0</v>
      </c>
      <c r="S113" s="62">
        <f t="shared" si="9"/>
        <v>96</v>
      </c>
      <c r="T113" s="62">
        <f t="shared" si="10"/>
        <v>-80</v>
      </c>
      <c r="U113" s="62">
        <f t="shared" si="11"/>
        <v>336</v>
      </c>
      <c r="V113" s="47"/>
      <c r="W113" s="77">
        <v>107.0</v>
      </c>
      <c r="X113" s="78" t="s">
        <v>127</v>
      </c>
      <c r="Y113" s="77">
        <v>16.0</v>
      </c>
      <c r="Z113" s="78" t="s">
        <v>72</v>
      </c>
      <c r="AA113" s="16">
        <v>6.0</v>
      </c>
      <c r="AB113" s="10">
        <v>-5.0</v>
      </c>
      <c r="AC113" s="16">
        <v>21.0</v>
      </c>
      <c r="AD113" s="62">
        <f t="shared" si="12"/>
        <v>96</v>
      </c>
      <c r="AE113" s="62">
        <f t="shared" si="13"/>
        <v>-80</v>
      </c>
      <c r="AF113" s="62">
        <f t="shared" si="14"/>
        <v>336</v>
      </c>
      <c r="AG113" s="47"/>
      <c r="AH113" s="77">
        <v>107.0</v>
      </c>
      <c r="AI113" s="78" t="s">
        <v>127</v>
      </c>
      <c r="AJ113" s="77">
        <v>0.0</v>
      </c>
      <c r="AK113" s="78" t="s">
        <v>72</v>
      </c>
      <c r="AL113" s="16">
        <v>6.0</v>
      </c>
      <c r="AM113" s="10">
        <v>-5.0</v>
      </c>
      <c r="AN113" s="16">
        <v>21.0</v>
      </c>
      <c r="AO113" s="62">
        <f t="shared" si="15"/>
        <v>0</v>
      </c>
      <c r="AP113" s="62">
        <f t="shared" si="16"/>
        <v>0</v>
      </c>
      <c r="AQ113" s="62">
        <f t="shared" si="17"/>
        <v>0</v>
      </c>
      <c r="AR113" s="43"/>
      <c r="AS113" s="77">
        <v>107.0</v>
      </c>
      <c r="AT113" s="78" t="s">
        <v>127</v>
      </c>
      <c r="AU113" s="77">
        <v>0.0</v>
      </c>
      <c r="AV113" s="78" t="s">
        <v>72</v>
      </c>
      <c r="AW113" s="16">
        <v>6.0</v>
      </c>
      <c r="AX113" s="10">
        <v>-5.0</v>
      </c>
      <c r="AY113" s="16">
        <v>21.0</v>
      </c>
      <c r="AZ113" s="62">
        <f t="shared" si="18"/>
        <v>0</v>
      </c>
      <c r="BA113" s="62">
        <f t="shared" si="19"/>
        <v>0</v>
      </c>
      <c r="BB113" s="62">
        <f t="shared" si="20"/>
        <v>0</v>
      </c>
      <c r="BC113" s="58"/>
      <c r="BD113" s="58"/>
      <c r="BE113" s="48"/>
      <c r="BF113" s="54"/>
      <c r="BG113" s="54"/>
      <c r="BH113" s="54"/>
      <c r="BI113" s="54"/>
      <c r="BJ113" s="54"/>
      <c r="BK113" s="54"/>
      <c r="BL113" s="58"/>
      <c r="BM113" s="48"/>
      <c r="BN113" s="58"/>
      <c r="BO113" s="48"/>
      <c r="BP113" s="54"/>
      <c r="BQ113" s="54"/>
      <c r="BR113" s="54"/>
      <c r="BS113" s="54"/>
      <c r="BT113" s="54"/>
      <c r="BU113" s="54"/>
      <c r="BV113" s="48"/>
    </row>
    <row r="114">
      <c r="A114" s="77">
        <v>108.0</v>
      </c>
      <c r="B114" s="78" t="s">
        <v>128</v>
      </c>
      <c r="C114" s="77">
        <v>18.0</v>
      </c>
      <c r="D114" s="78" t="s">
        <v>72</v>
      </c>
      <c r="E114" s="16">
        <v>6.0</v>
      </c>
      <c r="F114" s="10">
        <v>-5.0</v>
      </c>
      <c r="G114" s="16">
        <v>28.0</v>
      </c>
      <c r="H114" s="67">
        <f t="shared" si="6"/>
        <v>108</v>
      </c>
      <c r="I114" s="67">
        <f t="shared" si="7"/>
        <v>-90</v>
      </c>
      <c r="J114" s="67">
        <f t="shared" si="8"/>
        <v>504</v>
      </c>
      <c r="K114" s="43"/>
      <c r="L114" s="77">
        <v>108.0</v>
      </c>
      <c r="M114" s="78" t="s">
        <v>128</v>
      </c>
      <c r="N114" s="77">
        <v>18.0</v>
      </c>
      <c r="O114" s="78" t="s">
        <v>72</v>
      </c>
      <c r="P114" s="16">
        <v>6.0</v>
      </c>
      <c r="Q114" s="10">
        <v>-5.0</v>
      </c>
      <c r="R114" s="16">
        <v>28.0</v>
      </c>
      <c r="S114" s="67">
        <f t="shared" si="9"/>
        <v>108</v>
      </c>
      <c r="T114" s="67">
        <f t="shared" si="10"/>
        <v>-90</v>
      </c>
      <c r="U114" s="67">
        <f t="shared" si="11"/>
        <v>504</v>
      </c>
      <c r="V114" s="47"/>
      <c r="W114" s="77">
        <v>108.0</v>
      </c>
      <c r="X114" s="78" t="s">
        <v>128</v>
      </c>
      <c r="Y114" s="77">
        <v>18.0</v>
      </c>
      <c r="Z114" s="78" t="s">
        <v>72</v>
      </c>
      <c r="AA114" s="16">
        <v>6.0</v>
      </c>
      <c r="AB114" s="10">
        <v>-5.0</v>
      </c>
      <c r="AC114" s="16">
        <v>28.0</v>
      </c>
      <c r="AD114" s="67">
        <f t="shared" si="12"/>
        <v>108</v>
      </c>
      <c r="AE114" s="67">
        <f t="shared" si="13"/>
        <v>-90</v>
      </c>
      <c r="AF114" s="67">
        <f t="shared" si="14"/>
        <v>504</v>
      </c>
      <c r="AG114" s="47"/>
      <c r="AH114" s="77">
        <v>108.0</v>
      </c>
      <c r="AI114" s="78" t="s">
        <v>128</v>
      </c>
      <c r="AJ114" s="77">
        <v>0.0</v>
      </c>
      <c r="AK114" s="78" t="s">
        <v>72</v>
      </c>
      <c r="AL114" s="16">
        <v>6.0</v>
      </c>
      <c r="AM114" s="10">
        <v>-5.0</v>
      </c>
      <c r="AN114" s="16">
        <v>28.0</v>
      </c>
      <c r="AO114" s="67">
        <f t="shared" si="15"/>
        <v>0</v>
      </c>
      <c r="AP114" s="67">
        <f t="shared" si="16"/>
        <v>0</v>
      </c>
      <c r="AQ114" s="67">
        <f t="shared" si="17"/>
        <v>0</v>
      </c>
      <c r="AR114" s="43"/>
      <c r="AS114" s="77">
        <v>108.0</v>
      </c>
      <c r="AT114" s="78" t="s">
        <v>128</v>
      </c>
      <c r="AU114" s="77">
        <v>0.0</v>
      </c>
      <c r="AV114" s="78" t="s">
        <v>72</v>
      </c>
      <c r="AW114" s="16">
        <v>6.0</v>
      </c>
      <c r="AX114" s="10">
        <v>-5.0</v>
      </c>
      <c r="AY114" s="16">
        <v>28.0</v>
      </c>
      <c r="AZ114" s="67">
        <f t="shared" si="18"/>
        <v>0</v>
      </c>
      <c r="BA114" s="67">
        <f t="shared" si="19"/>
        <v>0</v>
      </c>
      <c r="BB114" s="67">
        <f t="shared" si="20"/>
        <v>0</v>
      </c>
      <c r="BC114" s="58"/>
      <c r="BD114" s="58"/>
      <c r="BE114" s="48"/>
      <c r="BF114" s="54"/>
      <c r="BG114" s="54"/>
      <c r="BH114" s="54"/>
      <c r="BI114" s="54"/>
      <c r="BJ114" s="54"/>
      <c r="BK114" s="54"/>
      <c r="BL114" s="58"/>
      <c r="BM114" s="48"/>
      <c r="BN114" s="58"/>
      <c r="BO114" s="48"/>
      <c r="BP114" s="54"/>
      <c r="BQ114" s="54"/>
      <c r="BR114" s="54"/>
      <c r="BS114" s="54"/>
      <c r="BT114" s="54"/>
      <c r="BU114" s="54"/>
      <c r="BV114" s="48"/>
    </row>
    <row r="115">
      <c r="A115" s="77">
        <v>109.0</v>
      </c>
      <c r="B115" s="78" t="s">
        <v>129</v>
      </c>
      <c r="C115" s="77">
        <v>23.0</v>
      </c>
      <c r="D115" s="78" t="s">
        <v>72</v>
      </c>
      <c r="E115" s="16">
        <v>6.0</v>
      </c>
      <c r="F115" s="10">
        <v>2.0</v>
      </c>
      <c r="G115" s="16">
        <v>28.0</v>
      </c>
      <c r="H115" s="62">
        <f t="shared" si="6"/>
        <v>138</v>
      </c>
      <c r="I115" s="62">
        <f t="shared" si="7"/>
        <v>46</v>
      </c>
      <c r="J115" s="62">
        <f t="shared" si="8"/>
        <v>644</v>
      </c>
      <c r="K115" s="43"/>
      <c r="L115" s="77">
        <v>109.0</v>
      </c>
      <c r="M115" s="78" t="s">
        <v>129</v>
      </c>
      <c r="N115" s="77">
        <v>23.0</v>
      </c>
      <c r="O115" s="78" t="s">
        <v>72</v>
      </c>
      <c r="P115" s="16">
        <v>6.0</v>
      </c>
      <c r="Q115" s="10">
        <v>2.0</v>
      </c>
      <c r="R115" s="16">
        <v>28.0</v>
      </c>
      <c r="S115" s="62">
        <f t="shared" si="9"/>
        <v>138</v>
      </c>
      <c r="T115" s="62">
        <f t="shared" si="10"/>
        <v>46</v>
      </c>
      <c r="U115" s="62">
        <f t="shared" si="11"/>
        <v>644</v>
      </c>
      <c r="V115" s="47"/>
      <c r="W115" s="77">
        <v>109.0</v>
      </c>
      <c r="X115" s="78" t="s">
        <v>129</v>
      </c>
      <c r="Y115" s="77">
        <v>23.0</v>
      </c>
      <c r="Z115" s="78" t="s">
        <v>72</v>
      </c>
      <c r="AA115" s="16">
        <v>6.0</v>
      </c>
      <c r="AB115" s="10">
        <v>2.0</v>
      </c>
      <c r="AC115" s="16">
        <v>28.0</v>
      </c>
      <c r="AD115" s="62">
        <f t="shared" si="12"/>
        <v>138</v>
      </c>
      <c r="AE115" s="62">
        <f t="shared" si="13"/>
        <v>46</v>
      </c>
      <c r="AF115" s="62">
        <f t="shared" si="14"/>
        <v>644</v>
      </c>
      <c r="AG115" s="47"/>
      <c r="AH115" s="77">
        <v>109.0</v>
      </c>
      <c r="AI115" s="78" t="s">
        <v>129</v>
      </c>
      <c r="AJ115" s="77">
        <v>0.0</v>
      </c>
      <c r="AK115" s="78" t="s">
        <v>72</v>
      </c>
      <c r="AL115" s="16">
        <v>6.0</v>
      </c>
      <c r="AM115" s="10">
        <v>2.0</v>
      </c>
      <c r="AN115" s="16">
        <v>28.0</v>
      </c>
      <c r="AO115" s="62">
        <f t="shared" si="15"/>
        <v>0</v>
      </c>
      <c r="AP115" s="62">
        <f t="shared" si="16"/>
        <v>0</v>
      </c>
      <c r="AQ115" s="62">
        <f t="shared" si="17"/>
        <v>0</v>
      </c>
      <c r="AR115" s="43"/>
      <c r="AS115" s="77">
        <v>109.0</v>
      </c>
      <c r="AT115" s="78" t="s">
        <v>129</v>
      </c>
      <c r="AU115" s="77">
        <v>0.0</v>
      </c>
      <c r="AV115" s="78" t="s">
        <v>72</v>
      </c>
      <c r="AW115" s="16">
        <v>6.0</v>
      </c>
      <c r="AX115" s="10">
        <v>2.0</v>
      </c>
      <c r="AY115" s="16">
        <v>28.0</v>
      </c>
      <c r="AZ115" s="62">
        <f t="shared" si="18"/>
        <v>0</v>
      </c>
      <c r="BA115" s="62">
        <f t="shared" si="19"/>
        <v>0</v>
      </c>
      <c r="BB115" s="62">
        <f t="shared" si="20"/>
        <v>0</v>
      </c>
      <c r="BC115" s="58"/>
      <c r="BD115" s="58"/>
      <c r="BE115" s="48"/>
      <c r="BF115" s="54"/>
      <c r="BG115" s="54"/>
      <c r="BH115" s="54"/>
      <c r="BI115" s="54"/>
      <c r="BJ115" s="54"/>
      <c r="BK115" s="54"/>
      <c r="BL115" s="58"/>
      <c r="BM115" s="48"/>
      <c r="BN115" s="58"/>
      <c r="BO115" s="48"/>
      <c r="BP115" s="54"/>
      <c r="BQ115" s="54"/>
      <c r="BR115" s="54"/>
      <c r="BS115" s="54"/>
      <c r="BT115" s="54"/>
      <c r="BU115" s="54"/>
      <c r="BV115" s="48"/>
    </row>
    <row r="116">
      <c r="A116" s="77">
        <v>110.0</v>
      </c>
      <c r="B116" s="78" t="s">
        <v>130</v>
      </c>
      <c r="C116" s="77">
        <v>29.0</v>
      </c>
      <c r="D116" s="78" t="s">
        <v>72</v>
      </c>
      <c r="E116" s="16">
        <v>6.0</v>
      </c>
      <c r="F116" s="10">
        <v>2.0</v>
      </c>
      <c r="G116" s="16">
        <v>42.0</v>
      </c>
      <c r="H116" s="67">
        <f t="shared" si="6"/>
        <v>174</v>
      </c>
      <c r="I116" s="67">
        <f t="shared" si="7"/>
        <v>58</v>
      </c>
      <c r="J116" s="67">
        <f t="shared" si="8"/>
        <v>1218</v>
      </c>
      <c r="K116" s="43"/>
      <c r="L116" s="77">
        <v>110.0</v>
      </c>
      <c r="M116" s="78" t="s">
        <v>130</v>
      </c>
      <c r="N116" s="77">
        <v>29.0</v>
      </c>
      <c r="O116" s="78" t="s">
        <v>72</v>
      </c>
      <c r="P116" s="16">
        <v>6.0</v>
      </c>
      <c r="Q116" s="10">
        <v>2.0</v>
      </c>
      <c r="R116" s="16">
        <v>42.0</v>
      </c>
      <c r="S116" s="67">
        <f t="shared" si="9"/>
        <v>174</v>
      </c>
      <c r="T116" s="67">
        <f t="shared" si="10"/>
        <v>58</v>
      </c>
      <c r="U116" s="67">
        <f t="shared" si="11"/>
        <v>1218</v>
      </c>
      <c r="V116" s="47"/>
      <c r="W116" s="77">
        <v>110.0</v>
      </c>
      <c r="X116" s="78" t="s">
        <v>130</v>
      </c>
      <c r="Y116" s="77">
        <v>29.0</v>
      </c>
      <c r="Z116" s="78" t="s">
        <v>72</v>
      </c>
      <c r="AA116" s="16">
        <v>6.0</v>
      </c>
      <c r="AB116" s="10">
        <v>2.0</v>
      </c>
      <c r="AC116" s="16">
        <v>42.0</v>
      </c>
      <c r="AD116" s="67">
        <f t="shared" si="12"/>
        <v>174</v>
      </c>
      <c r="AE116" s="67">
        <f t="shared" si="13"/>
        <v>58</v>
      </c>
      <c r="AF116" s="67">
        <f t="shared" si="14"/>
        <v>1218</v>
      </c>
      <c r="AG116" s="47"/>
      <c r="AH116" s="77">
        <v>110.0</v>
      </c>
      <c r="AI116" s="78" t="s">
        <v>130</v>
      </c>
      <c r="AJ116" s="77">
        <v>0.0</v>
      </c>
      <c r="AK116" s="78" t="s">
        <v>72</v>
      </c>
      <c r="AL116" s="16">
        <v>6.0</v>
      </c>
      <c r="AM116" s="10">
        <v>2.0</v>
      </c>
      <c r="AN116" s="16">
        <v>42.0</v>
      </c>
      <c r="AO116" s="67">
        <f t="shared" si="15"/>
        <v>0</v>
      </c>
      <c r="AP116" s="67">
        <f t="shared" si="16"/>
        <v>0</v>
      </c>
      <c r="AQ116" s="67">
        <f t="shared" si="17"/>
        <v>0</v>
      </c>
      <c r="AR116" s="43"/>
      <c r="AS116" s="77">
        <v>110.0</v>
      </c>
      <c r="AT116" s="78" t="s">
        <v>130</v>
      </c>
      <c r="AU116" s="77">
        <v>0.0</v>
      </c>
      <c r="AV116" s="78" t="s">
        <v>72</v>
      </c>
      <c r="AW116" s="16">
        <v>6.0</v>
      </c>
      <c r="AX116" s="10">
        <v>2.0</v>
      </c>
      <c r="AY116" s="16">
        <v>42.0</v>
      </c>
      <c r="AZ116" s="67">
        <f t="shared" si="18"/>
        <v>0</v>
      </c>
      <c r="BA116" s="67">
        <f t="shared" si="19"/>
        <v>0</v>
      </c>
      <c r="BB116" s="67">
        <f t="shared" si="20"/>
        <v>0</v>
      </c>
      <c r="BC116" s="58"/>
      <c r="BD116" s="58"/>
      <c r="BE116" s="48"/>
      <c r="BF116" s="54"/>
      <c r="BG116" s="54"/>
      <c r="BH116" s="54"/>
      <c r="BI116" s="54"/>
      <c r="BJ116" s="54"/>
      <c r="BK116" s="54"/>
      <c r="BL116" s="58"/>
      <c r="BM116" s="48"/>
      <c r="BN116" s="58"/>
      <c r="BO116" s="48"/>
      <c r="BP116" s="54"/>
      <c r="BQ116" s="54"/>
      <c r="BR116" s="54"/>
      <c r="BS116" s="54"/>
      <c r="BT116" s="54"/>
      <c r="BU116" s="54"/>
      <c r="BV116" s="48"/>
    </row>
    <row r="117">
      <c r="A117" s="77">
        <v>111.0</v>
      </c>
      <c r="B117" s="78" t="s">
        <v>131</v>
      </c>
      <c r="C117" s="77">
        <v>10.0</v>
      </c>
      <c r="D117" s="78" t="s">
        <v>72</v>
      </c>
      <c r="E117" s="16">
        <v>13.0</v>
      </c>
      <c r="F117" s="10">
        <v>-2.0</v>
      </c>
      <c r="G117" s="16">
        <v>7.0</v>
      </c>
      <c r="H117" s="62">
        <f t="shared" si="6"/>
        <v>130</v>
      </c>
      <c r="I117" s="62">
        <f t="shared" si="7"/>
        <v>-20</v>
      </c>
      <c r="J117" s="62">
        <f t="shared" si="8"/>
        <v>70</v>
      </c>
      <c r="K117" s="43"/>
      <c r="L117" s="77">
        <v>111.0</v>
      </c>
      <c r="M117" s="78" t="s">
        <v>131</v>
      </c>
      <c r="N117" s="77">
        <v>10.0</v>
      </c>
      <c r="O117" s="78" t="s">
        <v>72</v>
      </c>
      <c r="P117" s="16">
        <v>13.0</v>
      </c>
      <c r="Q117" s="10">
        <v>-2.0</v>
      </c>
      <c r="R117" s="16">
        <v>7.0</v>
      </c>
      <c r="S117" s="62">
        <f t="shared" si="9"/>
        <v>130</v>
      </c>
      <c r="T117" s="62">
        <f t="shared" si="10"/>
        <v>-20</v>
      </c>
      <c r="U117" s="62">
        <f t="shared" si="11"/>
        <v>70</v>
      </c>
      <c r="V117" s="47"/>
      <c r="W117" s="77">
        <v>111.0</v>
      </c>
      <c r="X117" s="78" t="s">
        <v>131</v>
      </c>
      <c r="Y117" s="77">
        <v>10.0</v>
      </c>
      <c r="Z117" s="78" t="s">
        <v>72</v>
      </c>
      <c r="AA117" s="16">
        <v>13.0</v>
      </c>
      <c r="AB117" s="10">
        <v>-2.0</v>
      </c>
      <c r="AC117" s="16">
        <v>7.0</v>
      </c>
      <c r="AD117" s="62">
        <f t="shared" si="12"/>
        <v>130</v>
      </c>
      <c r="AE117" s="62">
        <f t="shared" si="13"/>
        <v>-20</v>
      </c>
      <c r="AF117" s="62">
        <f t="shared" si="14"/>
        <v>70</v>
      </c>
      <c r="AG117" s="47"/>
      <c r="AH117" s="77">
        <v>111.0</v>
      </c>
      <c r="AI117" s="78" t="s">
        <v>131</v>
      </c>
      <c r="AJ117" s="77">
        <v>0.0</v>
      </c>
      <c r="AK117" s="78" t="s">
        <v>72</v>
      </c>
      <c r="AL117" s="16">
        <v>13.0</v>
      </c>
      <c r="AM117" s="10">
        <v>-2.0</v>
      </c>
      <c r="AN117" s="16">
        <v>7.0</v>
      </c>
      <c r="AO117" s="62">
        <f t="shared" si="15"/>
        <v>0</v>
      </c>
      <c r="AP117" s="62">
        <f t="shared" si="16"/>
        <v>0</v>
      </c>
      <c r="AQ117" s="62">
        <f t="shared" si="17"/>
        <v>0</v>
      </c>
      <c r="AR117" s="43"/>
      <c r="AS117" s="77">
        <v>111.0</v>
      </c>
      <c r="AT117" s="78" t="s">
        <v>131</v>
      </c>
      <c r="AU117" s="77">
        <v>0.0</v>
      </c>
      <c r="AV117" s="78" t="s">
        <v>72</v>
      </c>
      <c r="AW117" s="16">
        <v>13.0</v>
      </c>
      <c r="AX117" s="10">
        <v>-2.0</v>
      </c>
      <c r="AY117" s="16">
        <v>7.0</v>
      </c>
      <c r="AZ117" s="62">
        <f t="shared" si="18"/>
        <v>0</v>
      </c>
      <c r="BA117" s="62">
        <f t="shared" si="19"/>
        <v>0</v>
      </c>
      <c r="BB117" s="62">
        <f t="shared" si="20"/>
        <v>0</v>
      </c>
      <c r="BC117" s="58"/>
      <c r="BD117" s="58"/>
      <c r="BE117" s="48"/>
      <c r="BF117" s="54"/>
      <c r="BG117" s="54"/>
      <c r="BH117" s="54"/>
      <c r="BI117" s="54"/>
      <c r="BJ117" s="54"/>
      <c r="BK117" s="54"/>
      <c r="BL117" s="58"/>
      <c r="BM117" s="48"/>
      <c r="BN117" s="58"/>
      <c r="BO117" s="48"/>
      <c r="BP117" s="54"/>
      <c r="BQ117" s="54"/>
      <c r="BR117" s="54"/>
      <c r="BS117" s="54"/>
      <c r="BT117" s="54"/>
      <c r="BU117" s="54"/>
      <c r="BV117" s="48"/>
    </row>
    <row r="118">
      <c r="A118" s="77">
        <v>112.0</v>
      </c>
      <c r="B118" s="78" t="s">
        <v>132</v>
      </c>
      <c r="C118" s="77">
        <v>15.0</v>
      </c>
      <c r="D118" s="78" t="s">
        <v>72</v>
      </c>
      <c r="E118" s="16">
        <v>6.0</v>
      </c>
      <c r="F118" s="10">
        <v>5.0</v>
      </c>
      <c r="G118" s="16">
        <v>14.0</v>
      </c>
      <c r="H118" s="67">
        <f t="shared" si="6"/>
        <v>90</v>
      </c>
      <c r="I118" s="67">
        <f t="shared" si="7"/>
        <v>75</v>
      </c>
      <c r="J118" s="67">
        <f t="shared" si="8"/>
        <v>210</v>
      </c>
      <c r="K118" s="43"/>
      <c r="L118" s="77">
        <v>112.0</v>
      </c>
      <c r="M118" s="78" t="s">
        <v>132</v>
      </c>
      <c r="N118" s="77">
        <v>15.0</v>
      </c>
      <c r="O118" s="78" t="s">
        <v>72</v>
      </c>
      <c r="P118" s="16">
        <v>6.0</v>
      </c>
      <c r="Q118" s="10">
        <v>5.0</v>
      </c>
      <c r="R118" s="16">
        <v>14.0</v>
      </c>
      <c r="S118" s="67">
        <f t="shared" si="9"/>
        <v>90</v>
      </c>
      <c r="T118" s="67">
        <f t="shared" si="10"/>
        <v>75</v>
      </c>
      <c r="U118" s="67">
        <f t="shared" si="11"/>
        <v>210</v>
      </c>
      <c r="V118" s="47"/>
      <c r="W118" s="77">
        <v>112.0</v>
      </c>
      <c r="X118" s="78" t="s">
        <v>132</v>
      </c>
      <c r="Y118" s="77">
        <v>15.0</v>
      </c>
      <c r="Z118" s="78" t="s">
        <v>72</v>
      </c>
      <c r="AA118" s="16">
        <v>6.0</v>
      </c>
      <c r="AB118" s="10">
        <v>5.0</v>
      </c>
      <c r="AC118" s="16">
        <v>14.0</v>
      </c>
      <c r="AD118" s="67">
        <f t="shared" si="12"/>
        <v>90</v>
      </c>
      <c r="AE118" s="67">
        <f t="shared" si="13"/>
        <v>75</v>
      </c>
      <c r="AF118" s="67">
        <f t="shared" si="14"/>
        <v>210</v>
      </c>
      <c r="AG118" s="47"/>
      <c r="AH118" s="77">
        <v>112.0</v>
      </c>
      <c r="AI118" s="78" t="s">
        <v>132</v>
      </c>
      <c r="AJ118" s="77">
        <v>0.0</v>
      </c>
      <c r="AK118" s="78" t="s">
        <v>72</v>
      </c>
      <c r="AL118" s="16">
        <v>6.0</v>
      </c>
      <c r="AM118" s="10">
        <v>5.0</v>
      </c>
      <c r="AN118" s="16">
        <v>14.0</v>
      </c>
      <c r="AO118" s="67">
        <f t="shared" si="15"/>
        <v>0</v>
      </c>
      <c r="AP118" s="67">
        <f t="shared" si="16"/>
        <v>0</v>
      </c>
      <c r="AQ118" s="67">
        <f t="shared" si="17"/>
        <v>0</v>
      </c>
      <c r="AR118" s="43"/>
      <c r="AS118" s="77">
        <v>112.0</v>
      </c>
      <c r="AT118" s="78" t="s">
        <v>132</v>
      </c>
      <c r="AU118" s="77">
        <v>0.0</v>
      </c>
      <c r="AV118" s="78" t="s">
        <v>72</v>
      </c>
      <c r="AW118" s="16">
        <v>6.0</v>
      </c>
      <c r="AX118" s="10">
        <v>5.0</v>
      </c>
      <c r="AY118" s="16">
        <v>14.0</v>
      </c>
      <c r="AZ118" s="67">
        <f t="shared" si="18"/>
        <v>0</v>
      </c>
      <c r="BA118" s="67">
        <f t="shared" si="19"/>
        <v>0</v>
      </c>
      <c r="BB118" s="67">
        <f t="shared" si="20"/>
        <v>0</v>
      </c>
      <c r="BC118" s="58"/>
      <c r="BD118" s="58"/>
      <c r="BE118" s="48"/>
      <c r="BF118" s="54"/>
      <c r="BG118" s="54"/>
      <c r="BH118" s="54"/>
      <c r="BI118" s="54"/>
      <c r="BJ118" s="54"/>
      <c r="BK118" s="54"/>
      <c r="BL118" s="58"/>
      <c r="BM118" s="48"/>
      <c r="BN118" s="58"/>
      <c r="BO118" s="48"/>
      <c r="BP118" s="54"/>
      <c r="BQ118" s="54"/>
      <c r="BR118" s="54"/>
      <c r="BS118" s="54"/>
      <c r="BT118" s="54"/>
      <c r="BU118" s="54"/>
      <c r="BV118" s="48"/>
    </row>
    <row r="119">
      <c r="A119" s="77">
        <v>113.0</v>
      </c>
      <c r="B119" s="78" t="s">
        <v>133</v>
      </c>
      <c r="C119" s="77">
        <v>24.0</v>
      </c>
      <c r="D119" s="78" t="s">
        <v>72</v>
      </c>
      <c r="E119" s="16">
        <v>6.0</v>
      </c>
      <c r="F119" s="10">
        <v>2.0</v>
      </c>
      <c r="G119" s="16">
        <v>21.0</v>
      </c>
      <c r="H119" s="62">
        <f t="shared" si="6"/>
        <v>144</v>
      </c>
      <c r="I119" s="62">
        <f t="shared" si="7"/>
        <v>48</v>
      </c>
      <c r="J119" s="62">
        <f t="shared" si="8"/>
        <v>504</v>
      </c>
      <c r="K119" s="43"/>
      <c r="L119" s="77">
        <v>113.0</v>
      </c>
      <c r="M119" s="78" t="s">
        <v>133</v>
      </c>
      <c r="N119" s="77">
        <v>24.0</v>
      </c>
      <c r="O119" s="78" t="s">
        <v>72</v>
      </c>
      <c r="P119" s="16">
        <v>6.0</v>
      </c>
      <c r="Q119" s="10">
        <v>2.0</v>
      </c>
      <c r="R119" s="16">
        <v>21.0</v>
      </c>
      <c r="S119" s="62">
        <f t="shared" si="9"/>
        <v>144</v>
      </c>
      <c r="T119" s="62">
        <f t="shared" si="10"/>
        <v>48</v>
      </c>
      <c r="U119" s="62">
        <f t="shared" si="11"/>
        <v>504</v>
      </c>
      <c r="V119" s="47"/>
      <c r="W119" s="77">
        <v>113.0</v>
      </c>
      <c r="X119" s="78" t="s">
        <v>133</v>
      </c>
      <c r="Y119" s="77">
        <v>24.0</v>
      </c>
      <c r="Z119" s="78" t="s">
        <v>72</v>
      </c>
      <c r="AA119" s="16">
        <v>6.0</v>
      </c>
      <c r="AB119" s="10">
        <v>2.0</v>
      </c>
      <c r="AC119" s="16">
        <v>21.0</v>
      </c>
      <c r="AD119" s="62">
        <f t="shared" si="12"/>
        <v>144</v>
      </c>
      <c r="AE119" s="62">
        <f t="shared" si="13"/>
        <v>48</v>
      </c>
      <c r="AF119" s="62">
        <f t="shared" si="14"/>
        <v>504</v>
      </c>
      <c r="AG119" s="47"/>
      <c r="AH119" s="77">
        <v>113.0</v>
      </c>
      <c r="AI119" s="78" t="s">
        <v>133</v>
      </c>
      <c r="AJ119" s="77">
        <v>0.0</v>
      </c>
      <c r="AK119" s="78" t="s">
        <v>72</v>
      </c>
      <c r="AL119" s="16">
        <v>6.0</v>
      </c>
      <c r="AM119" s="10">
        <v>2.0</v>
      </c>
      <c r="AN119" s="16">
        <v>21.0</v>
      </c>
      <c r="AO119" s="62">
        <f t="shared" si="15"/>
        <v>0</v>
      </c>
      <c r="AP119" s="62">
        <f t="shared" si="16"/>
        <v>0</v>
      </c>
      <c r="AQ119" s="62">
        <f t="shared" si="17"/>
        <v>0</v>
      </c>
      <c r="AR119" s="43"/>
      <c r="AS119" s="77">
        <v>113.0</v>
      </c>
      <c r="AT119" s="78" t="s">
        <v>133</v>
      </c>
      <c r="AU119" s="77">
        <v>0.0</v>
      </c>
      <c r="AV119" s="78" t="s">
        <v>72</v>
      </c>
      <c r="AW119" s="16">
        <v>6.0</v>
      </c>
      <c r="AX119" s="10">
        <v>2.0</v>
      </c>
      <c r="AY119" s="16">
        <v>21.0</v>
      </c>
      <c r="AZ119" s="62">
        <f t="shared" si="18"/>
        <v>0</v>
      </c>
      <c r="BA119" s="62">
        <f t="shared" si="19"/>
        <v>0</v>
      </c>
      <c r="BB119" s="62">
        <f t="shared" si="20"/>
        <v>0</v>
      </c>
      <c r="BC119" s="58"/>
      <c r="BD119" s="58"/>
      <c r="BE119" s="48"/>
      <c r="BF119" s="54"/>
      <c r="BG119" s="54"/>
      <c r="BH119" s="54"/>
      <c r="BI119" s="54"/>
      <c r="BJ119" s="54"/>
      <c r="BK119" s="54"/>
      <c r="BL119" s="58"/>
      <c r="BM119" s="48"/>
      <c r="BN119" s="58"/>
      <c r="BO119" s="48"/>
      <c r="BP119" s="54"/>
      <c r="BQ119" s="54"/>
      <c r="BR119" s="54"/>
      <c r="BS119" s="54"/>
      <c r="BT119" s="54"/>
      <c r="BU119" s="54"/>
      <c r="BV119" s="48"/>
    </row>
    <row r="120">
      <c r="A120" s="77">
        <v>114.0</v>
      </c>
      <c r="B120" s="78" t="s">
        <v>134</v>
      </c>
      <c r="C120" s="77">
        <v>20.0</v>
      </c>
      <c r="D120" s="78" t="s">
        <v>72</v>
      </c>
      <c r="E120" s="16">
        <v>6.0</v>
      </c>
      <c r="F120" s="10">
        <v>5.0</v>
      </c>
      <c r="G120" s="16">
        <v>19.0</v>
      </c>
      <c r="H120" s="67">
        <f t="shared" si="6"/>
        <v>120</v>
      </c>
      <c r="I120" s="67">
        <f t="shared" si="7"/>
        <v>100</v>
      </c>
      <c r="J120" s="67">
        <f t="shared" si="8"/>
        <v>380</v>
      </c>
      <c r="K120" s="43"/>
      <c r="L120" s="77">
        <v>114.0</v>
      </c>
      <c r="M120" s="78" t="s">
        <v>134</v>
      </c>
      <c r="N120" s="77">
        <v>20.0</v>
      </c>
      <c r="O120" s="78" t="s">
        <v>72</v>
      </c>
      <c r="P120" s="16">
        <v>6.0</v>
      </c>
      <c r="Q120" s="10">
        <v>5.0</v>
      </c>
      <c r="R120" s="16">
        <v>19.0</v>
      </c>
      <c r="S120" s="67">
        <f t="shared" si="9"/>
        <v>120</v>
      </c>
      <c r="T120" s="67">
        <f t="shared" si="10"/>
        <v>100</v>
      </c>
      <c r="U120" s="67">
        <f t="shared" si="11"/>
        <v>380</v>
      </c>
      <c r="V120" s="47"/>
      <c r="W120" s="77">
        <v>114.0</v>
      </c>
      <c r="X120" s="78" t="s">
        <v>134</v>
      </c>
      <c r="Y120" s="77">
        <v>20.0</v>
      </c>
      <c r="Z120" s="78" t="s">
        <v>72</v>
      </c>
      <c r="AA120" s="16">
        <v>6.0</v>
      </c>
      <c r="AB120" s="10">
        <v>5.0</v>
      </c>
      <c r="AC120" s="16">
        <v>19.0</v>
      </c>
      <c r="AD120" s="67">
        <f t="shared" si="12"/>
        <v>120</v>
      </c>
      <c r="AE120" s="67">
        <f t="shared" si="13"/>
        <v>100</v>
      </c>
      <c r="AF120" s="67">
        <f t="shared" si="14"/>
        <v>380</v>
      </c>
      <c r="AG120" s="47"/>
      <c r="AH120" s="77">
        <v>114.0</v>
      </c>
      <c r="AI120" s="78" t="s">
        <v>134</v>
      </c>
      <c r="AJ120" s="77">
        <v>0.0</v>
      </c>
      <c r="AK120" s="78" t="s">
        <v>72</v>
      </c>
      <c r="AL120" s="16">
        <v>6.0</v>
      </c>
      <c r="AM120" s="10">
        <v>5.0</v>
      </c>
      <c r="AN120" s="16">
        <v>19.0</v>
      </c>
      <c r="AO120" s="67">
        <f t="shared" si="15"/>
        <v>0</v>
      </c>
      <c r="AP120" s="67">
        <f t="shared" si="16"/>
        <v>0</v>
      </c>
      <c r="AQ120" s="67">
        <f t="shared" si="17"/>
        <v>0</v>
      </c>
      <c r="AR120" s="43"/>
      <c r="AS120" s="77">
        <v>114.0</v>
      </c>
      <c r="AT120" s="78" t="s">
        <v>134</v>
      </c>
      <c r="AU120" s="77">
        <v>0.0</v>
      </c>
      <c r="AV120" s="78" t="s">
        <v>72</v>
      </c>
      <c r="AW120" s="16">
        <v>6.0</v>
      </c>
      <c r="AX120" s="10">
        <v>5.0</v>
      </c>
      <c r="AY120" s="16">
        <v>19.0</v>
      </c>
      <c r="AZ120" s="67">
        <f t="shared" si="18"/>
        <v>0</v>
      </c>
      <c r="BA120" s="67">
        <f t="shared" si="19"/>
        <v>0</v>
      </c>
      <c r="BB120" s="67">
        <f t="shared" si="20"/>
        <v>0</v>
      </c>
      <c r="BC120" s="58"/>
      <c r="BD120" s="58"/>
      <c r="BE120" s="48"/>
      <c r="BF120" s="54"/>
      <c r="BG120" s="54"/>
      <c r="BH120" s="54"/>
      <c r="BI120" s="54"/>
      <c r="BJ120" s="54"/>
      <c r="BK120" s="54"/>
      <c r="BL120" s="58"/>
      <c r="BM120" s="48"/>
      <c r="BN120" s="58"/>
      <c r="BO120" s="48"/>
      <c r="BP120" s="54"/>
      <c r="BQ120" s="54"/>
      <c r="BR120" s="54"/>
      <c r="BS120" s="54"/>
      <c r="BT120" s="54"/>
      <c r="BU120" s="54"/>
      <c r="BV120" s="48"/>
    </row>
    <row r="121">
      <c r="A121" s="77">
        <v>115.0</v>
      </c>
      <c r="B121" s="78" t="s">
        <v>135</v>
      </c>
      <c r="C121" s="77">
        <v>33.0</v>
      </c>
      <c r="D121" s="78" t="s">
        <v>72</v>
      </c>
      <c r="E121" s="16">
        <v>6.0</v>
      </c>
      <c r="F121" s="10">
        <v>-2.0</v>
      </c>
      <c r="G121" s="16">
        <v>42.0</v>
      </c>
      <c r="H121" s="62">
        <f t="shared" si="6"/>
        <v>198</v>
      </c>
      <c r="I121" s="62">
        <f t="shared" si="7"/>
        <v>-66</v>
      </c>
      <c r="J121" s="62">
        <f t="shared" si="8"/>
        <v>1386</v>
      </c>
      <c r="K121" s="43"/>
      <c r="L121" s="77">
        <v>115.0</v>
      </c>
      <c r="M121" s="78" t="s">
        <v>135</v>
      </c>
      <c r="N121" s="77">
        <v>33.0</v>
      </c>
      <c r="O121" s="78" t="s">
        <v>72</v>
      </c>
      <c r="P121" s="16">
        <v>6.0</v>
      </c>
      <c r="Q121" s="10">
        <v>-2.0</v>
      </c>
      <c r="R121" s="16">
        <v>42.0</v>
      </c>
      <c r="S121" s="62">
        <f t="shared" si="9"/>
        <v>198</v>
      </c>
      <c r="T121" s="62">
        <f t="shared" si="10"/>
        <v>-66</v>
      </c>
      <c r="U121" s="62">
        <f t="shared" si="11"/>
        <v>1386</v>
      </c>
      <c r="V121" s="47"/>
      <c r="W121" s="77">
        <v>115.0</v>
      </c>
      <c r="X121" s="78" t="s">
        <v>135</v>
      </c>
      <c r="Y121" s="77">
        <v>33.0</v>
      </c>
      <c r="Z121" s="78" t="s">
        <v>72</v>
      </c>
      <c r="AA121" s="16">
        <v>6.0</v>
      </c>
      <c r="AB121" s="10">
        <v>-2.0</v>
      </c>
      <c r="AC121" s="16">
        <v>42.0</v>
      </c>
      <c r="AD121" s="62">
        <f t="shared" si="12"/>
        <v>198</v>
      </c>
      <c r="AE121" s="62">
        <f t="shared" si="13"/>
        <v>-66</v>
      </c>
      <c r="AF121" s="62">
        <f t="shared" si="14"/>
        <v>1386</v>
      </c>
      <c r="AG121" s="47"/>
      <c r="AH121" s="77">
        <v>115.0</v>
      </c>
      <c r="AI121" s="78" t="s">
        <v>135</v>
      </c>
      <c r="AJ121" s="77">
        <v>0.0</v>
      </c>
      <c r="AK121" s="78" t="s">
        <v>72</v>
      </c>
      <c r="AL121" s="16">
        <v>6.0</v>
      </c>
      <c r="AM121" s="10">
        <v>-2.0</v>
      </c>
      <c r="AN121" s="16">
        <v>42.0</v>
      </c>
      <c r="AO121" s="62">
        <f t="shared" si="15"/>
        <v>0</v>
      </c>
      <c r="AP121" s="62">
        <f t="shared" si="16"/>
        <v>0</v>
      </c>
      <c r="AQ121" s="62">
        <f t="shared" si="17"/>
        <v>0</v>
      </c>
      <c r="AR121" s="43"/>
      <c r="AS121" s="77">
        <v>115.0</v>
      </c>
      <c r="AT121" s="78" t="s">
        <v>135</v>
      </c>
      <c r="AU121" s="77">
        <v>0.0</v>
      </c>
      <c r="AV121" s="78" t="s">
        <v>72</v>
      </c>
      <c r="AW121" s="16">
        <v>6.0</v>
      </c>
      <c r="AX121" s="10">
        <v>-2.0</v>
      </c>
      <c r="AY121" s="16">
        <v>42.0</v>
      </c>
      <c r="AZ121" s="62">
        <f t="shared" si="18"/>
        <v>0</v>
      </c>
      <c r="BA121" s="62">
        <f t="shared" si="19"/>
        <v>0</v>
      </c>
      <c r="BB121" s="62">
        <f t="shared" si="20"/>
        <v>0</v>
      </c>
      <c r="BC121" s="58"/>
      <c r="BD121" s="58"/>
      <c r="BE121" s="48"/>
      <c r="BF121" s="54"/>
      <c r="BG121" s="54"/>
      <c r="BH121" s="54"/>
      <c r="BI121" s="54"/>
      <c r="BJ121" s="54"/>
      <c r="BK121" s="54"/>
      <c r="BL121" s="58"/>
      <c r="BM121" s="48"/>
      <c r="BN121" s="58"/>
      <c r="BO121" s="48"/>
      <c r="BP121" s="54"/>
      <c r="BQ121" s="54"/>
      <c r="BR121" s="54"/>
      <c r="BS121" s="54"/>
      <c r="BT121" s="54"/>
      <c r="BU121" s="54"/>
      <c r="BV121" s="48"/>
    </row>
    <row r="122">
      <c r="A122" s="77">
        <v>116.0</v>
      </c>
      <c r="B122" s="78" t="s">
        <v>136</v>
      </c>
      <c r="C122" s="77">
        <v>15.0</v>
      </c>
      <c r="D122" s="78" t="s">
        <v>72</v>
      </c>
      <c r="E122" s="16">
        <v>6.0</v>
      </c>
      <c r="F122" s="10">
        <v>-5.0</v>
      </c>
      <c r="G122" s="16">
        <v>14.0</v>
      </c>
      <c r="H122" s="67">
        <f t="shared" si="6"/>
        <v>90</v>
      </c>
      <c r="I122" s="67">
        <f t="shared" si="7"/>
        <v>-75</v>
      </c>
      <c r="J122" s="67">
        <f t="shared" si="8"/>
        <v>210</v>
      </c>
      <c r="K122" s="43"/>
      <c r="L122" s="77">
        <v>116.0</v>
      </c>
      <c r="M122" s="78" t="s">
        <v>136</v>
      </c>
      <c r="N122" s="77">
        <v>15.0</v>
      </c>
      <c r="O122" s="78" t="s">
        <v>72</v>
      </c>
      <c r="P122" s="16">
        <v>6.0</v>
      </c>
      <c r="Q122" s="10">
        <v>-5.0</v>
      </c>
      <c r="R122" s="16">
        <v>14.0</v>
      </c>
      <c r="S122" s="67">
        <f t="shared" si="9"/>
        <v>90</v>
      </c>
      <c r="T122" s="67">
        <f t="shared" si="10"/>
        <v>-75</v>
      </c>
      <c r="U122" s="67">
        <f t="shared" si="11"/>
        <v>210</v>
      </c>
      <c r="V122" s="47"/>
      <c r="W122" s="77">
        <v>116.0</v>
      </c>
      <c r="X122" s="78" t="s">
        <v>136</v>
      </c>
      <c r="Y122" s="77">
        <v>15.0</v>
      </c>
      <c r="Z122" s="78" t="s">
        <v>72</v>
      </c>
      <c r="AA122" s="16">
        <v>6.0</v>
      </c>
      <c r="AB122" s="10">
        <v>-5.0</v>
      </c>
      <c r="AC122" s="16">
        <v>14.0</v>
      </c>
      <c r="AD122" s="67">
        <f t="shared" si="12"/>
        <v>90</v>
      </c>
      <c r="AE122" s="67">
        <f t="shared" si="13"/>
        <v>-75</v>
      </c>
      <c r="AF122" s="67">
        <f t="shared" si="14"/>
        <v>210</v>
      </c>
      <c r="AG122" s="47"/>
      <c r="AH122" s="77">
        <v>116.0</v>
      </c>
      <c r="AI122" s="78" t="s">
        <v>136</v>
      </c>
      <c r="AJ122" s="77">
        <v>0.0</v>
      </c>
      <c r="AK122" s="78" t="s">
        <v>72</v>
      </c>
      <c r="AL122" s="16">
        <v>6.0</v>
      </c>
      <c r="AM122" s="10">
        <v>-5.0</v>
      </c>
      <c r="AN122" s="16">
        <v>14.0</v>
      </c>
      <c r="AO122" s="67">
        <f t="shared" si="15"/>
        <v>0</v>
      </c>
      <c r="AP122" s="67">
        <f t="shared" si="16"/>
        <v>0</v>
      </c>
      <c r="AQ122" s="67">
        <f t="shared" si="17"/>
        <v>0</v>
      </c>
      <c r="AR122" s="43"/>
      <c r="AS122" s="77">
        <v>116.0</v>
      </c>
      <c r="AT122" s="78" t="s">
        <v>136</v>
      </c>
      <c r="AU122" s="77">
        <v>0.0</v>
      </c>
      <c r="AV122" s="78" t="s">
        <v>72</v>
      </c>
      <c r="AW122" s="16">
        <v>6.0</v>
      </c>
      <c r="AX122" s="10">
        <v>-5.0</v>
      </c>
      <c r="AY122" s="16">
        <v>14.0</v>
      </c>
      <c r="AZ122" s="67">
        <f t="shared" si="18"/>
        <v>0</v>
      </c>
      <c r="BA122" s="67">
        <f t="shared" si="19"/>
        <v>0</v>
      </c>
      <c r="BB122" s="67">
        <f t="shared" si="20"/>
        <v>0</v>
      </c>
      <c r="BC122" s="58"/>
      <c r="BD122" s="58"/>
      <c r="BE122" s="48"/>
      <c r="BF122" s="54"/>
      <c r="BG122" s="54"/>
      <c r="BH122" s="54"/>
      <c r="BI122" s="54"/>
      <c r="BJ122" s="54"/>
      <c r="BK122" s="54"/>
      <c r="BL122" s="58"/>
      <c r="BM122" s="48"/>
      <c r="BN122" s="58"/>
      <c r="BO122" s="48"/>
      <c r="BP122" s="54"/>
      <c r="BQ122" s="54"/>
      <c r="BR122" s="54"/>
      <c r="BS122" s="54"/>
      <c r="BT122" s="54"/>
      <c r="BU122" s="54"/>
      <c r="BV122" s="48"/>
    </row>
    <row r="123">
      <c r="A123" s="77">
        <v>117.0</v>
      </c>
      <c r="B123" s="78" t="s">
        <v>137</v>
      </c>
      <c r="C123" s="77">
        <v>27.0</v>
      </c>
      <c r="D123" s="78" t="s">
        <v>72</v>
      </c>
      <c r="E123" s="16">
        <v>6.0</v>
      </c>
      <c r="F123" s="10">
        <v>-2.0</v>
      </c>
      <c r="G123" s="16">
        <v>14.0</v>
      </c>
      <c r="H123" s="62">
        <f t="shared" si="6"/>
        <v>162</v>
      </c>
      <c r="I123" s="62">
        <f t="shared" si="7"/>
        <v>-54</v>
      </c>
      <c r="J123" s="62">
        <f t="shared" si="8"/>
        <v>378</v>
      </c>
      <c r="K123" s="43"/>
      <c r="L123" s="77">
        <v>117.0</v>
      </c>
      <c r="M123" s="78" t="s">
        <v>137</v>
      </c>
      <c r="N123" s="77">
        <v>27.0</v>
      </c>
      <c r="O123" s="78" t="s">
        <v>72</v>
      </c>
      <c r="P123" s="16">
        <v>6.0</v>
      </c>
      <c r="Q123" s="10">
        <v>-2.0</v>
      </c>
      <c r="R123" s="16">
        <v>14.0</v>
      </c>
      <c r="S123" s="62">
        <f t="shared" si="9"/>
        <v>162</v>
      </c>
      <c r="T123" s="62">
        <f t="shared" si="10"/>
        <v>-54</v>
      </c>
      <c r="U123" s="62">
        <f t="shared" si="11"/>
        <v>378</v>
      </c>
      <c r="V123" s="47"/>
      <c r="W123" s="77">
        <v>117.0</v>
      </c>
      <c r="X123" s="78" t="s">
        <v>137</v>
      </c>
      <c r="Y123" s="77">
        <v>27.0</v>
      </c>
      <c r="Z123" s="78" t="s">
        <v>72</v>
      </c>
      <c r="AA123" s="16">
        <v>6.0</v>
      </c>
      <c r="AB123" s="10">
        <v>-2.0</v>
      </c>
      <c r="AC123" s="16">
        <v>14.0</v>
      </c>
      <c r="AD123" s="62">
        <f t="shared" si="12"/>
        <v>162</v>
      </c>
      <c r="AE123" s="62">
        <f t="shared" si="13"/>
        <v>-54</v>
      </c>
      <c r="AF123" s="62">
        <f t="shared" si="14"/>
        <v>378</v>
      </c>
      <c r="AG123" s="47"/>
      <c r="AH123" s="77">
        <v>117.0</v>
      </c>
      <c r="AI123" s="78" t="s">
        <v>137</v>
      </c>
      <c r="AJ123" s="77">
        <v>0.0</v>
      </c>
      <c r="AK123" s="78" t="s">
        <v>72</v>
      </c>
      <c r="AL123" s="16">
        <v>6.0</v>
      </c>
      <c r="AM123" s="10">
        <v>-2.0</v>
      </c>
      <c r="AN123" s="16">
        <v>14.0</v>
      </c>
      <c r="AO123" s="62">
        <f t="shared" si="15"/>
        <v>0</v>
      </c>
      <c r="AP123" s="62">
        <f t="shared" si="16"/>
        <v>0</v>
      </c>
      <c r="AQ123" s="62">
        <f t="shared" si="17"/>
        <v>0</v>
      </c>
      <c r="AR123" s="43"/>
      <c r="AS123" s="77">
        <v>117.0</v>
      </c>
      <c r="AT123" s="78" t="s">
        <v>137</v>
      </c>
      <c r="AU123" s="77">
        <v>0.0</v>
      </c>
      <c r="AV123" s="78" t="s">
        <v>72</v>
      </c>
      <c r="AW123" s="16">
        <v>6.0</v>
      </c>
      <c r="AX123" s="10">
        <v>-2.0</v>
      </c>
      <c r="AY123" s="16">
        <v>14.0</v>
      </c>
      <c r="AZ123" s="62">
        <f t="shared" si="18"/>
        <v>0</v>
      </c>
      <c r="BA123" s="62">
        <f t="shared" si="19"/>
        <v>0</v>
      </c>
      <c r="BB123" s="62">
        <f t="shared" si="20"/>
        <v>0</v>
      </c>
      <c r="BC123" s="58"/>
      <c r="BD123" s="58"/>
      <c r="BE123" s="48"/>
      <c r="BF123" s="54"/>
      <c r="BG123" s="54"/>
      <c r="BH123" s="54"/>
      <c r="BI123" s="54"/>
      <c r="BJ123" s="54"/>
      <c r="BK123" s="54"/>
      <c r="BL123" s="58"/>
      <c r="BM123" s="48"/>
      <c r="BN123" s="58"/>
      <c r="BO123" s="48"/>
      <c r="BP123" s="54"/>
      <c r="BQ123" s="54"/>
      <c r="BR123" s="54"/>
      <c r="BS123" s="54"/>
      <c r="BT123" s="54"/>
      <c r="BU123" s="54"/>
      <c r="BV123" s="48"/>
    </row>
    <row r="124">
      <c r="A124" s="77">
        <v>118.0</v>
      </c>
      <c r="B124" s="78" t="s">
        <v>138</v>
      </c>
      <c r="C124" s="77">
        <v>20.0</v>
      </c>
      <c r="D124" s="78" t="s">
        <v>72</v>
      </c>
      <c r="E124" s="16">
        <v>6.0</v>
      </c>
      <c r="F124" s="10">
        <v>5.0</v>
      </c>
      <c r="G124" s="16">
        <v>42.0</v>
      </c>
      <c r="H124" s="67">
        <f t="shared" si="6"/>
        <v>120</v>
      </c>
      <c r="I124" s="67">
        <f t="shared" si="7"/>
        <v>100</v>
      </c>
      <c r="J124" s="67">
        <f t="shared" si="8"/>
        <v>840</v>
      </c>
      <c r="K124" s="43"/>
      <c r="L124" s="77">
        <v>118.0</v>
      </c>
      <c r="M124" s="78" t="s">
        <v>138</v>
      </c>
      <c r="N124" s="77">
        <v>20.0</v>
      </c>
      <c r="O124" s="78" t="s">
        <v>72</v>
      </c>
      <c r="P124" s="16">
        <v>6.0</v>
      </c>
      <c r="Q124" s="10">
        <v>5.0</v>
      </c>
      <c r="R124" s="16">
        <v>42.0</v>
      </c>
      <c r="S124" s="67">
        <f t="shared" si="9"/>
        <v>120</v>
      </c>
      <c r="T124" s="67">
        <f t="shared" si="10"/>
        <v>100</v>
      </c>
      <c r="U124" s="67">
        <f t="shared" si="11"/>
        <v>840</v>
      </c>
      <c r="V124" s="47"/>
      <c r="W124" s="77">
        <v>118.0</v>
      </c>
      <c r="X124" s="78" t="s">
        <v>138</v>
      </c>
      <c r="Y124" s="77">
        <v>20.0</v>
      </c>
      <c r="Z124" s="78" t="s">
        <v>72</v>
      </c>
      <c r="AA124" s="16">
        <v>6.0</v>
      </c>
      <c r="AB124" s="10">
        <v>5.0</v>
      </c>
      <c r="AC124" s="16">
        <v>42.0</v>
      </c>
      <c r="AD124" s="67">
        <f t="shared" si="12"/>
        <v>120</v>
      </c>
      <c r="AE124" s="67">
        <f t="shared" si="13"/>
        <v>100</v>
      </c>
      <c r="AF124" s="67">
        <f t="shared" si="14"/>
        <v>840</v>
      </c>
      <c r="AG124" s="47"/>
      <c r="AH124" s="77">
        <v>118.0</v>
      </c>
      <c r="AI124" s="78" t="s">
        <v>138</v>
      </c>
      <c r="AJ124" s="77">
        <v>0.0</v>
      </c>
      <c r="AK124" s="78" t="s">
        <v>72</v>
      </c>
      <c r="AL124" s="16">
        <v>6.0</v>
      </c>
      <c r="AM124" s="10">
        <v>5.0</v>
      </c>
      <c r="AN124" s="16">
        <v>42.0</v>
      </c>
      <c r="AO124" s="67">
        <f t="shared" si="15"/>
        <v>0</v>
      </c>
      <c r="AP124" s="67">
        <f t="shared" si="16"/>
        <v>0</v>
      </c>
      <c r="AQ124" s="67">
        <f t="shared" si="17"/>
        <v>0</v>
      </c>
      <c r="AR124" s="43"/>
      <c r="AS124" s="77">
        <v>118.0</v>
      </c>
      <c r="AT124" s="78" t="s">
        <v>138</v>
      </c>
      <c r="AU124" s="77">
        <v>0.0</v>
      </c>
      <c r="AV124" s="78" t="s">
        <v>72</v>
      </c>
      <c r="AW124" s="16">
        <v>6.0</v>
      </c>
      <c r="AX124" s="10">
        <v>5.0</v>
      </c>
      <c r="AY124" s="16">
        <v>42.0</v>
      </c>
      <c r="AZ124" s="67">
        <f t="shared" si="18"/>
        <v>0</v>
      </c>
      <c r="BA124" s="67">
        <f t="shared" si="19"/>
        <v>0</v>
      </c>
      <c r="BB124" s="67">
        <f t="shared" si="20"/>
        <v>0</v>
      </c>
      <c r="BC124" s="58"/>
      <c r="BD124" s="58"/>
      <c r="BE124" s="48"/>
      <c r="BF124" s="54"/>
      <c r="BG124" s="54"/>
      <c r="BH124" s="54"/>
      <c r="BI124" s="54"/>
      <c r="BJ124" s="54"/>
      <c r="BK124" s="54"/>
      <c r="BL124" s="58"/>
      <c r="BM124" s="48"/>
      <c r="BN124" s="58"/>
      <c r="BO124" s="48"/>
      <c r="BP124" s="54"/>
      <c r="BQ124" s="54"/>
      <c r="BR124" s="54"/>
      <c r="BS124" s="54"/>
      <c r="BT124" s="54"/>
      <c r="BU124" s="54"/>
      <c r="BV124" s="48"/>
    </row>
    <row r="125">
      <c r="A125" s="77">
        <v>119.0</v>
      </c>
      <c r="B125" s="78" t="s">
        <v>139</v>
      </c>
      <c r="C125" s="77">
        <v>22.0</v>
      </c>
      <c r="D125" s="78" t="s">
        <v>72</v>
      </c>
      <c r="E125" s="16">
        <v>6.0</v>
      </c>
      <c r="F125" s="10">
        <v>-2.0</v>
      </c>
      <c r="G125" s="16">
        <v>35.0</v>
      </c>
      <c r="H125" s="62">
        <f t="shared" si="6"/>
        <v>132</v>
      </c>
      <c r="I125" s="62">
        <f t="shared" si="7"/>
        <v>-44</v>
      </c>
      <c r="J125" s="62">
        <f t="shared" si="8"/>
        <v>770</v>
      </c>
      <c r="K125" s="43"/>
      <c r="L125" s="77">
        <v>119.0</v>
      </c>
      <c r="M125" s="78" t="s">
        <v>139</v>
      </c>
      <c r="N125" s="77">
        <v>22.0</v>
      </c>
      <c r="O125" s="78" t="s">
        <v>72</v>
      </c>
      <c r="P125" s="16">
        <v>6.0</v>
      </c>
      <c r="Q125" s="10">
        <v>-2.0</v>
      </c>
      <c r="R125" s="16">
        <v>35.0</v>
      </c>
      <c r="S125" s="62">
        <f t="shared" si="9"/>
        <v>132</v>
      </c>
      <c r="T125" s="62">
        <f t="shared" si="10"/>
        <v>-44</v>
      </c>
      <c r="U125" s="62">
        <f t="shared" si="11"/>
        <v>770</v>
      </c>
      <c r="V125" s="47"/>
      <c r="W125" s="77">
        <v>119.0</v>
      </c>
      <c r="X125" s="78" t="s">
        <v>139</v>
      </c>
      <c r="Y125" s="77">
        <v>22.0</v>
      </c>
      <c r="Z125" s="78" t="s">
        <v>72</v>
      </c>
      <c r="AA125" s="16">
        <v>6.0</v>
      </c>
      <c r="AB125" s="10">
        <v>-2.0</v>
      </c>
      <c r="AC125" s="16">
        <v>35.0</v>
      </c>
      <c r="AD125" s="62">
        <f t="shared" si="12"/>
        <v>132</v>
      </c>
      <c r="AE125" s="62">
        <f t="shared" si="13"/>
        <v>-44</v>
      </c>
      <c r="AF125" s="62">
        <f t="shared" si="14"/>
        <v>770</v>
      </c>
      <c r="AG125" s="47"/>
      <c r="AH125" s="77">
        <v>119.0</v>
      </c>
      <c r="AI125" s="78" t="s">
        <v>139</v>
      </c>
      <c r="AJ125" s="77">
        <v>0.0</v>
      </c>
      <c r="AK125" s="78" t="s">
        <v>72</v>
      </c>
      <c r="AL125" s="16">
        <v>6.0</v>
      </c>
      <c r="AM125" s="10">
        <v>-2.0</v>
      </c>
      <c r="AN125" s="16">
        <v>35.0</v>
      </c>
      <c r="AO125" s="62">
        <f t="shared" si="15"/>
        <v>0</v>
      </c>
      <c r="AP125" s="62">
        <f t="shared" si="16"/>
        <v>0</v>
      </c>
      <c r="AQ125" s="62">
        <f t="shared" si="17"/>
        <v>0</v>
      </c>
      <c r="AR125" s="43"/>
      <c r="AS125" s="77">
        <v>119.0</v>
      </c>
      <c r="AT125" s="78" t="s">
        <v>139</v>
      </c>
      <c r="AU125" s="77">
        <v>0.0</v>
      </c>
      <c r="AV125" s="78" t="s">
        <v>72</v>
      </c>
      <c r="AW125" s="16">
        <v>6.0</v>
      </c>
      <c r="AX125" s="10">
        <v>-2.0</v>
      </c>
      <c r="AY125" s="16">
        <v>35.0</v>
      </c>
      <c r="AZ125" s="62">
        <f t="shared" si="18"/>
        <v>0</v>
      </c>
      <c r="BA125" s="62">
        <f t="shared" si="19"/>
        <v>0</v>
      </c>
      <c r="BB125" s="62">
        <f t="shared" si="20"/>
        <v>0</v>
      </c>
      <c r="BC125" s="58"/>
      <c r="BD125" s="58"/>
      <c r="BE125" s="48"/>
      <c r="BF125" s="54"/>
      <c r="BG125" s="54"/>
      <c r="BH125" s="54"/>
      <c r="BI125" s="54"/>
      <c r="BJ125" s="54"/>
      <c r="BK125" s="54"/>
      <c r="BL125" s="58"/>
      <c r="BM125" s="48"/>
      <c r="BN125" s="58"/>
      <c r="BO125" s="48"/>
      <c r="BP125" s="54"/>
      <c r="BQ125" s="54"/>
      <c r="BR125" s="54"/>
      <c r="BS125" s="54"/>
      <c r="BT125" s="54"/>
      <c r="BU125" s="54"/>
      <c r="BV125" s="48"/>
    </row>
    <row r="126">
      <c r="A126" s="77">
        <v>120.0</v>
      </c>
      <c r="B126" s="78" t="s">
        <v>140</v>
      </c>
      <c r="C126" s="79">
        <v>20.0</v>
      </c>
      <c r="D126" s="78" t="s">
        <v>72</v>
      </c>
      <c r="E126" s="16">
        <v>6.0</v>
      </c>
      <c r="F126" s="10">
        <v>-5.0</v>
      </c>
      <c r="G126" s="16">
        <v>42.0</v>
      </c>
      <c r="H126" s="67">
        <f t="shared" si="6"/>
        <v>120</v>
      </c>
      <c r="I126" s="67">
        <f t="shared" si="7"/>
        <v>-100</v>
      </c>
      <c r="J126" s="67">
        <f t="shared" si="8"/>
        <v>840</v>
      </c>
      <c r="K126" s="43"/>
      <c r="L126" s="77">
        <v>120.0</v>
      </c>
      <c r="M126" s="78" t="s">
        <v>140</v>
      </c>
      <c r="N126" s="79">
        <v>20.0</v>
      </c>
      <c r="O126" s="78" t="s">
        <v>72</v>
      </c>
      <c r="P126" s="16">
        <v>6.0</v>
      </c>
      <c r="Q126" s="10">
        <v>-5.0</v>
      </c>
      <c r="R126" s="16">
        <v>42.0</v>
      </c>
      <c r="S126" s="67">
        <f t="shared" si="9"/>
        <v>120</v>
      </c>
      <c r="T126" s="67">
        <f t="shared" si="10"/>
        <v>-100</v>
      </c>
      <c r="U126" s="67">
        <f t="shared" si="11"/>
        <v>840</v>
      </c>
      <c r="V126" s="47"/>
      <c r="W126" s="77">
        <v>120.0</v>
      </c>
      <c r="X126" s="78" t="s">
        <v>140</v>
      </c>
      <c r="Y126" s="79">
        <v>20.0</v>
      </c>
      <c r="Z126" s="78" t="s">
        <v>72</v>
      </c>
      <c r="AA126" s="16">
        <v>6.0</v>
      </c>
      <c r="AB126" s="10">
        <v>-5.0</v>
      </c>
      <c r="AC126" s="16">
        <v>42.0</v>
      </c>
      <c r="AD126" s="67">
        <f t="shared" si="12"/>
        <v>120</v>
      </c>
      <c r="AE126" s="67">
        <f t="shared" si="13"/>
        <v>-100</v>
      </c>
      <c r="AF126" s="67">
        <f t="shared" si="14"/>
        <v>840</v>
      </c>
      <c r="AG126" s="47"/>
      <c r="AH126" s="77">
        <v>120.0</v>
      </c>
      <c r="AI126" s="78" t="s">
        <v>140</v>
      </c>
      <c r="AJ126" s="79">
        <v>0.0</v>
      </c>
      <c r="AK126" s="78" t="s">
        <v>72</v>
      </c>
      <c r="AL126" s="16">
        <v>6.0</v>
      </c>
      <c r="AM126" s="10">
        <v>-5.0</v>
      </c>
      <c r="AN126" s="16">
        <v>42.0</v>
      </c>
      <c r="AO126" s="67">
        <f t="shared" si="15"/>
        <v>0</v>
      </c>
      <c r="AP126" s="67">
        <f t="shared" si="16"/>
        <v>0</v>
      </c>
      <c r="AQ126" s="67">
        <f t="shared" si="17"/>
        <v>0</v>
      </c>
      <c r="AR126" s="43"/>
      <c r="AS126" s="77">
        <v>120.0</v>
      </c>
      <c r="AT126" s="78" t="s">
        <v>140</v>
      </c>
      <c r="AU126" s="79">
        <v>0.0</v>
      </c>
      <c r="AV126" s="78" t="s">
        <v>72</v>
      </c>
      <c r="AW126" s="16">
        <v>6.0</v>
      </c>
      <c r="AX126" s="10">
        <v>-5.0</v>
      </c>
      <c r="AY126" s="16">
        <v>42.0</v>
      </c>
      <c r="AZ126" s="67">
        <f t="shared" si="18"/>
        <v>0</v>
      </c>
      <c r="BA126" s="67">
        <f t="shared" si="19"/>
        <v>0</v>
      </c>
      <c r="BB126" s="67">
        <f t="shared" si="20"/>
        <v>0</v>
      </c>
      <c r="BC126" s="58"/>
      <c r="BD126" s="58"/>
      <c r="BE126" s="48"/>
      <c r="BF126" s="54"/>
      <c r="BG126" s="54"/>
      <c r="BH126" s="54"/>
      <c r="BI126" s="54"/>
      <c r="BJ126" s="54"/>
      <c r="BK126" s="54"/>
      <c r="BL126" s="58"/>
      <c r="BM126" s="48"/>
      <c r="BN126" s="58"/>
      <c r="BO126" s="48"/>
      <c r="BP126" s="54"/>
      <c r="BQ126" s="54"/>
      <c r="BR126" s="54"/>
      <c r="BS126" s="54"/>
      <c r="BT126" s="54"/>
      <c r="BU126" s="54"/>
      <c r="BV126" s="48"/>
    </row>
    <row r="127">
      <c r="C127" s="1">
        <f>sum(C5:C126)</f>
        <v>6976</v>
      </c>
      <c r="E127" s="80"/>
      <c r="F127" s="80"/>
      <c r="G127" s="80"/>
      <c r="H127" s="80">
        <f t="shared" ref="H127:J127" si="21">sum(H5:H126)</f>
        <v>41388</v>
      </c>
      <c r="I127" s="80">
        <f t="shared" si="21"/>
        <v>-253</v>
      </c>
      <c r="J127" s="80">
        <f t="shared" si="21"/>
        <v>281291</v>
      </c>
      <c r="K127" s="43"/>
      <c r="L127" s="45"/>
      <c r="M127" s="45"/>
      <c r="N127" s="45">
        <f>sum(N5:N126)</f>
        <v>6659</v>
      </c>
      <c r="O127" s="45"/>
      <c r="P127" s="80"/>
      <c r="Q127" s="80"/>
      <c r="R127" s="80"/>
      <c r="S127" s="80">
        <f t="shared" ref="S127:U127" si="22">sum(S5:S126)</f>
        <v>36691</v>
      </c>
      <c r="T127" s="80">
        <f t="shared" si="22"/>
        <v>-161</v>
      </c>
      <c r="U127" s="80">
        <f t="shared" si="22"/>
        <v>272793</v>
      </c>
      <c r="V127" s="47"/>
      <c r="W127" s="45"/>
      <c r="X127" s="45"/>
      <c r="Y127" s="45">
        <f>SUM(Y5:Y126)</f>
        <v>6223</v>
      </c>
      <c r="Z127" s="45"/>
      <c r="AA127" s="80"/>
      <c r="AB127" s="80"/>
      <c r="AC127" s="80"/>
      <c r="AD127" s="80">
        <f t="shared" ref="AD127:AF127" si="23">SUM(AD5:AD126)</f>
        <v>33784</v>
      </c>
      <c r="AE127" s="80">
        <f t="shared" si="23"/>
        <v>-13</v>
      </c>
      <c r="AF127" s="80">
        <f t="shared" si="23"/>
        <v>259829</v>
      </c>
      <c r="AG127" s="47"/>
      <c r="AH127" s="45"/>
      <c r="AI127" s="45"/>
      <c r="AJ127" s="45">
        <f>SUM(AJ5:AJ126)</f>
        <v>5656</v>
      </c>
      <c r="AK127" s="45"/>
      <c r="AL127" s="80"/>
      <c r="AM127" s="80"/>
      <c r="AN127" s="80"/>
      <c r="AO127" s="80">
        <f t="shared" ref="AO127:AP127" si="24">SUM(AO5:AO126)</f>
        <v>30630</v>
      </c>
      <c r="AP127" s="80">
        <f t="shared" si="24"/>
        <v>12</v>
      </c>
      <c r="AQ127" s="80">
        <f>sum(AQ5:AQ126)</f>
        <v>239310</v>
      </c>
      <c r="AR127" s="43"/>
      <c r="AS127" s="45"/>
      <c r="AT127" s="45"/>
      <c r="AU127" s="45">
        <f>SUM(AU5:AU126)</f>
        <v>4220</v>
      </c>
      <c r="AV127" s="45"/>
      <c r="AW127" s="80"/>
      <c r="AX127" s="80"/>
      <c r="AY127" s="80"/>
      <c r="AZ127" s="80">
        <f t="shared" ref="AZ127:BA127" si="25">SUM(AZ5:AZ126)</f>
        <v>25260</v>
      </c>
      <c r="BA127" s="80">
        <f t="shared" si="25"/>
        <v>0</v>
      </c>
      <c r="BB127" s="80">
        <f>sum(BB5:BB126)</f>
        <v>184880</v>
      </c>
      <c r="BC127" s="48"/>
      <c r="BD127" s="54"/>
      <c r="BE127" s="48"/>
      <c r="BF127" s="48"/>
      <c r="BG127" s="48"/>
      <c r="BH127" s="48"/>
      <c r="BI127" s="54"/>
      <c r="BJ127" s="54"/>
      <c r="BK127" s="54"/>
      <c r="BL127" s="58"/>
      <c r="BM127" s="48"/>
      <c r="BN127" s="58"/>
      <c r="BO127" s="48"/>
      <c r="BP127" s="54"/>
      <c r="BQ127" s="54"/>
      <c r="BR127" s="54"/>
      <c r="BS127" s="54"/>
      <c r="BT127" s="54"/>
      <c r="BU127" s="54"/>
      <c r="BV127" s="48"/>
    </row>
    <row r="128">
      <c r="K128" s="43"/>
      <c r="V128" s="43"/>
      <c r="AG128" s="43"/>
      <c r="AR128" s="43"/>
      <c r="BC128" s="48"/>
      <c r="BD128" s="48"/>
      <c r="BE128" s="48"/>
      <c r="BF128" s="48"/>
      <c r="BG128" s="48"/>
      <c r="BH128" s="48"/>
      <c r="BI128" s="48"/>
      <c r="BJ128" s="48"/>
      <c r="BK128" s="48"/>
      <c r="BL128" s="58"/>
      <c r="BM128" s="48"/>
      <c r="BN128" s="58"/>
      <c r="BO128" s="48"/>
      <c r="BP128" s="54"/>
      <c r="BQ128" s="54"/>
      <c r="BR128" s="54"/>
      <c r="BS128" s="54"/>
      <c r="BT128" s="54"/>
      <c r="BU128" s="54"/>
      <c r="BV128" s="48"/>
    </row>
    <row r="129">
      <c r="K129" s="43"/>
      <c r="V129" s="43"/>
      <c r="AG129" s="43"/>
      <c r="AR129" s="43"/>
      <c r="BC129" s="48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54"/>
      <c r="BO129" s="48"/>
      <c r="BP129" s="48"/>
      <c r="BQ129" s="48"/>
      <c r="BR129" s="48"/>
      <c r="BS129" s="54"/>
      <c r="BT129" s="54"/>
      <c r="BU129" s="54"/>
      <c r="BV129" s="48"/>
    </row>
    <row r="130">
      <c r="K130" s="43"/>
      <c r="V130" s="43"/>
      <c r="AG130" s="43"/>
      <c r="AR130" s="43"/>
      <c r="BC130" s="48"/>
      <c r="BD130" s="48"/>
      <c r="BE130" s="48"/>
      <c r="BF130" s="48"/>
      <c r="BG130" s="48"/>
      <c r="BH130" s="48"/>
      <c r="BI130" s="48"/>
      <c r="BJ130" s="48"/>
      <c r="BK130" s="48"/>
      <c r="BL130" s="48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</row>
    <row r="131">
      <c r="K131" s="43"/>
      <c r="V131" s="43"/>
      <c r="Z131" s="31"/>
      <c r="AA131" s="31"/>
      <c r="AB131" s="31"/>
      <c r="AC131" s="31"/>
      <c r="AD131" s="31"/>
      <c r="AG131" s="43"/>
      <c r="AR131" s="43"/>
      <c r="BC131" s="48"/>
      <c r="BD131" s="48"/>
      <c r="BE131" s="48"/>
      <c r="BF131" s="48"/>
      <c r="BG131" s="48"/>
      <c r="BH131" s="48"/>
      <c r="BI131" s="48"/>
      <c r="BJ131" s="48"/>
      <c r="BK131" s="48"/>
      <c r="BL131" s="48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</row>
    <row r="132">
      <c r="D132" s="31"/>
      <c r="E132" s="31"/>
      <c r="F132" s="31"/>
      <c r="G132" s="31"/>
      <c r="H132" s="31"/>
      <c r="K132" s="43"/>
      <c r="O132" s="31"/>
      <c r="P132" s="31"/>
      <c r="Q132" s="31"/>
      <c r="R132" s="31"/>
      <c r="S132" s="31"/>
      <c r="V132" s="43"/>
      <c r="Z132" s="31"/>
      <c r="AA132" s="31"/>
      <c r="AB132" s="31"/>
      <c r="AC132" s="31"/>
      <c r="AD132" s="31"/>
      <c r="AG132" s="43"/>
      <c r="AK132" s="31"/>
      <c r="AL132" s="31"/>
      <c r="AM132" s="31"/>
      <c r="AN132" s="31"/>
      <c r="AO132" s="31"/>
      <c r="AR132" s="43"/>
      <c r="AV132" s="31"/>
      <c r="AW132" s="31"/>
      <c r="AX132" s="31"/>
      <c r="AY132" s="31"/>
      <c r="AZ132" s="31"/>
      <c r="BC132" s="48"/>
      <c r="BD132" s="48"/>
      <c r="BE132" s="48"/>
      <c r="BF132" s="48"/>
      <c r="BG132" s="48"/>
      <c r="BH132" s="48"/>
      <c r="BI132" s="48"/>
      <c r="BJ132" s="48"/>
      <c r="BK132" s="48"/>
      <c r="BL132" s="48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</row>
    <row r="133">
      <c r="D133" s="31"/>
      <c r="E133" s="5" t="s">
        <v>4</v>
      </c>
      <c r="F133" s="6"/>
      <c r="G133" s="32" t="s">
        <v>180</v>
      </c>
      <c r="H133" s="31"/>
      <c r="K133" s="43"/>
      <c r="O133" s="31"/>
      <c r="P133" s="5" t="s">
        <v>4</v>
      </c>
      <c r="Q133" s="6"/>
      <c r="R133" s="32">
        <v>4.6</v>
      </c>
      <c r="S133" s="31"/>
      <c r="V133" s="43"/>
      <c r="Z133" s="31"/>
      <c r="AA133" s="5" t="s">
        <v>4</v>
      </c>
      <c r="AB133" s="6"/>
      <c r="AC133" s="32">
        <v>4.3</v>
      </c>
      <c r="AD133" s="31"/>
      <c r="AG133" s="43"/>
      <c r="AK133" s="31"/>
      <c r="AL133" s="5" t="s">
        <v>4</v>
      </c>
      <c r="AM133" s="6"/>
      <c r="AN133" s="32">
        <v>3.9</v>
      </c>
      <c r="AO133" s="31"/>
      <c r="AR133" s="43"/>
      <c r="AV133" s="31"/>
      <c r="AW133" s="5" t="s">
        <v>4</v>
      </c>
      <c r="AX133" s="6"/>
      <c r="AY133" s="32">
        <v>3.0</v>
      </c>
      <c r="AZ133" s="31"/>
      <c r="BC133" s="48"/>
      <c r="BD133" s="48"/>
      <c r="BE133" s="48"/>
      <c r="BF133" s="48"/>
      <c r="BH133" s="54"/>
      <c r="BI133" s="48"/>
      <c r="BJ133" s="48"/>
      <c r="BK133" s="48"/>
      <c r="BL133" s="48"/>
      <c r="BM133" s="45"/>
      <c r="BN133" s="45"/>
      <c r="BO133" s="48"/>
      <c r="BP133" s="48"/>
      <c r="BQ133" s="48"/>
      <c r="BR133" s="48"/>
      <c r="BS133" s="48"/>
      <c r="BT133" s="48"/>
      <c r="BU133" s="45"/>
      <c r="BV133" s="45"/>
    </row>
    <row r="134">
      <c r="D134" s="81"/>
      <c r="E134" s="34" t="s">
        <v>171</v>
      </c>
      <c r="F134" s="6"/>
      <c r="G134" s="82">
        <f>SUM(21*200)</f>
        <v>4200</v>
      </c>
      <c r="H134" s="81"/>
      <c r="I134" s="83"/>
      <c r="J134" s="83"/>
      <c r="K134" s="43"/>
      <c r="O134" s="81"/>
      <c r="P134" s="34" t="s">
        <v>171</v>
      </c>
      <c r="Q134" s="6"/>
      <c r="R134" s="82">
        <f>SUM(21*200)</f>
        <v>4200</v>
      </c>
      <c r="S134" s="81"/>
      <c r="V134" s="43"/>
      <c r="Z134" s="81"/>
      <c r="AA134" s="34" t="s">
        <v>171</v>
      </c>
      <c r="AB134" s="6"/>
      <c r="AC134" s="82">
        <f>SUM(21*200)</f>
        <v>4200</v>
      </c>
      <c r="AD134" s="81"/>
      <c r="AG134" s="43"/>
      <c r="AK134" s="81"/>
      <c r="AL134" s="34" t="s">
        <v>171</v>
      </c>
      <c r="AM134" s="6"/>
      <c r="AN134" s="82">
        <f>SUM(21*200)</f>
        <v>4200</v>
      </c>
      <c r="AO134" s="81"/>
      <c r="AR134" s="43"/>
      <c r="AV134" s="81"/>
      <c r="AW134" s="34" t="s">
        <v>171</v>
      </c>
      <c r="AX134" s="6"/>
      <c r="AY134" s="82">
        <f>SUM(21*200)</f>
        <v>4200</v>
      </c>
      <c r="AZ134" s="81"/>
      <c r="BC134" s="48"/>
      <c r="BD134" s="48"/>
      <c r="BE134" s="48"/>
      <c r="BF134" s="48"/>
      <c r="BH134" s="54"/>
      <c r="BI134" s="48"/>
      <c r="BJ134" s="48"/>
      <c r="BK134" s="48"/>
      <c r="BL134" s="48"/>
      <c r="BM134" s="45"/>
      <c r="BN134" s="45"/>
      <c r="BO134" s="48"/>
      <c r="BP134" s="48"/>
      <c r="BQ134" s="48"/>
      <c r="BR134" s="48"/>
      <c r="BS134" s="48"/>
      <c r="BT134" s="48"/>
      <c r="BU134" s="45"/>
      <c r="BV134" s="45"/>
    </row>
    <row r="135">
      <c r="D135" s="81"/>
      <c r="E135" s="34" t="s">
        <v>172</v>
      </c>
      <c r="F135" s="6"/>
      <c r="G135" s="82">
        <f>sum(C5:C126)</f>
        <v>6976</v>
      </c>
      <c r="H135" s="81"/>
      <c r="J135" s="83"/>
      <c r="K135" s="43"/>
      <c r="O135" s="81"/>
      <c r="P135" s="34" t="s">
        <v>172</v>
      </c>
      <c r="Q135" s="6"/>
      <c r="R135" s="82">
        <f>sum(N5:N126)</f>
        <v>6659</v>
      </c>
      <c r="S135" s="81"/>
      <c r="V135" s="43"/>
      <c r="Z135" s="81"/>
      <c r="AA135" s="34" t="s">
        <v>172</v>
      </c>
      <c r="AB135" s="6"/>
      <c r="AC135" s="82">
        <f>sum(Y5:Y126)</f>
        <v>6223</v>
      </c>
      <c r="AD135" s="81"/>
      <c r="AG135" s="43"/>
      <c r="AK135" s="81"/>
      <c r="AL135" s="34" t="s">
        <v>172</v>
      </c>
      <c r="AM135" s="6"/>
      <c r="AN135" s="82">
        <f>sum(AJ5:AJ126)</f>
        <v>5656</v>
      </c>
      <c r="AO135" s="81"/>
      <c r="AR135" s="43"/>
      <c r="AV135" s="81"/>
      <c r="AW135" s="34" t="s">
        <v>172</v>
      </c>
      <c r="AX135" s="6"/>
      <c r="AY135" s="82">
        <f>sum(AU5:AU126)</f>
        <v>4220</v>
      </c>
      <c r="AZ135" s="81"/>
      <c r="BC135" s="48"/>
      <c r="BD135" s="48"/>
      <c r="BE135" s="48"/>
      <c r="BF135" s="48"/>
      <c r="BH135" s="54"/>
      <c r="BI135" s="48"/>
      <c r="BJ135" s="54"/>
      <c r="BK135" s="48"/>
      <c r="BL135" s="48"/>
      <c r="BM135" s="45"/>
      <c r="BN135" s="45"/>
      <c r="BO135" s="48"/>
      <c r="BP135" s="48"/>
      <c r="BR135" s="54"/>
      <c r="BS135" s="48"/>
      <c r="BT135" s="48"/>
      <c r="BU135" s="45"/>
      <c r="BV135" s="45"/>
    </row>
    <row r="136">
      <c r="B136" s="84"/>
      <c r="C136" s="84"/>
      <c r="D136" s="81"/>
      <c r="E136" s="34" t="s">
        <v>173</v>
      </c>
      <c r="F136" s="6"/>
      <c r="G136" s="82">
        <f>sum(15*1)</f>
        <v>15</v>
      </c>
      <c r="H136" s="81"/>
      <c r="I136" s="83"/>
      <c r="J136" s="83"/>
      <c r="K136" s="43"/>
      <c r="M136" s="85"/>
      <c r="O136" s="81"/>
      <c r="P136" s="34" t="s">
        <v>173</v>
      </c>
      <c r="Q136" s="6"/>
      <c r="R136" s="82">
        <f>sum(15*1)</f>
        <v>15</v>
      </c>
      <c r="S136" s="81"/>
      <c r="V136" s="43"/>
      <c r="X136" s="85"/>
      <c r="Z136" s="81"/>
      <c r="AA136" s="34" t="s">
        <v>173</v>
      </c>
      <c r="AB136" s="6"/>
      <c r="AC136" s="82">
        <f>sum(15*1)</f>
        <v>15</v>
      </c>
      <c r="AD136" s="81"/>
      <c r="AG136" s="43"/>
      <c r="AK136" s="81"/>
      <c r="AL136" s="34" t="s">
        <v>173</v>
      </c>
      <c r="AM136" s="6"/>
      <c r="AN136" s="82">
        <f>sum(15*1)</f>
        <v>15</v>
      </c>
      <c r="AO136" s="81"/>
      <c r="AR136" s="43"/>
      <c r="AV136" s="81"/>
      <c r="AW136" s="34" t="s">
        <v>173</v>
      </c>
      <c r="AX136" s="6"/>
      <c r="AY136" s="82">
        <f>sum(15*1)</f>
        <v>15</v>
      </c>
      <c r="AZ136" s="81"/>
      <c r="BC136" s="48"/>
      <c r="BD136" s="48"/>
      <c r="BE136" s="48"/>
      <c r="BF136" s="48"/>
      <c r="BH136" s="54"/>
      <c r="BI136" s="48"/>
      <c r="BJ136" s="48"/>
      <c r="BK136" s="48"/>
      <c r="BL136" s="48"/>
      <c r="BM136" s="45"/>
      <c r="BN136" s="45"/>
      <c r="BO136" s="48"/>
      <c r="BP136" s="48"/>
      <c r="BR136" s="54"/>
      <c r="BS136" s="48"/>
      <c r="BT136" s="48"/>
      <c r="BU136" s="45"/>
      <c r="BV136" s="45"/>
    </row>
    <row r="137">
      <c r="A137" s="45"/>
      <c r="B137" s="45"/>
      <c r="C137" s="45"/>
      <c r="D137" s="81"/>
      <c r="E137" s="34" t="s">
        <v>174</v>
      </c>
      <c r="F137" s="6"/>
      <c r="G137" s="82">
        <f>sum(29.8*0.25)</f>
        <v>7.45</v>
      </c>
      <c r="H137" s="81"/>
      <c r="I137" s="86"/>
      <c r="J137" s="86"/>
      <c r="K137" s="43"/>
      <c r="L137" s="45"/>
      <c r="M137" s="45"/>
      <c r="N137" s="45"/>
      <c r="O137" s="81"/>
      <c r="P137" s="34" t="s">
        <v>174</v>
      </c>
      <c r="Q137" s="6"/>
      <c r="R137" s="82">
        <f>sum(30*0.25)</f>
        <v>7.5</v>
      </c>
      <c r="S137" s="81"/>
      <c r="T137" s="45"/>
      <c r="U137" s="45"/>
      <c r="V137" s="43"/>
      <c r="W137" s="45"/>
      <c r="X137" s="45"/>
      <c r="Y137" s="45"/>
      <c r="Z137" s="81"/>
      <c r="AA137" s="34" t="s">
        <v>174</v>
      </c>
      <c r="AB137" s="6"/>
      <c r="AC137" s="82">
        <f>sum(31*0.25)</f>
        <v>7.75</v>
      </c>
      <c r="AD137" s="81"/>
      <c r="AE137" s="48"/>
      <c r="AF137" s="48"/>
      <c r="AG137" s="43"/>
      <c r="AK137" s="81"/>
      <c r="AL137" s="34" t="s">
        <v>174</v>
      </c>
      <c r="AM137" s="6"/>
      <c r="AN137" s="82">
        <f>sum(32*0.25)</f>
        <v>8</v>
      </c>
      <c r="AO137" s="81"/>
      <c r="AR137" s="43"/>
      <c r="AV137" s="81"/>
      <c r="AW137" s="87" t="s">
        <v>174</v>
      </c>
      <c r="AX137" s="36"/>
      <c r="AY137" s="82">
        <f>sum(36.5*0.25)</f>
        <v>9.125</v>
      </c>
      <c r="AZ137" s="81"/>
      <c r="BC137" s="48"/>
      <c r="BD137" s="48"/>
      <c r="BE137" s="48"/>
      <c r="BF137" s="48"/>
      <c r="BH137" s="54"/>
      <c r="BI137" s="48"/>
      <c r="BJ137" s="48"/>
      <c r="BK137" s="48"/>
      <c r="BL137" s="48"/>
      <c r="BM137" s="45"/>
      <c r="BN137" s="45"/>
      <c r="BO137" s="48"/>
      <c r="BP137" s="48"/>
      <c r="BR137" s="54"/>
      <c r="BS137" s="48"/>
      <c r="BT137" s="54"/>
      <c r="BU137" s="45"/>
      <c r="BV137" s="45"/>
    </row>
    <row r="138">
      <c r="A138" s="45"/>
      <c r="B138" s="45"/>
      <c r="C138" s="52"/>
      <c r="D138" s="81"/>
      <c r="E138" s="34" t="s">
        <v>175</v>
      </c>
      <c r="F138" s="6"/>
      <c r="G138" s="82">
        <f>sum(C127/200)</f>
        <v>34.88</v>
      </c>
      <c r="H138" s="81"/>
      <c r="I138" s="54"/>
      <c r="J138" s="54"/>
      <c r="K138" s="43"/>
      <c r="L138" s="45"/>
      <c r="M138" s="45"/>
      <c r="N138" s="52"/>
      <c r="O138" s="81"/>
      <c r="P138" s="34" t="s">
        <v>175</v>
      </c>
      <c r="Q138" s="6"/>
      <c r="R138" s="31">
        <f>sum(N127/200)</f>
        <v>33.295</v>
      </c>
      <c r="S138" s="81"/>
      <c r="T138" s="52"/>
      <c r="U138" s="52"/>
      <c r="V138" s="43"/>
      <c r="W138" s="45"/>
      <c r="X138" s="45"/>
      <c r="Y138" s="52"/>
      <c r="Z138" s="81"/>
      <c r="AA138" s="34" t="s">
        <v>175</v>
      </c>
      <c r="AB138" s="6"/>
      <c r="AC138" s="33">
        <f>sum(Y127/200)</f>
        <v>31.115</v>
      </c>
      <c r="AD138" s="81"/>
      <c r="AE138" s="54"/>
      <c r="AF138" s="54"/>
      <c r="AG138" s="43"/>
      <c r="AK138" s="81"/>
      <c r="AL138" s="34" t="s">
        <v>175</v>
      </c>
      <c r="AM138" s="6"/>
      <c r="AN138" s="31">
        <f>sum(AJ127/200)</f>
        <v>28.28</v>
      </c>
      <c r="AO138" s="81"/>
      <c r="AR138" s="43"/>
      <c r="AV138" s="81"/>
      <c r="AW138" s="34" t="s">
        <v>175</v>
      </c>
      <c r="AX138" s="6"/>
      <c r="AY138" s="33">
        <f>sum(AU127/200)</f>
        <v>21.1</v>
      </c>
      <c r="AZ138" s="81"/>
      <c r="BC138" s="48"/>
      <c r="BD138" s="48"/>
      <c r="BE138" s="48"/>
      <c r="BF138" s="48"/>
      <c r="BI138" s="48"/>
      <c r="BJ138" s="48"/>
      <c r="BK138" s="48"/>
      <c r="BL138" s="48"/>
      <c r="BM138" s="45"/>
      <c r="BN138" s="45"/>
      <c r="BO138" s="48"/>
      <c r="BP138" s="48"/>
      <c r="BR138" s="54"/>
      <c r="BS138" s="48"/>
      <c r="BT138" s="48"/>
      <c r="BU138" s="45"/>
      <c r="BV138" s="45"/>
    </row>
    <row r="139">
      <c r="A139" s="45"/>
      <c r="B139" s="45"/>
      <c r="C139" s="45"/>
      <c r="D139" s="81"/>
      <c r="E139" s="34" t="s">
        <v>176</v>
      </c>
      <c r="F139" s="6"/>
      <c r="G139" s="82">
        <f>sum(H127/C127)</f>
        <v>5.932912844</v>
      </c>
      <c r="H139" s="81"/>
      <c r="I139" s="48"/>
      <c r="J139" s="48"/>
      <c r="K139" s="43"/>
      <c r="L139" s="45"/>
      <c r="M139" s="45"/>
      <c r="N139" s="45"/>
      <c r="O139" s="81"/>
      <c r="P139" s="34" t="s">
        <v>176</v>
      </c>
      <c r="Q139" s="6"/>
      <c r="R139" s="82">
        <f>sum(S127/N127)</f>
        <v>5.509986484</v>
      </c>
      <c r="S139" s="81"/>
      <c r="T139" s="45"/>
      <c r="U139" s="45"/>
      <c r="V139" s="43"/>
      <c r="W139" s="45"/>
      <c r="X139" s="45"/>
      <c r="Y139" s="45"/>
      <c r="Z139" s="81"/>
      <c r="AA139" s="34" t="s">
        <v>176</v>
      </c>
      <c r="AB139" s="6"/>
      <c r="AC139" s="82">
        <f>sum(AD127/Y127)</f>
        <v>5.428892817</v>
      </c>
      <c r="AD139" s="81"/>
      <c r="AE139" s="48"/>
      <c r="AF139" s="48"/>
      <c r="AG139" s="43"/>
      <c r="AK139" s="81"/>
      <c r="AL139" s="34" t="s">
        <v>176</v>
      </c>
      <c r="AM139" s="6"/>
      <c r="AN139" s="82">
        <f>sum(AO127/AJ127)</f>
        <v>5.415487977</v>
      </c>
      <c r="AO139" s="81"/>
      <c r="AR139" s="43"/>
      <c r="AV139" s="81"/>
      <c r="AW139" s="88" t="s">
        <v>176</v>
      </c>
      <c r="AX139" s="89"/>
      <c r="AY139" s="82">
        <f>sum(AZ127/AU127)</f>
        <v>5.985781991</v>
      </c>
      <c r="AZ139" s="81"/>
      <c r="BC139" s="48"/>
      <c r="BD139" s="48"/>
      <c r="BE139" s="48"/>
      <c r="BF139" s="48"/>
      <c r="BH139" s="54"/>
      <c r="BI139" s="48"/>
      <c r="BJ139" s="48"/>
      <c r="BK139" s="48"/>
      <c r="BL139" s="48"/>
      <c r="BM139" s="45"/>
      <c r="BN139" s="45"/>
      <c r="BO139" s="48"/>
      <c r="BP139" s="48"/>
      <c r="BR139" s="54"/>
      <c r="BS139" s="48"/>
      <c r="BT139" s="48"/>
      <c r="BU139" s="45"/>
      <c r="BV139" s="45"/>
    </row>
    <row r="140">
      <c r="A140" s="45"/>
      <c r="B140" s="45"/>
      <c r="C140" s="90"/>
      <c r="D140" s="81"/>
      <c r="E140" s="87" t="s">
        <v>177</v>
      </c>
      <c r="F140" s="91"/>
      <c r="G140" s="92">
        <f>sum(H127/C127)</f>
        <v>5.932912844</v>
      </c>
      <c r="H140" s="81"/>
      <c r="I140" s="54"/>
      <c r="J140" s="54"/>
      <c r="K140" s="43"/>
      <c r="L140" s="45"/>
      <c r="M140" s="45"/>
      <c r="N140" s="90"/>
      <c r="O140" s="81"/>
      <c r="P140" s="87" t="s">
        <v>177</v>
      </c>
      <c r="Q140" s="91"/>
      <c r="R140" s="92">
        <f>sum(S127/N127)</f>
        <v>5.509986484</v>
      </c>
      <c r="S140" s="81"/>
      <c r="T140" s="52"/>
      <c r="U140" s="52"/>
      <c r="V140" s="43"/>
      <c r="W140" s="45"/>
      <c r="X140" s="45"/>
      <c r="Y140" s="90"/>
      <c r="Z140" s="81"/>
      <c r="AA140" s="87" t="s">
        <v>177</v>
      </c>
      <c r="AB140" s="91"/>
      <c r="AC140" s="92">
        <f>sum(AD127/Y127)</f>
        <v>5.428892817</v>
      </c>
      <c r="AD140" s="81"/>
      <c r="AE140" s="54"/>
      <c r="AF140" s="54"/>
      <c r="AG140" s="43"/>
      <c r="AK140" s="81"/>
      <c r="AL140" s="87" t="s">
        <v>177</v>
      </c>
      <c r="AM140" s="91"/>
      <c r="AN140" s="92">
        <f>sum(AO127/AJ127)</f>
        <v>5.415487977</v>
      </c>
      <c r="AO140" s="81"/>
      <c r="AR140" s="43"/>
      <c r="AV140" s="81"/>
      <c r="AW140" s="87" t="s">
        <v>177</v>
      </c>
      <c r="AX140" s="91"/>
      <c r="AY140" s="92">
        <f>sum(AZ127/AU127)</f>
        <v>5.985781991</v>
      </c>
      <c r="AZ140" s="81"/>
      <c r="BC140" s="48"/>
      <c r="BD140" s="48"/>
      <c r="BE140" s="48"/>
      <c r="BF140" s="48"/>
      <c r="BH140" s="54"/>
      <c r="BI140" s="48"/>
      <c r="BJ140" s="48"/>
      <c r="BK140" s="48"/>
      <c r="BL140" s="48"/>
      <c r="BM140" s="45"/>
      <c r="BN140" s="45"/>
      <c r="BO140" s="48"/>
      <c r="BP140" s="48"/>
      <c r="BS140" s="48"/>
      <c r="BT140" s="48"/>
      <c r="BU140" s="45"/>
      <c r="BV140" s="45"/>
    </row>
    <row r="141">
      <c r="A141" s="93"/>
      <c r="B141" s="94"/>
      <c r="C141" s="95"/>
      <c r="D141" s="81"/>
      <c r="E141" s="96" t="s">
        <v>178</v>
      </c>
      <c r="F141" s="97"/>
      <c r="G141" s="98">
        <f>sum(G137-G140)</f>
        <v>1.517087156</v>
      </c>
      <c r="H141" s="81"/>
      <c r="I141" s="54"/>
      <c r="J141" s="54"/>
      <c r="K141" s="43"/>
      <c r="L141" s="93"/>
      <c r="M141" s="94"/>
      <c r="N141" s="95"/>
      <c r="O141" s="81"/>
      <c r="P141" s="96" t="s">
        <v>178</v>
      </c>
      <c r="Q141" s="97"/>
      <c r="R141" s="98">
        <f>sum(R137-R140)</f>
        <v>1.990013516</v>
      </c>
      <c r="S141" s="81"/>
      <c r="T141" s="52"/>
      <c r="U141" s="52"/>
      <c r="V141" s="43"/>
      <c r="W141" s="93"/>
      <c r="X141" s="94"/>
      <c r="Y141" s="95"/>
      <c r="Z141" s="81"/>
      <c r="AA141" s="96" t="s">
        <v>178</v>
      </c>
      <c r="AB141" s="97"/>
      <c r="AC141" s="98">
        <f>sum(AC137-AC140)</f>
        <v>2.321107183</v>
      </c>
      <c r="AD141" s="81"/>
      <c r="AE141" s="54"/>
      <c r="AF141" s="54"/>
      <c r="AG141" s="43"/>
      <c r="AK141" s="81"/>
      <c r="AL141" s="96" t="s">
        <v>178</v>
      </c>
      <c r="AM141" s="97"/>
      <c r="AN141" s="98">
        <f>sum(AN137-AN140)</f>
        <v>2.584512023</v>
      </c>
      <c r="AO141" s="81"/>
      <c r="AR141" s="43"/>
      <c r="AV141" s="81"/>
      <c r="AW141" s="96" t="s">
        <v>178</v>
      </c>
      <c r="AX141" s="97"/>
      <c r="AY141" s="98">
        <f>sum(AY137-AY140)</f>
        <v>3.139218009</v>
      </c>
      <c r="AZ141" s="81"/>
      <c r="BC141" s="48"/>
      <c r="BD141" s="48"/>
      <c r="BE141" s="48"/>
      <c r="BF141" s="48"/>
      <c r="BH141" s="54"/>
      <c r="BI141" s="48"/>
      <c r="BJ141" s="48"/>
      <c r="BK141" s="48"/>
      <c r="BL141" s="48"/>
      <c r="BM141" s="45"/>
      <c r="BN141" s="45"/>
      <c r="BO141" s="48"/>
      <c r="BP141" s="48"/>
      <c r="BR141" s="54"/>
      <c r="BS141" s="48"/>
      <c r="BT141" s="48"/>
      <c r="BU141" s="45"/>
      <c r="BV141" s="45"/>
    </row>
    <row r="142">
      <c r="A142" s="90"/>
      <c r="B142" s="45"/>
      <c r="C142" s="99"/>
      <c r="D142" s="81"/>
      <c r="E142" s="81"/>
      <c r="F142" s="81"/>
      <c r="G142" s="81"/>
      <c r="H142" s="81"/>
      <c r="I142" s="54"/>
      <c r="J142" s="54"/>
      <c r="K142" s="43"/>
      <c r="L142" s="90"/>
      <c r="M142" s="45"/>
      <c r="N142" s="99"/>
      <c r="O142" s="81"/>
      <c r="P142" s="81"/>
      <c r="Q142" s="81"/>
      <c r="R142" s="81"/>
      <c r="S142" s="81"/>
      <c r="T142" s="52"/>
      <c r="U142" s="52"/>
      <c r="V142" s="43"/>
      <c r="W142" s="90"/>
      <c r="X142" s="45"/>
      <c r="Y142" s="99"/>
      <c r="Z142" s="81"/>
      <c r="AA142" s="81"/>
      <c r="AB142" s="81"/>
      <c r="AC142" s="81"/>
      <c r="AD142" s="81"/>
      <c r="AE142" s="54"/>
      <c r="AF142" s="54"/>
      <c r="AG142" s="43"/>
      <c r="AK142" s="81"/>
      <c r="AL142" s="81"/>
      <c r="AM142" s="81"/>
      <c r="AN142" s="81"/>
      <c r="AO142" s="81"/>
      <c r="AR142" s="43"/>
      <c r="AV142" s="81"/>
      <c r="AW142" s="81"/>
      <c r="AX142" s="81"/>
      <c r="AY142" s="81"/>
      <c r="AZ142" s="81"/>
      <c r="BC142" s="48"/>
      <c r="BD142" s="48"/>
      <c r="BE142" s="48"/>
      <c r="BF142" s="48"/>
      <c r="BG142" s="48"/>
      <c r="BH142" s="48"/>
      <c r="BI142" s="48"/>
      <c r="BJ142" s="48"/>
      <c r="BK142" s="48"/>
      <c r="BL142" s="48"/>
      <c r="BM142" s="45"/>
      <c r="BN142" s="45"/>
      <c r="BO142" s="48"/>
      <c r="BP142" s="48"/>
      <c r="BR142" s="54"/>
      <c r="BS142" s="48"/>
      <c r="BT142" s="48"/>
      <c r="BU142" s="45"/>
      <c r="BV142" s="45"/>
    </row>
    <row r="143">
      <c r="A143" s="90"/>
      <c r="B143" s="45"/>
      <c r="C143" s="99"/>
      <c r="D143" s="81"/>
      <c r="E143" s="84" t="s">
        <v>179</v>
      </c>
      <c r="G143" s="81"/>
      <c r="H143" s="81"/>
      <c r="I143" s="54"/>
      <c r="J143" s="54"/>
      <c r="K143" s="43"/>
      <c r="L143" s="90"/>
      <c r="M143" s="45"/>
      <c r="N143" s="99"/>
      <c r="O143" s="81"/>
      <c r="P143" s="84" t="s">
        <v>179</v>
      </c>
      <c r="R143" s="81"/>
      <c r="S143" s="81"/>
      <c r="T143" s="52"/>
      <c r="U143" s="52"/>
      <c r="V143" s="43"/>
      <c r="W143" s="90"/>
      <c r="X143" s="45"/>
      <c r="Y143" s="99"/>
      <c r="Z143" s="81"/>
      <c r="AA143" s="84" t="s">
        <v>179</v>
      </c>
      <c r="AC143" s="81"/>
      <c r="AD143" s="81"/>
      <c r="AE143" s="54"/>
      <c r="AF143" s="54"/>
      <c r="AG143" s="43"/>
      <c r="AK143" s="81"/>
      <c r="AL143" s="84" t="s">
        <v>179</v>
      </c>
      <c r="AN143" s="81"/>
      <c r="AO143" s="81"/>
      <c r="AR143" s="43"/>
      <c r="AV143" s="81"/>
      <c r="AW143" s="84" t="s">
        <v>179</v>
      </c>
      <c r="AY143" s="81"/>
      <c r="AZ143" s="81"/>
      <c r="BC143" s="48"/>
      <c r="BD143" s="48"/>
      <c r="BE143" s="48"/>
      <c r="BF143" s="48"/>
      <c r="BH143" s="48"/>
      <c r="BI143" s="48"/>
      <c r="BJ143" s="48"/>
      <c r="BK143" s="48"/>
      <c r="BL143" s="48"/>
      <c r="BM143" s="45"/>
      <c r="BN143" s="45"/>
      <c r="BO143" s="48"/>
      <c r="BP143" s="48"/>
      <c r="BR143" s="54"/>
      <c r="BS143" s="48"/>
      <c r="BT143" s="48"/>
      <c r="BU143" s="45"/>
      <c r="BV143" s="45"/>
    </row>
    <row r="144">
      <c r="A144" s="90"/>
      <c r="B144" s="45"/>
      <c r="C144" s="99"/>
      <c r="D144" s="100"/>
      <c r="E144" s="101"/>
      <c r="F144" s="101"/>
      <c r="G144" s="101"/>
      <c r="H144" s="101"/>
      <c r="I144" s="54"/>
      <c r="J144" s="54"/>
      <c r="K144" s="43"/>
      <c r="L144" s="90"/>
      <c r="M144" s="45"/>
      <c r="N144" s="99"/>
      <c r="O144" s="45"/>
      <c r="P144" s="52"/>
      <c r="Q144" s="52"/>
      <c r="R144" s="52"/>
      <c r="S144" s="52"/>
      <c r="T144" s="52"/>
      <c r="U144" s="52"/>
      <c r="V144" s="43"/>
      <c r="W144" s="90"/>
      <c r="X144" s="45"/>
      <c r="Y144" s="99"/>
      <c r="Z144" s="100"/>
      <c r="AA144" s="101"/>
      <c r="AB144" s="101"/>
      <c r="AC144" s="101"/>
      <c r="AD144" s="101"/>
      <c r="AE144" s="54"/>
      <c r="AF144" s="54"/>
      <c r="AG144" s="43"/>
      <c r="AK144" s="31"/>
      <c r="AL144" s="31"/>
      <c r="AM144" s="31"/>
      <c r="AN144" s="31"/>
      <c r="AO144" s="31"/>
      <c r="AR144" s="43"/>
      <c r="BB144" s="83"/>
      <c r="BC144" s="83"/>
      <c r="BD144" s="83"/>
      <c r="BE144" s="83"/>
      <c r="BF144" s="83"/>
      <c r="BG144" s="83"/>
      <c r="BH144" s="83"/>
      <c r="BI144" s="83"/>
      <c r="BJ144" s="83"/>
      <c r="BK144" s="83"/>
      <c r="BL144" s="48"/>
      <c r="BM144" s="45"/>
      <c r="BN144" s="45"/>
      <c r="BO144" s="48"/>
      <c r="BP144" s="48"/>
      <c r="BQ144" s="48"/>
      <c r="BR144" s="48"/>
      <c r="BS144" s="48"/>
      <c r="BT144" s="48"/>
      <c r="BU144" s="45"/>
      <c r="BV144" s="45"/>
    </row>
    <row r="145">
      <c r="A145" s="90"/>
      <c r="B145" s="45"/>
      <c r="C145" s="99"/>
      <c r="D145" s="48"/>
      <c r="E145" s="54"/>
      <c r="F145" s="54"/>
      <c r="G145" s="54"/>
      <c r="H145" s="54"/>
      <c r="I145" s="54"/>
      <c r="J145" s="54"/>
      <c r="K145" s="43"/>
      <c r="L145" s="90"/>
      <c r="M145" s="45"/>
      <c r="N145" s="99"/>
      <c r="O145" s="45"/>
      <c r="P145" s="52"/>
      <c r="Q145" s="52"/>
      <c r="R145" s="52"/>
      <c r="S145" s="52"/>
      <c r="T145" s="52"/>
      <c r="U145" s="52"/>
      <c r="V145" s="43"/>
      <c r="W145" s="90"/>
      <c r="X145" s="45"/>
      <c r="Y145" s="99"/>
      <c r="Z145" s="100"/>
      <c r="AA145" s="101"/>
      <c r="AB145" s="101"/>
      <c r="AC145" s="101"/>
      <c r="AD145" s="101"/>
      <c r="AE145" s="54"/>
      <c r="AF145" s="54"/>
      <c r="AG145" s="43"/>
      <c r="AR145" s="43"/>
      <c r="BB145" s="83"/>
      <c r="BC145" s="83"/>
      <c r="BD145" s="83"/>
      <c r="BE145" s="83"/>
      <c r="BF145" s="83"/>
      <c r="BG145" s="83"/>
      <c r="BH145" s="83"/>
      <c r="BI145" s="83"/>
      <c r="BJ145" s="83"/>
      <c r="BK145" s="83"/>
      <c r="BL145" s="48"/>
      <c r="BM145" s="45"/>
      <c r="BN145" s="45"/>
      <c r="BO145" s="48"/>
      <c r="BP145" s="48"/>
      <c r="BR145" s="48"/>
      <c r="BS145" s="48"/>
      <c r="BT145" s="48"/>
      <c r="BU145" s="45"/>
      <c r="BV145" s="45"/>
    </row>
    <row r="146">
      <c r="A146" s="90"/>
      <c r="B146" s="45"/>
      <c r="C146" s="99"/>
      <c r="D146" s="48"/>
      <c r="E146" s="54"/>
      <c r="F146" s="54"/>
      <c r="G146" s="54"/>
      <c r="H146" s="54"/>
      <c r="I146" s="54"/>
      <c r="J146" s="54"/>
      <c r="K146" s="43"/>
      <c r="L146" s="90"/>
      <c r="M146" s="45"/>
      <c r="N146" s="99"/>
      <c r="O146" s="45"/>
      <c r="P146" s="52"/>
      <c r="Q146" s="52"/>
      <c r="R146" s="52"/>
      <c r="S146" s="52"/>
      <c r="T146" s="52"/>
      <c r="U146" s="52"/>
      <c r="V146" s="43"/>
      <c r="W146" s="90"/>
      <c r="X146" s="45"/>
      <c r="Y146" s="99"/>
      <c r="Z146" s="48"/>
      <c r="AA146" s="54"/>
      <c r="AB146" s="54"/>
      <c r="AC146" s="54"/>
      <c r="AD146" s="54"/>
      <c r="AE146" s="54"/>
      <c r="AF146" s="54"/>
      <c r="AG146" s="43"/>
      <c r="AR146" s="43"/>
      <c r="BO146" s="83"/>
      <c r="BP146" s="83"/>
      <c r="BQ146" s="83"/>
      <c r="BR146" s="83"/>
      <c r="BS146" s="83"/>
      <c r="BT146" s="83"/>
    </row>
    <row r="147">
      <c r="A147" s="90"/>
      <c r="B147" s="45"/>
      <c r="C147" s="99"/>
      <c r="D147" s="48"/>
      <c r="E147" s="54"/>
      <c r="F147" s="54"/>
      <c r="G147" s="54"/>
      <c r="H147" s="54"/>
      <c r="I147" s="54"/>
      <c r="J147" s="54"/>
      <c r="K147" s="43"/>
      <c r="L147" s="90"/>
      <c r="M147" s="45"/>
      <c r="N147" s="99"/>
      <c r="O147" s="45"/>
      <c r="P147" s="52"/>
      <c r="Q147" s="52"/>
      <c r="R147" s="52"/>
      <c r="S147" s="52"/>
      <c r="T147" s="52"/>
      <c r="U147" s="52"/>
      <c r="V147" s="43"/>
      <c r="W147" s="90"/>
      <c r="X147" s="45"/>
      <c r="Y147" s="99"/>
      <c r="Z147" s="48"/>
      <c r="AA147" s="54"/>
      <c r="AB147" s="54"/>
      <c r="AC147" s="54"/>
      <c r="AD147" s="54"/>
      <c r="AE147" s="54"/>
      <c r="AF147" s="54"/>
      <c r="AG147" s="43"/>
      <c r="AR147" s="43"/>
      <c r="BO147" s="83"/>
      <c r="BP147" s="83"/>
      <c r="BQ147" s="83"/>
      <c r="BR147" s="83"/>
      <c r="BS147" s="83"/>
      <c r="BT147" s="83"/>
    </row>
    <row r="148">
      <c r="A148" s="90"/>
      <c r="B148" s="45"/>
      <c r="C148" s="99"/>
      <c r="D148" s="48"/>
      <c r="E148" s="54"/>
      <c r="F148" s="54"/>
      <c r="G148" s="54"/>
      <c r="H148" s="54"/>
      <c r="I148" s="54"/>
      <c r="J148" s="54"/>
      <c r="K148" s="43"/>
      <c r="L148" s="90"/>
      <c r="M148" s="45"/>
      <c r="N148" s="99"/>
      <c r="O148" s="45"/>
      <c r="P148" s="52"/>
      <c r="Q148" s="52"/>
      <c r="R148" s="52"/>
      <c r="S148" s="52"/>
      <c r="T148" s="52"/>
      <c r="U148" s="52"/>
      <c r="V148" s="43"/>
      <c r="W148" s="90"/>
      <c r="X148" s="45"/>
      <c r="Y148" s="99"/>
      <c r="Z148" s="48"/>
      <c r="AA148" s="54"/>
      <c r="AB148" s="54"/>
      <c r="AC148" s="54"/>
      <c r="AD148" s="54"/>
      <c r="AE148" s="54"/>
      <c r="AF148" s="54"/>
      <c r="AG148" s="43"/>
      <c r="AR148" s="43"/>
      <c r="BO148" s="83"/>
      <c r="BP148" s="83"/>
      <c r="BQ148" s="83"/>
      <c r="BR148" s="83"/>
      <c r="BS148" s="83"/>
      <c r="BT148" s="83"/>
    </row>
    <row r="149">
      <c r="A149" s="90"/>
      <c r="B149" s="45"/>
      <c r="C149" s="99"/>
      <c r="D149" s="48"/>
      <c r="E149" s="54"/>
      <c r="F149" s="54"/>
      <c r="G149" s="54"/>
      <c r="H149" s="54"/>
      <c r="I149" s="54"/>
      <c r="J149" s="54"/>
      <c r="K149" s="43"/>
      <c r="L149" s="90"/>
      <c r="M149" s="45"/>
      <c r="N149" s="99"/>
      <c r="O149" s="45"/>
      <c r="P149" s="52"/>
      <c r="Q149" s="52"/>
      <c r="R149" s="52"/>
      <c r="S149" s="52"/>
      <c r="T149" s="52"/>
      <c r="U149" s="52"/>
      <c r="V149" s="43"/>
      <c r="W149" s="90"/>
      <c r="X149" s="45"/>
      <c r="Y149" s="99"/>
      <c r="Z149" s="48"/>
      <c r="AA149" s="54"/>
      <c r="AB149" s="54"/>
      <c r="AC149" s="54"/>
      <c r="AD149" s="54"/>
      <c r="AE149" s="54"/>
      <c r="AF149" s="54"/>
      <c r="AG149" s="43"/>
      <c r="AR149" s="43"/>
    </row>
    <row r="150">
      <c r="A150" s="90"/>
      <c r="B150" s="45"/>
      <c r="C150" s="99"/>
      <c r="D150" s="48"/>
      <c r="E150" s="54"/>
      <c r="F150" s="54"/>
      <c r="G150" s="54"/>
      <c r="H150" s="54"/>
      <c r="I150" s="54"/>
      <c r="J150" s="54"/>
      <c r="K150" s="43"/>
      <c r="L150" s="90"/>
      <c r="M150" s="45"/>
      <c r="N150" s="99"/>
      <c r="O150" s="45"/>
      <c r="P150" s="52"/>
      <c r="Q150" s="52"/>
      <c r="R150" s="52"/>
      <c r="S150" s="52"/>
      <c r="T150" s="52"/>
      <c r="U150" s="52"/>
      <c r="V150" s="43"/>
      <c r="W150" s="90"/>
      <c r="X150" s="45"/>
      <c r="Y150" s="99"/>
      <c r="Z150" s="48"/>
      <c r="AA150" s="54"/>
      <c r="AB150" s="54"/>
      <c r="AC150" s="54"/>
      <c r="AD150" s="54"/>
      <c r="AE150" s="54"/>
      <c r="AF150" s="54"/>
      <c r="AG150" s="43"/>
      <c r="AR150" s="43"/>
    </row>
    <row r="151">
      <c r="A151" s="90"/>
      <c r="B151" s="45"/>
      <c r="C151" s="99"/>
      <c r="D151" s="48"/>
      <c r="E151" s="54"/>
      <c r="F151" s="54"/>
      <c r="G151" s="54"/>
      <c r="H151" s="54"/>
      <c r="I151" s="54"/>
      <c r="J151" s="54"/>
      <c r="K151" s="43"/>
      <c r="L151" s="90"/>
      <c r="M151" s="45"/>
      <c r="N151" s="99"/>
      <c r="O151" s="45"/>
      <c r="P151" s="52"/>
      <c r="Q151" s="52"/>
      <c r="R151" s="52"/>
      <c r="S151" s="52"/>
      <c r="T151" s="52"/>
      <c r="U151" s="52"/>
      <c r="V151" s="43"/>
      <c r="W151" s="90"/>
      <c r="X151" s="45"/>
      <c r="Y151" s="99"/>
      <c r="Z151" s="48"/>
      <c r="AA151" s="54"/>
      <c r="AB151" s="54"/>
      <c r="AC151" s="54"/>
      <c r="AD151" s="54"/>
      <c r="AE151" s="54"/>
      <c r="AF151" s="54"/>
      <c r="AG151" s="43"/>
      <c r="AR151" s="43"/>
    </row>
    <row r="152">
      <c r="A152" s="90"/>
      <c r="B152" s="45"/>
      <c r="C152" s="99"/>
      <c r="D152" s="48"/>
      <c r="E152" s="54"/>
      <c r="F152" s="54"/>
      <c r="G152" s="54"/>
      <c r="H152" s="54"/>
      <c r="I152" s="54"/>
      <c r="J152" s="54"/>
      <c r="K152" s="43"/>
      <c r="L152" s="90"/>
      <c r="M152" s="45"/>
      <c r="N152" s="99"/>
      <c r="O152" s="45"/>
      <c r="P152" s="52"/>
      <c r="Q152" s="52"/>
      <c r="R152" s="52"/>
      <c r="S152" s="52"/>
      <c r="T152" s="52"/>
      <c r="U152" s="52"/>
      <c r="V152" s="43"/>
      <c r="W152" s="90"/>
      <c r="X152" s="45"/>
      <c r="Y152" s="99"/>
      <c r="Z152" s="48"/>
      <c r="AA152" s="54"/>
      <c r="AB152" s="54"/>
      <c r="AC152" s="54"/>
      <c r="AD152" s="54"/>
      <c r="AE152" s="54"/>
      <c r="AF152" s="54"/>
      <c r="AG152" s="43"/>
      <c r="AR152" s="43"/>
    </row>
    <row r="153">
      <c r="A153" s="90"/>
      <c r="B153" s="45"/>
      <c r="C153" s="99"/>
      <c r="D153" s="48"/>
      <c r="E153" s="54"/>
      <c r="F153" s="54"/>
      <c r="G153" s="54"/>
      <c r="H153" s="54"/>
      <c r="I153" s="54"/>
      <c r="J153" s="54"/>
      <c r="K153" s="43"/>
      <c r="L153" s="90"/>
      <c r="M153" s="45"/>
      <c r="N153" s="99"/>
      <c r="O153" s="45"/>
      <c r="P153" s="52"/>
      <c r="Q153" s="52"/>
      <c r="R153" s="52"/>
      <c r="S153" s="52"/>
      <c r="T153" s="52"/>
      <c r="U153" s="52"/>
      <c r="V153" s="43"/>
      <c r="W153" s="90"/>
      <c r="X153" s="45"/>
      <c r="Y153" s="99"/>
      <c r="Z153" s="48"/>
      <c r="AA153" s="54"/>
      <c r="AB153" s="54"/>
      <c r="AC153" s="54"/>
      <c r="AD153" s="54"/>
      <c r="AE153" s="54"/>
      <c r="AF153" s="54"/>
      <c r="AG153" s="43"/>
      <c r="AR153" s="43"/>
    </row>
    <row r="154">
      <c r="A154" s="90"/>
      <c r="B154" s="45"/>
      <c r="C154" s="99"/>
      <c r="D154" s="48"/>
      <c r="E154" s="54"/>
      <c r="F154" s="54"/>
      <c r="G154" s="54"/>
      <c r="H154" s="54"/>
      <c r="I154" s="54"/>
      <c r="J154" s="54"/>
      <c r="K154" s="43"/>
      <c r="L154" s="90"/>
      <c r="M154" s="45"/>
      <c r="N154" s="99"/>
      <c r="O154" s="45"/>
      <c r="P154" s="52"/>
      <c r="Q154" s="52"/>
      <c r="R154" s="52"/>
      <c r="S154" s="52"/>
      <c r="T154" s="52"/>
      <c r="U154" s="52"/>
      <c r="V154" s="43"/>
      <c r="W154" s="90"/>
      <c r="X154" s="45"/>
      <c r="Y154" s="99"/>
      <c r="Z154" s="48"/>
      <c r="AA154" s="54"/>
      <c r="AB154" s="54"/>
      <c r="AC154" s="54"/>
      <c r="AD154" s="54"/>
      <c r="AE154" s="54"/>
      <c r="AF154" s="54"/>
      <c r="AG154" s="43"/>
      <c r="AR154" s="43"/>
    </row>
    <row r="155">
      <c r="A155" s="90"/>
      <c r="B155" s="45"/>
      <c r="C155" s="90"/>
      <c r="D155" s="48"/>
      <c r="E155" s="54"/>
      <c r="F155" s="54"/>
      <c r="G155" s="54"/>
      <c r="H155" s="54"/>
      <c r="I155" s="54"/>
      <c r="J155" s="54"/>
      <c r="K155" s="43"/>
      <c r="L155" s="90"/>
      <c r="M155" s="45"/>
      <c r="N155" s="99"/>
      <c r="O155" s="45"/>
      <c r="P155" s="52"/>
      <c r="Q155" s="52"/>
      <c r="R155" s="52"/>
      <c r="S155" s="52"/>
      <c r="T155" s="52"/>
      <c r="U155" s="52"/>
      <c r="V155" s="43"/>
      <c r="W155" s="90"/>
      <c r="X155" s="45"/>
      <c r="Y155" s="99"/>
      <c r="Z155" s="48"/>
      <c r="AA155" s="54"/>
      <c r="AB155" s="54"/>
      <c r="AC155" s="54"/>
      <c r="AD155" s="54"/>
      <c r="AE155" s="54"/>
      <c r="AF155" s="54"/>
      <c r="AG155" s="43"/>
      <c r="AR155" s="43"/>
    </row>
    <row r="156">
      <c r="A156" s="90"/>
      <c r="B156" s="45"/>
      <c r="C156" s="90"/>
      <c r="D156" s="48"/>
      <c r="E156" s="54"/>
      <c r="F156" s="54"/>
      <c r="G156" s="54"/>
      <c r="H156" s="54"/>
      <c r="I156" s="54"/>
      <c r="J156" s="54"/>
      <c r="K156" s="43"/>
      <c r="L156" s="90"/>
      <c r="M156" s="45"/>
      <c r="N156" s="99"/>
      <c r="O156" s="45"/>
      <c r="P156" s="52"/>
      <c r="Q156" s="52"/>
      <c r="R156" s="52"/>
      <c r="S156" s="52"/>
      <c r="T156" s="52"/>
      <c r="U156" s="52"/>
      <c r="V156" s="43"/>
      <c r="W156" s="90"/>
      <c r="X156" s="45"/>
      <c r="Y156" s="99"/>
      <c r="Z156" s="48"/>
      <c r="AA156" s="54"/>
      <c r="AB156" s="54"/>
      <c r="AC156" s="54"/>
      <c r="AD156" s="54"/>
      <c r="AE156" s="54"/>
      <c r="AF156" s="54"/>
      <c r="AG156" s="43"/>
      <c r="AR156" s="43"/>
    </row>
    <row r="157">
      <c r="A157" s="90"/>
      <c r="B157" s="45"/>
      <c r="C157" s="90"/>
      <c r="D157" s="48"/>
      <c r="E157" s="54"/>
      <c r="F157" s="54"/>
      <c r="G157" s="54"/>
      <c r="H157" s="54"/>
      <c r="I157" s="54"/>
      <c r="J157" s="54"/>
      <c r="K157" s="43"/>
      <c r="L157" s="90"/>
      <c r="M157" s="45"/>
      <c r="N157" s="99"/>
      <c r="O157" s="45"/>
      <c r="P157" s="52"/>
      <c r="Q157" s="52"/>
      <c r="R157" s="52"/>
      <c r="S157" s="52"/>
      <c r="T157" s="52"/>
      <c r="U157" s="52"/>
      <c r="V157" s="43"/>
      <c r="W157" s="90"/>
      <c r="X157" s="45"/>
      <c r="Y157" s="99"/>
      <c r="Z157" s="48"/>
      <c r="AA157" s="54"/>
      <c r="AB157" s="54"/>
      <c r="AC157" s="54"/>
      <c r="AD157" s="54"/>
      <c r="AE157" s="54"/>
      <c r="AF157" s="54"/>
      <c r="AG157" s="43"/>
      <c r="AR157" s="43"/>
    </row>
    <row r="158">
      <c r="A158" s="90"/>
      <c r="B158" s="45"/>
      <c r="C158" s="90"/>
      <c r="D158" s="48"/>
      <c r="E158" s="54"/>
      <c r="F158" s="54"/>
      <c r="G158" s="54"/>
      <c r="H158" s="54"/>
      <c r="I158" s="54"/>
      <c r="J158" s="54"/>
      <c r="K158" s="43"/>
      <c r="L158" s="90"/>
      <c r="M158" s="45"/>
      <c r="N158" s="99"/>
      <c r="O158" s="45"/>
      <c r="P158" s="52"/>
      <c r="Q158" s="52"/>
      <c r="R158" s="52"/>
      <c r="S158" s="52"/>
      <c r="T158" s="52"/>
      <c r="U158" s="52"/>
      <c r="V158" s="43"/>
      <c r="W158" s="90"/>
      <c r="X158" s="45"/>
      <c r="Y158" s="99"/>
      <c r="Z158" s="48"/>
      <c r="AA158" s="54"/>
      <c r="AB158" s="54"/>
      <c r="AC158" s="54"/>
      <c r="AD158" s="54"/>
      <c r="AE158" s="54"/>
      <c r="AF158" s="54"/>
      <c r="AG158" s="43"/>
      <c r="AR158" s="43"/>
    </row>
    <row r="159">
      <c r="A159" s="90"/>
      <c r="B159" s="45"/>
      <c r="C159" s="90"/>
      <c r="D159" s="48"/>
      <c r="E159" s="54"/>
      <c r="F159" s="54"/>
      <c r="G159" s="54"/>
      <c r="H159" s="54"/>
      <c r="I159" s="54"/>
      <c r="J159" s="54"/>
      <c r="K159" s="43"/>
      <c r="L159" s="90"/>
      <c r="M159" s="45"/>
      <c r="N159" s="99"/>
      <c r="O159" s="45"/>
      <c r="P159" s="52"/>
      <c r="Q159" s="52"/>
      <c r="R159" s="52"/>
      <c r="S159" s="52"/>
      <c r="T159" s="52"/>
      <c r="U159" s="52"/>
      <c r="V159" s="43"/>
      <c r="W159" s="90"/>
      <c r="X159" s="45"/>
      <c r="Y159" s="99"/>
      <c r="Z159" s="48"/>
      <c r="AA159" s="54"/>
      <c r="AB159" s="54"/>
      <c r="AC159" s="54"/>
      <c r="AD159" s="54"/>
      <c r="AE159" s="54"/>
      <c r="AF159" s="54"/>
      <c r="AG159" s="43"/>
      <c r="AR159" s="43"/>
    </row>
    <row r="160">
      <c r="A160" s="90"/>
      <c r="B160" s="45"/>
      <c r="C160" s="90"/>
      <c r="D160" s="48"/>
      <c r="E160" s="54"/>
      <c r="F160" s="54"/>
      <c r="G160" s="54"/>
      <c r="H160" s="54"/>
      <c r="I160" s="54"/>
      <c r="J160" s="54"/>
      <c r="K160" s="43"/>
      <c r="L160" s="90"/>
      <c r="M160" s="45"/>
      <c r="N160" s="99"/>
      <c r="O160" s="45"/>
      <c r="P160" s="52"/>
      <c r="Q160" s="52"/>
      <c r="R160" s="52"/>
      <c r="S160" s="52"/>
      <c r="T160" s="52"/>
      <c r="U160" s="52"/>
      <c r="V160" s="43"/>
      <c r="W160" s="90"/>
      <c r="X160" s="45"/>
      <c r="Y160" s="99"/>
      <c r="Z160" s="48"/>
      <c r="AA160" s="54"/>
      <c r="AB160" s="54"/>
      <c r="AC160" s="54"/>
      <c r="AD160" s="54"/>
      <c r="AE160" s="54"/>
      <c r="AF160" s="54"/>
      <c r="AG160" s="43"/>
      <c r="AR160" s="43"/>
    </row>
    <row r="161">
      <c r="A161" s="90"/>
      <c r="B161" s="45"/>
      <c r="C161" s="90"/>
      <c r="D161" s="48"/>
      <c r="E161" s="54"/>
      <c r="F161" s="54"/>
      <c r="G161" s="54"/>
      <c r="H161" s="54"/>
      <c r="I161" s="54"/>
      <c r="J161" s="54"/>
      <c r="K161" s="43"/>
      <c r="L161" s="90"/>
      <c r="M161" s="45"/>
      <c r="N161" s="90"/>
      <c r="O161" s="45"/>
      <c r="P161" s="52"/>
      <c r="Q161" s="52"/>
      <c r="R161" s="52"/>
      <c r="S161" s="52"/>
      <c r="T161" s="52"/>
      <c r="U161" s="52"/>
      <c r="V161" s="43"/>
      <c r="W161" s="90"/>
      <c r="X161" s="45"/>
      <c r="Y161" s="90"/>
      <c r="Z161" s="48"/>
      <c r="AA161" s="54"/>
      <c r="AB161" s="54"/>
      <c r="AC161" s="54"/>
      <c r="AD161" s="54"/>
      <c r="AE161" s="54"/>
      <c r="AF161" s="54"/>
      <c r="AG161" s="43"/>
      <c r="AR161" s="43"/>
    </row>
    <row r="162">
      <c r="A162" s="90"/>
      <c r="B162" s="45"/>
      <c r="C162" s="90"/>
      <c r="D162" s="48"/>
      <c r="E162" s="54"/>
      <c r="F162" s="54"/>
      <c r="G162" s="54"/>
      <c r="H162" s="54"/>
      <c r="I162" s="54"/>
      <c r="J162" s="54"/>
      <c r="K162" s="43"/>
      <c r="L162" s="90"/>
      <c r="M162" s="45"/>
      <c r="N162" s="90"/>
      <c r="O162" s="45"/>
      <c r="P162" s="52"/>
      <c r="Q162" s="52"/>
      <c r="R162" s="52"/>
      <c r="S162" s="52"/>
      <c r="T162" s="52"/>
      <c r="U162" s="52"/>
      <c r="V162" s="43"/>
      <c r="W162" s="90"/>
      <c r="X162" s="45"/>
      <c r="Y162" s="90"/>
      <c r="Z162" s="48"/>
      <c r="AA162" s="54"/>
      <c r="AB162" s="54"/>
      <c r="AC162" s="54"/>
      <c r="AD162" s="54"/>
      <c r="AE162" s="54"/>
      <c r="AF162" s="54"/>
      <c r="AG162" s="43"/>
      <c r="AR162" s="43"/>
    </row>
    <row r="163">
      <c r="A163" s="90"/>
      <c r="B163" s="45"/>
      <c r="C163" s="90"/>
      <c r="D163" s="48"/>
      <c r="E163" s="54"/>
      <c r="F163" s="54"/>
      <c r="G163" s="54"/>
      <c r="H163" s="54"/>
      <c r="I163" s="54"/>
      <c r="J163" s="54"/>
      <c r="K163" s="43"/>
      <c r="L163" s="90"/>
      <c r="M163" s="45"/>
      <c r="N163" s="90"/>
      <c r="O163" s="45"/>
      <c r="P163" s="52"/>
      <c r="Q163" s="52"/>
      <c r="R163" s="52"/>
      <c r="S163" s="52"/>
      <c r="T163" s="52"/>
      <c r="U163" s="52"/>
      <c r="V163" s="43"/>
      <c r="W163" s="90"/>
      <c r="X163" s="45"/>
      <c r="Y163" s="90"/>
      <c r="Z163" s="48"/>
      <c r="AA163" s="54"/>
      <c r="AB163" s="54"/>
      <c r="AC163" s="54"/>
      <c r="AD163" s="54"/>
      <c r="AE163" s="54"/>
      <c r="AF163" s="54"/>
      <c r="AG163" s="43"/>
      <c r="AR163" s="43"/>
    </row>
    <row r="164">
      <c r="A164" s="90"/>
      <c r="B164" s="45"/>
      <c r="C164" s="90"/>
      <c r="D164" s="48"/>
      <c r="E164" s="54"/>
      <c r="F164" s="54"/>
      <c r="G164" s="54"/>
      <c r="H164" s="54"/>
      <c r="I164" s="54"/>
      <c r="J164" s="54"/>
      <c r="K164" s="43"/>
      <c r="L164" s="90"/>
      <c r="M164" s="45"/>
      <c r="N164" s="90"/>
      <c r="O164" s="45"/>
      <c r="P164" s="52"/>
      <c r="Q164" s="52"/>
      <c r="R164" s="52"/>
      <c r="S164" s="52"/>
      <c r="T164" s="52"/>
      <c r="U164" s="52"/>
      <c r="V164" s="43"/>
      <c r="W164" s="90"/>
      <c r="X164" s="45"/>
      <c r="Y164" s="90"/>
      <c r="Z164" s="48"/>
      <c r="AA164" s="54"/>
      <c r="AB164" s="54"/>
      <c r="AC164" s="54"/>
      <c r="AD164" s="54"/>
      <c r="AE164" s="54"/>
      <c r="AF164" s="54"/>
      <c r="AG164" s="43"/>
      <c r="AR164" s="43"/>
    </row>
    <row r="165">
      <c r="A165" s="90"/>
      <c r="B165" s="45"/>
      <c r="C165" s="90"/>
      <c r="D165" s="48"/>
      <c r="E165" s="54"/>
      <c r="F165" s="54"/>
      <c r="G165" s="54"/>
      <c r="H165" s="54"/>
      <c r="I165" s="54"/>
      <c r="J165" s="54"/>
      <c r="K165" s="43"/>
      <c r="L165" s="90"/>
      <c r="M165" s="45"/>
      <c r="N165" s="90"/>
      <c r="O165" s="45"/>
      <c r="P165" s="52"/>
      <c r="Q165" s="52"/>
      <c r="R165" s="52"/>
      <c r="S165" s="52"/>
      <c r="T165" s="52"/>
      <c r="U165" s="52"/>
      <c r="V165" s="43"/>
      <c r="W165" s="90"/>
      <c r="X165" s="45"/>
      <c r="Y165" s="90"/>
      <c r="Z165" s="48"/>
      <c r="AA165" s="54"/>
      <c r="AB165" s="54"/>
      <c r="AC165" s="54"/>
      <c r="AD165" s="54"/>
      <c r="AE165" s="54"/>
      <c r="AF165" s="54"/>
      <c r="AG165" s="43"/>
      <c r="AR165" s="43"/>
    </row>
    <row r="166">
      <c r="A166" s="90"/>
      <c r="B166" s="45"/>
      <c r="C166" s="90"/>
      <c r="D166" s="48"/>
      <c r="E166" s="54"/>
      <c r="F166" s="54"/>
      <c r="G166" s="54"/>
      <c r="H166" s="54"/>
      <c r="I166" s="54"/>
      <c r="J166" s="54"/>
      <c r="K166" s="43"/>
      <c r="L166" s="90"/>
      <c r="M166" s="45"/>
      <c r="N166" s="90"/>
      <c r="O166" s="45"/>
      <c r="P166" s="52"/>
      <c r="Q166" s="52"/>
      <c r="R166" s="52"/>
      <c r="S166" s="52"/>
      <c r="T166" s="52"/>
      <c r="U166" s="52"/>
      <c r="V166" s="43"/>
      <c r="W166" s="90"/>
      <c r="X166" s="45"/>
      <c r="Y166" s="90"/>
      <c r="Z166" s="48"/>
      <c r="AA166" s="54"/>
      <c r="AB166" s="54"/>
      <c r="AC166" s="54"/>
      <c r="AD166" s="54"/>
      <c r="AE166" s="54"/>
      <c r="AF166" s="54"/>
      <c r="AG166" s="43"/>
      <c r="AR166" s="43"/>
    </row>
    <row r="167">
      <c r="A167" s="90"/>
      <c r="B167" s="45"/>
      <c r="C167" s="90"/>
      <c r="D167" s="48"/>
      <c r="E167" s="54"/>
      <c r="F167" s="54"/>
      <c r="G167" s="54"/>
      <c r="H167" s="54"/>
      <c r="I167" s="54"/>
      <c r="J167" s="54"/>
      <c r="K167" s="43"/>
      <c r="L167" s="90"/>
      <c r="M167" s="45"/>
      <c r="N167" s="90"/>
      <c r="O167" s="45"/>
      <c r="P167" s="52"/>
      <c r="Q167" s="52"/>
      <c r="R167" s="52"/>
      <c r="S167" s="52"/>
      <c r="T167" s="52"/>
      <c r="U167" s="52"/>
      <c r="V167" s="43"/>
      <c r="W167" s="90"/>
      <c r="X167" s="45"/>
      <c r="Y167" s="90"/>
      <c r="Z167" s="48"/>
      <c r="AA167" s="54"/>
      <c r="AB167" s="54"/>
      <c r="AC167" s="54"/>
      <c r="AD167" s="54"/>
      <c r="AE167" s="54"/>
      <c r="AF167" s="54"/>
      <c r="AG167" s="43"/>
      <c r="AR167" s="43"/>
    </row>
    <row r="168">
      <c r="A168" s="90"/>
      <c r="B168" s="45"/>
      <c r="C168" s="90"/>
      <c r="D168" s="48"/>
      <c r="E168" s="54"/>
      <c r="F168" s="54"/>
      <c r="G168" s="54"/>
      <c r="H168" s="54"/>
      <c r="I168" s="54"/>
      <c r="J168" s="54"/>
      <c r="K168" s="43"/>
      <c r="L168" s="90"/>
      <c r="M168" s="45"/>
      <c r="N168" s="90"/>
      <c r="O168" s="45"/>
      <c r="P168" s="52"/>
      <c r="Q168" s="52"/>
      <c r="R168" s="52"/>
      <c r="S168" s="52"/>
      <c r="T168" s="52"/>
      <c r="U168" s="52"/>
      <c r="V168" s="43"/>
      <c r="W168" s="90"/>
      <c r="X168" s="45"/>
      <c r="Y168" s="90"/>
      <c r="Z168" s="48"/>
      <c r="AA168" s="54"/>
      <c r="AB168" s="54"/>
      <c r="AC168" s="54"/>
      <c r="AD168" s="54"/>
      <c r="AE168" s="54"/>
      <c r="AF168" s="54"/>
      <c r="AG168" s="43"/>
      <c r="AR168" s="43"/>
    </row>
    <row r="169">
      <c r="A169" s="90"/>
      <c r="B169" s="45"/>
      <c r="C169" s="90"/>
      <c r="D169" s="48"/>
      <c r="E169" s="54"/>
      <c r="F169" s="54"/>
      <c r="G169" s="54"/>
      <c r="H169" s="54"/>
      <c r="I169" s="54"/>
      <c r="J169" s="54"/>
      <c r="K169" s="43"/>
      <c r="L169" s="90"/>
      <c r="M169" s="45"/>
      <c r="N169" s="90"/>
      <c r="O169" s="45"/>
      <c r="P169" s="52"/>
      <c r="Q169" s="52"/>
      <c r="R169" s="52"/>
      <c r="S169" s="52"/>
      <c r="T169" s="52"/>
      <c r="U169" s="52"/>
      <c r="V169" s="43"/>
      <c r="W169" s="90"/>
      <c r="X169" s="45"/>
      <c r="Y169" s="90"/>
      <c r="Z169" s="48"/>
      <c r="AA169" s="54"/>
      <c r="AB169" s="54"/>
      <c r="AC169" s="54"/>
      <c r="AD169" s="54"/>
      <c r="AE169" s="54"/>
      <c r="AF169" s="54"/>
      <c r="AG169" s="43"/>
      <c r="AR169" s="43"/>
    </row>
    <row r="170">
      <c r="A170" s="90"/>
      <c r="B170" s="45"/>
      <c r="C170" s="90"/>
      <c r="D170" s="48"/>
      <c r="E170" s="54"/>
      <c r="F170" s="54"/>
      <c r="G170" s="54"/>
      <c r="H170" s="54"/>
      <c r="I170" s="54"/>
      <c r="J170" s="54"/>
      <c r="K170" s="43"/>
      <c r="L170" s="90"/>
      <c r="M170" s="45"/>
      <c r="N170" s="90"/>
      <c r="O170" s="45"/>
      <c r="P170" s="52"/>
      <c r="Q170" s="52"/>
      <c r="R170" s="52"/>
      <c r="S170" s="52"/>
      <c r="T170" s="52"/>
      <c r="U170" s="52"/>
      <c r="V170" s="43"/>
      <c r="W170" s="90"/>
      <c r="X170" s="45"/>
      <c r="Y170" s="90"/>
      <c r="Z170" s="48"/>
      <c r="AA170" s="54"/>
      <c r="AB170" s="54"/>
      <c r="AC170" s="54"/>
      <c r="AD170" s="54"/>
      <c r="AE170" s="54"/>
      <c r="AF170" s="54"/>
      <c r="AG170" s="43"/>
      <c r="AR170" s="43"/>
    </row>
    <row r="171">
      <c r="A171" s="90"/>
      <c r="B171" s="45"/>
      <c r="C171" s="90"/>
      <c r="D171" s="48"/>
      <c r="E171" s="54"/>
      <c r="F171" s="54"/>
      <c r="G171" s="54"/>
      <c r="H171" s="54"/>
      <c r="I171" s="54"/>
      <c r="J171" s="54"/>
      <c r="K171" s="43"/>
      <c r="L171" s="90"/>
      <c r="M171" s="45"/>
      <c r="N171" s="90"/>
      <c r="O171" s="45"/>
      <c r="P171" s="52"/>
      <c r="Q171" s="52"/>
      <c r="R171" s="52"/>
      <c r="S171" s="52"/>
      <c r="T171" s="52"/>
      <c r="U171" s="52"/>
      <c r="V171" s="43"/>
      <c r="W171" s="90"/>
      <c r="X171" s="45"/>
      <c r="Y171" s="90"/>
      <c r="Z171" s="48"/>
      <c r="AA171" s="54"/>
      <c r="AB171" s="54"/>
      <c r="AC171" s="54"/>
      <c r="AD171" s="54"/>
      <c r="AE171" s="54"/>
      <c r="AF171" s="54"/>
      <c r="AG171" s="43"/>
      <c r="AR171" s="43"/>
    </row>
    <row r="172">
      <c r="A172" s="90"/>
      <c r="B172" s="45"/>
      <c r="C172" s="90"/>
      <c r="D172" s="48"/>
      <c r="E172" s="54"/>
      <c r="F172" s="54"/>
      <c r="G172" s="54"/>
      <c r="H172" s="54"/>
      <c r="I172" s="54"/>
      <c r="J172" s="54"/>
      <c r="K172" s="43"/>
      <c r="L172" s="90"/>
      <c r="M172" s="45"/>
      <c r="N172" s="90"/>
      <c r="O172" s="45"/>
      <c r="P172" s="52"/>
      <c r="Q172" s="52"/>
      <c r="R172" s="52"/>
      <c r="S172" s="52"/>
      <c r="T172" s="52"/>
      <c r="U172" s="52"/>
      <c r="V172" s="43"/>
      <c r="W172" s="90"/>
      <c r="X172" s="45"/>
      <c r="Y172" s="90"/>
      <c r="Z172" s="48"/>
      <c r="AA172" s="54"/>
      <c r="AB172" s="54"/>
      <c r="AC172" s="54"/>
      <c r="AD172" s="54"/>
      <c r="AE172" s="54"/>
      <c r="AF172" s="54"/>
      <c r="AG172" s="43"/>
      <c r="AR172" s="43"/>
    </row>
    <row r="173">
      <c r="A173" s="90"/>
      <c r="B173" s="45"/>
      <c r="C173" s="90"/>
      <c r="D173" s="48"/>
      <c r="E173" s="54"/>
      <c r="F173" s="54"/>
      <c r="G173" s="54"/>
      <c r="H173" s="54"/>
      <c r="I173" s="54"/>
      <c r="J173" s="54"/>
      <c r="K173" s="43"/>
      <c r="L173" s="90"/>
      <c r="M173" s="45"/>
      <c r="N173" s="90"/>
      <c r="O173" s="45"/>
      <c r="P173" s="52"/>
      <c r="Q173" s="52"/>
      <c r="R173" s="52"/>
      <c r="S173" s="52"/>
      <c r="T173" s="52"/>
      <c r="U173" s="52"/>
      <c r="V173" s="43"/>
      <c r="W173" s="90"/>
      <c r="X173" s="45"/>
      <c r="Y173" s="99"/>
      <c r="Z173" s="48"/>
      <c r="AA173" s="54"/>
      <c r="AB173" s="54"/>
      <c r="AC173" s="54"/>
      <c r="AD173" s="54"/>
      <c r="AE173" s="54"/>
      <c r="AF173" s="54"/>
      <c r="AG173" s="43"/>
      <c r="AR173" s="43"/>
    </row>
    <row r="174">
      <c r="A174" s="90"/>
      <c r="B174" s="45"/>
      <c r="C174" s="90"/>
      <c r="D174" s="48"/>
      <c r="E174" s="54"/>
      <c r="F174" s="54"/>
      <c r="G174" s="54"/>
      <c r="H174" s="54"/>
      <c r="I174" s="54"/>
      <c r="J174" s="54"/>
      <c r="K174" s="43"/>
      <c r="L174" s="90"/>
      <c r="M174" s="45"/>
      <c r="N174" s="90"/>
      <c r="O174" s="45"/>
      <c r="P174" s="52"/>
      <c r="Q174" s="52"/>
      <c r="R174" s="52"/>
      <c r="S174" s="52"/>
      <c r="T174" s="52"/>
      <c r="U174" s="52"/>
      <c r="V174" s="43"/>
      <c r="W174" s="90"/>
      <c r="X174" s="45"/>
      <c r="Y174" s="99"/>
      <c r="Z174" s="48"/>
      <c r="AA174" s="54"/>
      <c r="AB174" s="54"/>
      <c r="AC174" s="54"/>
      <c r="AD174" s="54"/>
      <c r="AE174" s="54"/>
      <c r="AF174" s="54"/>
      <c r="AG174" s="43"/>
      <c r="AR174" s="43"/>
    </row>
    <row r="175">
      <c r="A175" s="90"/>
      <c r="B175" s="45"/>
      <c r="C175" s="90"/>
      <c r="D175" s="48"/>
      <c r="E175" s="54"/>
      <c r="F175" s="54"/>
      <c r="G175" s="54"/>
      <c r="H175" s="54"/>
      <c r="I175" s="54"/>
      <c r="J175" s="54"/>
      <c r="K175" s="43"/>
      <c r="L175" s="90"/>
      <c r="M175" s="45"/>
      <c r="N175" s="90"/>
      <c r="O175" s="45"/>
      <c r="P175" s="52"/>
      <c r="Q175" s="52"/>
      <c r="R175" s="52"/>
      <c r="S175" s="52"/>
      <c r="T175" s="52"/>
      <c r="U175" s="52"/>
      <c r="V175" s="43"/>
      <c r="W175" s="90"/>
      <c r="X175" s="45"/>
      <c r="Y175" s="99"/>
      <c r="Z175" s="48"/>
      <c r="AA175" s="54"/>
      <c r="AB175" s="54"/>
      <c r="AC175" s="54"/>
      <c r="AD175" s="54"/>
      <c r="AE175" s="54"/>
      <c r="AF175" s="54"/>
      <c r="AG175" s="43"/>
      <c r="AR175" s="43"/>
    </row>
    <row r="176">
      <c r="A176" s="90"/>
      <c r="B176" s="45"/>
      <c r="C176" s="90"/>
      <c r="D176" s="48"/>
      <c r="E176" s="54"/>
      <c r="F176" s="54"/>
      <c r="G176" s="54"/>
      <c r="H176" s="54"/>
      <c r="I176" s="54"/>
      <c r="J176" s="54"/>
      <c r="K176" s="43"/>
      <c r="L176" s="90"/>
      <c r="M176" s="45"/>
      <c r="N176" s="90"/>
      <c r="O176" s="45"/>
      <c r="P176" s="52"/>
      <c r="Q176" s="52"/>
      <c r="R176" s="52"/>
      <c r="S176" s="52"/>
      <c r="T176" s="52"/>
      <c r="U176" s="52"/>
      <c r="V176" s="43"/>
      <c r="W176" s="90"/>
      <c r="X176" s="45"/>
      <c r="Y176" s="99"/>
      <c r="Z176" s="48"/>
      <c r="AA176" s="54"/>
      <c r="AB176" s="54"/>
      <c r="AC176" s="54"/>
      <c r="AD176" s="54"/>
      <c r="AE176" s="54"/>
      <c r="AF176" s="54"/>
      <c r="AG176" s="43"/>
      <c r="AR176" s="43"/>
    </row>
    <row r="177">
      <c r="A177" s="90"/>
      <c r="B177" s="45"/>
      <c r="C177" s="90"/>
      <c r="D177" s="48"/>
      <c r="E177" s="54"/>
      <c r="F177" s="54"/>
      <c r="G177" s="54"/>
      <c r="H177" s="54"/>
      <c r="I177" s="54"/>
      <c r="J177" s="54"/>
      <c r="K177" s="43"/>
      <c r="L177" s="90"/>
      <c r="M177" s="45"/>
      <c r="N177" s="90"/>
      <c r="O177" s="45"/>
      <c r="P177" s="52"/>
      <c r="Q177" s="52"/>
      <c r="R177" s="52"/>
      <c r="S177" s="52"/>
      <c r="T177" s="52"/>
      <c r="U177" s="52"/>
      <c r="V177" s="43"/>
      <c r="W177" s="90"/>
      <c r="X177" s="45"/>
      <c r="Y177" s="99"/>
      <c r="Z177" s="48"/>
      <c r="AA177" s="54"/>
      <c r="AB177" s="54"/>
      <c r="AC177" s="54"/>
      <c r="AD177" s="54"/>
      <c r="AE177" s="54"/>
      <c r="AF177" s="54"/>
      <c r="AG177" s="43"/>
      <c r="AR177" s="43"/>
    </row>
    <row r="178">
      <c r="A178" s="90"/>
      <c r="B178" s="45"/>
      <c r="C178" s="90"/>
      <c r="D178" s="48"/>
      <c r="E178" s="54"/>
      <c r="F178" s="54"/>
      <c r="G178" s="54"/>
      <c r="H178" s="54"/>
      <c r="I178" s="54"/>
      <c r="J178" s="54"/>
      <c r="K178" s="43"/>
      <c r="L178" s="90"/>
      <c r="M178" s="45"/>
      <c r="N178" s="90"/>
      <c r="O178" s="45"/>
      <c r="P178" s="52"/>
      <c r="Q178" s="52"/>
      <c r="R178" s="52"/>
      <c r="S178" s="52"/>
      <c r="T178" s="52"/>
      <c r="U178" s="52"/>
      <c r="V178" s="43"/>
      <c r="W178" s="90"/>
      <c r="X178" s="45"/>
      <c r="Y178" s="99"/>
      <c r="Z178" s="48"/>
      <c r="AA178" s="54"/>
      <c r="AB178" s="54"/>
      <c r="AC178" s="54"/>
      <c r="AD178" s="54"/>
      <c r="AE178" s="54"/>
      <c r="AF178" s="54"/>
      <c r="AG178" s="43"/>
      <c r="AR178" s="43"/>
    </row>
    <row r="179">
      <c r="A179" s="90"/>
      <c r="B179" s="45"/>
      <c r="C179" s="90"/>
      <c r="D179" s="48"/>
      <c r="E179" s="54"/>
      <c r="F179" s="54"/>
      <c r="G179" s="54"/>
      <c r="H179" s="54"/>
      <c r="I179" s="54"/>
      <c r="J179" s="54"/>
      <c r="K179" s="43"/>
      <c r="L179" s="90"/>
      <c r="M179" s="45"/>
      <c r="N179" s="90"/>
      <c r="O179" s="45"/>
      <c r="P179" s="52"/>
      <c r="Q179" s="52"/>
      <c r="R179" s="52"/>
      <c r="S179" s="52"/>
      <c r="T179" s="52"/>
      <c r="U179" s="52"/>
      <c r="V179" s="43"/>
      <c r="W179" s="90"/>
      <c r="X179" s="45"/>
      <c r="Y179" s="99"/>
      <c r="Z179" s="48"/>
      <c r="AA179" s="54"/>
      <c r="AB179" s="54"/>
      <c r="AC179" s="54"/>
      <c r="AD179" s="54"/>
      <c r="AE179" s="54"/>
      <c r="AF179" s="54"/>
      <c r="AG179" s="43"/>
      <c r="AR179" s="43"/>
    </row>
    <row r="180">
      <c r="A180" s="90"/>
      <c r="B180" s="45"/>
      <c r="C180" s="90"/>
      <c r="D180" s="48"/>
      <c r="E180" s="54"/>
      <c r="F180" s="54"/>
      <c r="G180" s="54"/>
      <c r="H180" s="54"/>
      <c r="I180" s="54"/>
      <c r="J180" s="54"/>
      <c r="K180" s="43"/>
      <c r="L180" s="90"/>
      <c r="M180" s="45"/>
      <c r="N180" s="90"/>
      <c r="O180" s="45"/>
      <c r="P180" s="52"/>
      <c r="Q180" s="52"/>
      <c r="R180" s="52"/>
      <c r="S180" s="52"/>
      <c r="T180" s="52"/>
      <c r="U180" s="52"/>
      <c r="V180" s="43"/>
      <c r="W180" s="90"/>
      <c r="X180" s="45"/>
      <c r="Y180" s="99"/>
      <c r="Z180" s="48"/>
      <c r="AA180" s="54"/>
      <c r="AB180" s="54"/>
      <c r="AC180" s="54"/>
      <c r="AD180" s="54"/>
      <c r="AE180" s="54"/>
      <c r="AF180" s="54"/>
      <c r="AG180" s="43"/>
      <c r="AR180" s="43"/>
    </row>
    <row r="181">
      <c r="A181" s="90"/>
      <c r="B181" s="45"/>
      <c r="C181" s="90"/>
      <c r="D181" s="48"/>
      <c r="E181" s="54"/>
      <c r="F181" s="54"/>
      <c r="G181" s="54"/>
      <c r="H181" s="54"/>
      <c r="I181" s="54"/>
      <c r="J181" s="54"/>
      <c r="K181" s="43"/>
      <c r="L181" s="90"/>
      <c r="M181" s="45"/>
      <c r="N181" s="99"/>
      <c r="O181" s="45"/>
      <c r="P181" s="52"/>
      <c r="Q181" s="52"/>
      <c r="R181" s="52"/>
      <c r="S181" s="52"/>
      <c r="T181" s="52"/>
      <c r="U181" s="52"/>
      <c r="V181" s="43"/>
      <c r="W181" s="90"/>
      <c r="X181" s="45"/>
      <c r="Y181" s="99"/>
      <c r="Z181" s="48"/>
      <c r="AA181" s="54"/>
      <c r="AB181" s="54"/>
      <c r="AC181" s="54"/>
      <c r="AD181" s="54"/>
      <c r="AE181" s="54"/>
      <c r="AF181" s="54"/>
      <c r="AG181" s="43"/>
      <c r="AR181" s="43"/>
    </row>
    <row r="182">
      <c r="A182" s="90"/>
      <c r="B182" s="45"/>
      <c r="C182" s="90"/>
      <c r="D182" s="48"/>
      <c r="E182" s="54"/>
      <c r="F182" s="54"/>
      <c r="G182" s="54"/>
      <c r="H182" s="54"/>
      <c r="I182" s="54"/>
      <c r="J182" s="54"/>
      <c r="K182" s="43"/>
      <c r="L182" s="90"/>
      <c r="M182" s="45"/>
      <c r="N182" s="99"/>
      <c r="O182" s="45"/>
      <c r="P182" s="52"/>
      <c r="Q182" s="52"/>
      <c r="R182" s="52"/>
      <c r="S182" s="52"/>
      <c r="T182" s="52"/>
      <c r="U182" s="52"/>
      <c r="V182" s="43"/>
      <c r="W182" s="90"/>
      <c r="X182" s="45"/>
      <c r="Y182" s="99"/>
      <c r="Z182" s="48"/>
      <c r="AA182" s="54"/>
      <c r="AB182" s="54"/>
      <c r="AC182" s="54"/>
      <c r="AD182" s="54"/>
      <c r="AE182" s="54"/>
      <c r="AF182" s="54"/>
      <c r="AG182" s="43"/>
      <c r="AR182" s="43"/>
    </row>
    <row r="183">
      <c r="A183" s="90"/>
      <c r="B183" s="45"/>
      <c r="C183" s="90"/>
      <c r="D183" s="48"/>
      <c r="E183" s="54"/>
      <c r="F183" s="54"/>
      <c r="G183" s="54"/>
      <c r="H183" s="54"/>
      <c r="I183" s="54"/>
      <c r="J183" s="54"/>
      <c r="K183" s="43"/>
      <c r="L183" s="90"/>
      <c r="M183" s="45"/>
      <c r="N183" s="99"/>
      <c r="O183" s="45"/>
      <c r="P183" s="52"/>
      <c r="Q183" s="52"/>
      <c r="R183" s="52"/>
      <c r="S183" s="52"/>
      <c r="T183" s="52"/>
      <c r="U183" s="52"/>
      <c r="V183" s="43"/>
      <c r="W183" s="90"/>
      <c r="X183" s="45"/>
      <c r="Y183" s="99"/>
      <c r="Z183" s="48"/>
      <c r="AA183" s="54"/>
      <c r="AB183" s="54"/>
      <c r="AC183" s="54"/>
      <c r="AD183" s="54"/>
      <c r="AE183" s="54"/>
      <c r="AF183" s="54"/>
      <c r="AG183" s="43"/>
      <c r="AR183" s="43"/>
    </row>
    <row r="184">
      <c r="A184" s="90"/>
      <c r="B184" s="45"/>
      <c r="C184" s="90"/>
      <c r="D184" s="48"/>
      <c r="E184" s="54"/>
      <c r="F184" s="54"/>
      <c r="G184" s="54"/>
      <c r="H184" s="54"/>
      <c r="I184" s="54"/>
      <c r="J184" s="54"/>
      <c r="K184" s="43"/>
      <c r="L184" s="90"/>
      <c r="M184" s="45"/>
      <c r="N184" s="99"/>
      <c r="O184" s="45"/>
      <c r="P184" s="52"/>
      <c r="Q184" s="52"/>
      <c r="R184" s="52"/>
      <c r="S184" s="52"/>
      <c r="T184" s="52"/>
      <c r="U184" s="52"/>
      <c r="V184" s="43"/>
      <c r="W184" s="90"/>
      <c r="X184" s="45"/>
      <c r="Y184" s="99"/>
      <c r="Z184" s="48"/>
      <c r="AA184" s="54"/>
      <c r="AB184" s="54"/>
      <c r="AC184" s="54"/>
      <c r="AD184" s="54"/>
      <c r="AE184" s="54"/>
      <c r="AF184" s="54"/>
      <c r="AG184" s="43"/>
      <c r="AR184" s="43"/>
    </row>
    <row r="185">
      <c r="A185" s="90"/>
      <c r="B185" s="45"/>
      <c r="C185" s="90"/>
      <c r="D185" s="48"/>
      <c r="E185" s="54"/>
      <c r="F185" s="54"/>
      <c r="G185" s="54"/>
      <c r="H185" s="54"/>
      <c r="I185" s="54"/>
      <c r="J185" s="54"/>
      <c r="K185" s="43"/>
      <c r="L185" s="90"/>
      <c r="M185" s="45"/>
      <c r="N185" s="99"/>
      <c r="O185" s="45"/>
      <c r="P185" s="52"/>
      <c r="Q185" s="52"/>
      <c r="R185" s="52"/>
      <c r="S185" s="52"/>
      <c r="T185" s="52"/>
      <c r="U185" s="52"/>
      <c r="V185" s="43"/>
      <c r="W185" s="90"/>
      <c r="X185" s="45"/>
      <c r="Y185" s="99"/>
      <c r="Z185" s="48"/>
      <c r="AA185" s="54"/>
      <c r="AB185" s="54"/>
      <c r="AC185" s="54"/>
      <c r="AD185" s="54"/>
      <c r="AE185" s="54"/>
      <c r="AF185" s="54"/>
      <c r="AG185" s="43"/>
      <c r="AR185" s="43"/>
    </row>
    <row r="186">
      <c r="A186" s="90"/>
      <c r="B186" s="45"/>
      <c r="C186" s="90"/>
      <c r="D186" s="48"/>
      <c r="E186" s="54"/>
      <c r="F186" s="54"/>
      <c r="G186" s="54"/>
      <c r="H186" s="54"/>
      <c r="I186" s="54"/>
      <c r="J186" s="54"/>
      <c r="K186" s="43"/>
      <c r="L186" s="90"/>
      <c r="M186" s="45"/>
      <c r="N186" s="99"/>
      <c r="O186" s="45"/>
      <c r="P186" s="52"/>
      <c r="Q186" s="52"/>
      <c r="R186" s="52"/>
      <c r="S186" s="52"/>
      <c r="T186" s="52"/>
      <c r="U186" s="52"/>
      <c r="V186" s="43"/>
      <c r="W186" s="90"/>
      <c r="X186" s="45"/>
      <c r="Y186" s="99"/>
      <c r="Z186" s="48"/>
      <c r="AA186" s="54"/>
      <c r="AB186" s="54"/>
      <c r="AC186" s="54"/>
      <c r="AD186" s="54"/>
      <c r="AE186" s="54"/>
      <c r="AF186" s="54"/>
      <c r="AG186" s="43"/>
      <c r="AR186" s="43"/>
    </row>
    <row r="187">
      <c r="A187" s="90"/>
      <c r="B187" s="45"/>
      <c r="C187" s="90"/>
      <c r="D187" s="48"/>
      <c r="E187" s="54"/>
      <c r="F187" s="54"/>
      <c r="G187" s="54"/>
      <c r="H187" s="54"/>
      <c r="I187" s="54"/>
      <c r="J187" s="54"/>
      <c r="K187" s="43"/>
      <c r="L187" s="90"/>
      <c r="M187" s="45"/>
      <c r="N187" s="99"/>
      <c r="O187" s="45"/>
      <c r="P187" s="52"/>
      <c r="Q187" s="52"/>
      <c r="R187" s="52"/>
      <c r="S187" s="52"/>
      <c r="T187" s="52"/>
      <c r="U187" s="52"/>
      <c r="V187" s="43"/>
      <c r="W187" s="90"/>
      <c r="X187" s="45"/>
      <c r="Y187" s="99"/>
      <c r="Z187" s="48"/>
      <c r="AA187" s="54"/>
      <c r="AB187" s="54"/>
      <c r="AC187" s="54"/>
      <c r="AD187" s="54"/>
      <c r="AE187" s="54"/>
      <c r="AF187" s="54"/>
      <c r="AG187" s="43"/>
      <c r="AR187" s="43"/>
    </row>
    <row r="188">
      <c r="A188" s="90"/>
      <c r="B188" s="45"/>
      <c r="C188" s="90"/>
      <c r="D188" s="48"/>
      <c r="E188" s="54"/>
      <c r="F188" s="54"/>
      <c r="G188" s="54"/>
      <c r="H188" s="54"/>
      <c r="I188" s="54"/>
      <c r="J188" s="54"/>
      <c r="K188" s="43"/>
      <c r="L188" s="90"/>
      <c r="M188" s="45"/>
      <c r="N188" s="99"/>
      <c r="O188" s="45"/>
      <c r="P188" s="52"/>
      <c r="Q188" s="52"/>
      <c r="R188" s="52"/>
      <c r="S188" s="52"/>
      <c r="T188" s="52"/>
      <c r="U188" s="52"/>
      <c r="V188" s="43"/>
      <c r="W188" s="90"/>
      <c r="X188" s="45"/>
      <c r="Y188" s="99"/>
      <c r="Z188" s="48"/>
      <c r="AA188" s="54"/>
      <c r="AB188" s="54"/>
      <c r="AC188" s="54"/>
      <c r="AD188" s="54"/>
      <c r="AE188" s="54"/>
      <c r="AF188" s="54"/>
      <c r="AG188" s="43"/>
      <c r="AR188" s="43"/>
    </row>
    <row r="189">
      <c r="A189" s="90"/>
      <c r="B189" s="45"/>
      <c r="C189" s="99"/>
      <c r="D189" s="48"/>
      <c r="E189" s="54"/>
      <c r="F189" s="54"/>
      <c r="G189" s="54"/>
      <c r="H189" s="54"/>
      <c r="I189" s="54"/>
      <c r="J189" s="54"/>
      <c r="K189" s="43"/>
      <c r="L189" s="90"/>
      <c r="M189" s="45"/>
      <c r="N189" s="99"/>
      <c r="O189" s="45"/>
      <c r="P189" s="52"/>
      <c r="Q189" s="52"/>
      <c r="R189" s="52"/>
      <c r="S189" s="52"/>
      <c r="T189" s="52"/>
      <c r="U189" s="52"/>
      <c r="V189" s="43"/>
      <c r="W189" s="90"/>
      <c r="X189" s="45"/>
      <c r="Y189" s="99"/>
      <c r="Z189" s="48"/>
      <c r="AA189" s="54"/>
      <c r="AB189" s="54"/>
      <c r="AC189" s="54"/>
      <c r="AD189" s="54"/>
      <c r="AE189" s="54"/>
      <c r="AF189" s="54"/>
      <c r="AG189" s="43"/>
      <c r="AR189" s="43"/>
    </row>
    <row r="190">
      <c r="A190" s="90"/>
      <c r="B190" s="45"/>
      <c r="C190" s="99"/>
      <c r="D190" s="48"/>
      <c r="E190" s="54"/>
      <c r="F190" s="54"/>
      <c r="G190" s="54"/>
      <c r="H190" s="54"/>
      <c r="I190" s="54"/>
      <c r="J190" s="54"/>
      <c r="K190" s="43"/>
      <c r="L190" s="90"/>
      <c r="M190" s="45"/>
      <c r="N190" s="99"/>
      <c r="O190" s="45"/>
      <c r="P190" s="52"/>
      <c r="Q190" s="52"/>
      <c r="R190" s="52"/>
      <c r="S190" s="52"/>
      <c r="T190" s="52"/>
      <c r="U190" s="52"/>
      <c r="V190" s="43"/>
      <c r="W190" s="90"/>
      <c r="X190" s="45"/>
      <c r="Y190" s="99"/>
      <c r="Z190" s="48"/>
      <c r="AA190" s="54"/>
      <c r="AB190" s="54"/>
      <c r="AC190" s="54"/>
      <c r="AD190" s="54"/>
      <c r="AE190" s="54"/>
      <c r="AF190" s="54"/>
      <c r="AG190" s="43"/>
      <c r="AR190" s="43"/>
    </row>
    <row r="191">
      <c r="A191" s="90"/>
      <c r="B191" s="45"/>
      <c r="C191" s="99"/>
      <c r="D191" s="48"/>
      <c r="E191" s="54"/>
      <c r="F191" s="54"/>
      <c r="G191" s="54"/>
      <c r="H191" s="54"/>
      <c r="I191" s="54"/>
      <c r="J191" s="54"/>
      <c r="K191" s="43"/>
      <c r="L191" s="90"/>
      <c r="M191" s="45"/>
      <c r="N191" s="99"/>
      <c r="O191" s="45"/>
      <c r="P191" s="52"/>
      <c r="Q191" s="52"/>
      <c r="R191" s="52"/>
      <c r="S191" s="52"/>
      <c r="T191" s="52"/>
      <c r="U191" s="52"/>
      <c r="V191" s="43"/>
      <c r="W191" s="90"/>
      <c r="X191" s="45"/>
      <c r="Y191" s="99"/>
      <c r="Z191" s="48"/>
      <c r="AA191" s="54"/>
      <c r="AB191" s="54"/>
      <c r="AC191" s="54"/>
      <c r="AD191" s="54"/>
      <c r="AE191" s="54"/>
      <c r="AF191" s="54"/>
      <c r="AG191" s="43"/>
      <c r="AR191" s="43"/>
    </row>
    <row r="192">
      <c r="A192" s="90"/>
      <c r="B192" s="45"/>
      <c r="C192" s="99"/>
      <c r="D192" s="48"/>
      <c r="E192" s="54"/>
      <c r="F192" s="54"/>
      <c r="G192" s="54"/>
      <c r="H192" s="54"/>
      <c r="I192" s="54"/>
      <c r="J192" s="54"/>
      <c r="K192" s="43"/>
      <c r="L192" s="90"/>
      <c r="M192" s="45"/>
      <c r="N192" s="99"/>
      <c r="O192" s="45"/>
      <c r="P192" s="52"/>
      <c r="Q192" s="52"/>
      <c r="R192" s="52"/>
      <c r="S192" s="52"/>
      <c r="T192" s="52"/>
      <c r="U192" s="52"/>
      <c r="V192" s="43"/>
      <c r="W192" s="90"/>
      <c r="X192" s="45"/>
      <c r="Y192" s="99"/>
      <c r="Z192" s="48"/>
      <c r="AA192" s="54"/>
      <c r="AB192" s="54"/>
      <c r="AC192" s="54"/>
      <c r="AD192" s="54"/>
      <c r="AE192" s="54"/>
      <c r="AF192" s="54"/>
      <c r="AG192" s="43"/>
      <c r="AR192" s="43"/>
    </row>
    <row r="193">
      <c r="A193" s="90"/>
      <c r="B193" s="45"/>
      <c r="C193" s="99"/>
      <c r="D193" s="48"/>
      <c r="E193" s="54"/>
      <c r="F193" s="54"/>
      <c r="G193" s="54"/>
      <c r="H193" s="54"/>
      <c r="I193" s="54"/>
      <c r="J193" s="54"/>
      <c r="K193" s="43"/>
      <c r="L193" s="90"/>
      <c r="M193" s="45"/>
      <c r="N193" s="99"/>
      <c r="O193" s="45"/>
      <c r="P193" s="52"/>
      <c r="Q193" s="52"/>
      <c r="R193" s="52"/>
      <c r="S193" s="52"/>
      <c r="T193" s="52"/>
      <c r="U193" s="52"/>
      <c r="V193" s="43"/>
      <c r="W193" s="90"/>
      <c r="X193" s="45"/>
      <c r="Y193" s="99"/>
      <c r="Z193" s="48"/>
      <c r="AA193" s="54"/>
      <c r="AB193" s="54"/>
      <c r="AC193" s="54"/>
      <c r="AD193" s="54"/>
      <c r="AE193" s="54"/>
      <c r="AF193" s="54"/>
      <c r="AG193" s="43"/>
      <c r="AR193" s="43"/>
    </row>
    <row r="194">
      <c r="A194" s="90"/>
      <c r="B194" s="45"/>
      <c r="C194" s="99"/>
      <c r="D194" s="48"/>
      <c r="E194" s="54"/>
      <c r="F194" s="54"/>
      <c r="G194" s="54"/>
      <c r="H194" s="54"/>
      <c r="I194" s="54"/>
      <c r="J194" s="54"/>
      <c r="K194" s="43"/>
      <c r="L194" s="90"/>
      <c r="M194" s="45"/>
      <c r="N194" s="99"/>
      <c r="O194" s="45"/>
      <c r="P194" s="52"/>
      <c r="Q194" s="52"/>
      <c r="R194" s="52"/>
      <c r="S194" s="52"/>
      <c r="T194" s="52"/>
      <c r="U194" s="52"/>
      <c r="V194" s="43"/>
      <c r="W194" s="90"/>
      <c r="X194" s="45"/>
      <c r="Y194" s="99"/>
      <c r="Z194" s="48"/>
      <c r="AA194" s="54"/>
      <c r="AB194" s="54"/>
      <c r="AC194" s="54"/>
      <c r="AD194" s="54"/>
      <c r="AE194" s="54"/>
      <c r="AF194" s="54"/>
      <c r="AG194" s="43"/>
      <c r="AR194" s="43"/>
    </row>
    <row r="195">
      <c r="A195" s="90"/>
      <c r="B195" s="45"/>
      <c r="C195" s="99"/>
      <c r="D195" s="48"/>
      <c r="E195" s="54"/>
      <c r="F195" s="54"/>
      <c r="G195" s="54"/>
      <c r="H195" s="54"/>
      <c r="I195" s="54"/>
      <c r="J195" s="54"/>
      <c r="K195" s="43"/>
      <c r="L195" s="90"/>
      <c r="M195" s="45"/>
      <c r="N195" s="99"/>
      <c r="O195" s="45"/>
      <c r="P195" s="52"/>
      <c r="Q195" s="52"/>
      <c r="R195" s="52"/>
      <c r="S195" s="52"/>
      <c r="T195" s="52"/>
      <c r="U195" s="52"/>
      <c r="V195" s="43"/>
      <c r="W195" s="90"/>
      <c r="X195" s="45"/>
      <c r="Y195" s="99"/>
      <c r="Z195" s="48"/>
      <c r="AA195" s="54"/>
      <c r="AB195" s="54"/>
      <c r="AC195" s="54"/>
      <c r="AD195" s="54"/>
      <c r="AE195" s="54"/>
      <c r="AF195" s="54"/>
      <c r="AG195" s="43"/>
      <c r="AR195" s="43"/>
    </row>
    <row r="196">
      <c r="A196" s="90"/>
      <c r="B196" s="45"/>
      <c r="C196" s="99"/>
      <c r="D196" s="48"/>
      <c r="E196" s="54"/>
      <c r="F196" s="54"/>
      <c r="G196" s="54"/>
      <c r="H196" s="54"/>
      <c r="I196" s="54"/>
      <c r="J196" s="54"/>
      <c r="K196" s="43"/>
      <c r="L196" s="90"/>
      <c r="M196" s="45"/>
      <c r="N196" s="99"/>
      <c r="O196" s="45"/>
      <c r="P196" s="52"/>
      <c r="Q196" s="52"/>
      <c r="R196" s="52"/>
      <c r="S196" s="52"/>
      <c r="T196" s="52"/>
      <c r="U196" s="52"/>
      <c r="V196" s="43"/>
      <c r="W196" s="90"/>
      <c r="X196" s="45"/>
      <c r="Y196" s="99"/>
      <c r="Z196" s="48"/>
      <c r="AA196" s="54"/>
      <c r="AB196" s="54"/>
      <c r="AC196" s="54"/>
      <c r="AD196" s="54"/>
      <c r="AE196" s="54"/>
      <c r="AF196" s="54"/>
      <c r="AG196" s="43"/>
      <c r="AR196" s="43"/>
    </row>
    <row r="197">
      <c r="A197" s="90"/>
      <c r="B197" s="45"/>
      <c r="C197" s="99"/>
      <c r="D197" s="48"/>
      <c r="E197" s="54"/>
      <c r="F197" s="54"/>
      <c r="G197" s="54"/>
      <c r="H197" s="54"/>
      <c r="I197" s="54"/>
      <c r="J197" s="54"/>
      <c r="K197" s="43"/>
      <c r="L197" s="90"/>
      <c r="M197" s="45"/>
      <c r="N197" s="99"/>
      <c r="O197" s="45"/>
      <c r="P197" s="52"/>
      <c r="Q197" s="52"/>
      <c r="R197" s="52"/>
      <c r="S197" s="52"/>
      <c r="T197" s="52"/>
      <c r="U197" s="52"/>
      <c r="V197" s="43"/>
      <c r="W197" s="90"/>
      <c r="X197" s="45"/>
      <c r="Y197" s="99"/>
      <c r="Z197" s="48"/>
      <c r="AA197" s="54"/>
      <c r="AB197" s="54"/>
      <c r="AC197" s="54"/>
      <c r="AD197" s="54"/>
      <c r="AE197" s="54"/>
      <c r="AF197" s="54"/>
      <c r="AG197" s="43"/>
      <c r="AR197" s="43"/>
    </row>
    <row r="198">
      <c r="A198" s="90"/>
      <c r="B198" s="45"/>
      <c r="C198" s="99"/>
      <c r="D198" s="48"/>
      <c r="E198" s="54"/>
      <c r="F198" s="54"/>
      <c r="G198" s="54"/>
      <c r="H198" s="54"/>
      <c r="I198" s="54"/>
      <c r="J198" s="54"/>
      <c r="K198" s="43"/>
      <c r="L198" s="90"/>
      <c r="M198" s="45"/>
      <c r="N198" s="99"/>
      <c r="O198" s="45"/>
      <c r="P198" s="52"/>
      <c r="Q198" s="52"/>
      <c r="R198" s="52"/>
      <c r="S198" s="52"/>
      <c r="T198" s="52"/>
      <c r="U198" s="52"/>
      <c r="V198" s="43"/>
      <c r="W198" s="90"/>
      <c r="X198" s="45"/>
      <c r="Y198" s="99"/>
      <c r="Z198" s="48"/>
      <c r="AA198" s="54"/>
      <c r="AB198" s="54"/>
      <c r="AC198" s="54"/>
      <c r="AD198" s="54"/>
      <c r="AE198" s="54"/>
      <c r="AF198" s="54"/>
      <c r="AG198" s="43"/>
      <c r="AR198" s="43"/>
    </row>
    <row r="199">
      <c r="A199" s="90"/>
      <c r="B199" s="45"/>
      <c r="C199" s="99"/>
      <c r="D199" s="48"/>
      <c r="E199" s="54"/>
      <c r="F199" s="54"/>
      <c r="G199" s="54"/>
      <c r="H199" s="54"/>
      <c r="I199" s="54"/>
      <c r="J199" s="54"/>
      <c r="K199" s="43"/>
      <c r="L199" s="90"/>
      <c r="M199" s="45"/>
      <c r="N199" s="99"/>
      <c r="O199" s="45"/>
      <c r="P199" s="52"/>
      <c r="Q199" s="52"/>
      <c r="R199" s="52"/>
      <c r="S199" s="52"/>
      <c r="T199" s="52"/>
      <c r="U199" s="52"/>
      <c r="V199" s="43"/>
      <c r="W199" s="90"/>
      <c r="X199" s="45"/>
      <c r="Y199" s="99"/>
      <c r="Z199" s="48"/>
      <c r="AA199" s="54"/>
      <c r="AB199" s="54"/>
      <c r="AC199" s="54"/>
      <c r="AD199" s="54"/>
      <c r="AE199" s="54"/>
      <c r="AF199" s="54"/>
      <c r="AG199" s="43"/>
      <c r="AR199" s="43"/>
    </row>
    <row r="200">
      <c r="A200" s="90"/>
      <c r="B200" s="45"/>
      <c r="C200" s="99"/>
      <c r="D200" s="48"/>
      <c r="E200" s="54"/>
      <c r="F200" s="54"/>
      <c r="G200" s="54"/>
      <c r="H200" s="54"/>
      <c r="I200" s="54"/>
      <c r="J200" s="54"/>
      <c r="K200" s="43"/>
      <c r="L200" s="90"/>
      <c r="M200" s="45"/>
      <c r="N200" s="99"/>
      <c r="O200" s="45"/>
      <c r="P200" s="52"/>
      <c r="Q200" s="52"/>
      <c r="R200" s="52"/>
      <c r="S200" s="52"/>
      <c r="T200" s="52"/>
      <c r="U200" s="52"/>
      <c r="V200" s="43"/>
      <c r="W200" s="90"/>
      <c r="X200" s="45"/>
      <c r="Y200" s="99"/>
      <c r="Z200" s="48"/>
      <c r="AA200" s="54"/>
      <c r="AB200" s="54"/>
      <c r="AC200" s="54"/>
      <c r="AD200" s="54"/>
      <c r="AE200" s="54"/>
      <c r="AF200" s="54"/>
      <c r="AG200" s="43"/>
      <c r="AR200" s="43"/>
    </row>
    <row r="201">
      <c r="A201" s="90"/>
      <c r="B201" s="45"/>
      <c r="C201" s="99"/>
      <c r="D201" s="48"/>
      <c r="E201" s="54"/>
      <c r="F201" s="54"/>
      <c r="G201" s="54"/>
      <c r="H201" s="54"/>
      <c r="I201" s="54"/>
      <c r="J201" s="54"/>
      <c r="K201" s="43"/>
      <c r="L201" s="90"/>
      <c r="M201" s="45"/>
      <c r="N201" s="99"/>
      <c r="O201" s="45"/>
      <c r="P201" s="52"/>
      <c r="Q201" s="52"/>
      <c r="R201" s="52"/>
      <c r="S201" s="52"/>
      <c r="T201" s="52"/>
      <c r="U201" s="52"/>
      <c r="V201" s="43"/>
      <c r="W201" s="90"/>
      <c r="X201" s="45"/>
      <c r="Y201" s="99"/>
      <c r="Z201" s="48"/>
      <c r="AA201" s="54"/>
      <c r="AB201" s="54"/>
      <c r="AC201" s="54"/>
      <c r="AD201" s="54"/>
      <c r="AE201" s="54"/>
      <c r="AF201" s="54"/>
      <c r="AG201" s="43"/>
      <c r="AR201" s="43"/>
    </row>
    <row r="202">
      <c r="A202" s="90"/>
      <c r="B202" s="45"/>
      <c r="C202" s="99"/>
      <c r="D202" s="48"/>
      <c r="E202" s="54"/>
      <c r="F202" s="54"/>
      <c r="G202" s="54"/>
      <c r="H202" s="54"/>
      <c r="I202" s="54"/>
      <c r="J202" s="54"/>
      <c r="K202" s="43"/>
      <c r="L202" s="90"/>
      <c r="M202" s="45"/>
      <c r="N202" s="99"/>
      <c r="O202" s="45"/>
      <c r="P202" s="52"/>
      <c r="Q202" s="52"/>
      <c r="R202" s="52"/>
      <c r="S202" s="52"/>
      <c r="T202" s="52"/>
      <c r="U202" s="52"/>
      <c r="V202" s="43"/>
      <c r="W202" s="90"/>
      <c r="X202" s="45"/>
      <c r="Y202" s="99"/>
      <c r="Z202" s="48"/>
      <c r="AA202" s="54"/>
      <c r="AB202" s="54"/>
      <c r="AC202" s="54"/>
      <c r="AD202" s="54"/>
      <c r="AE202" s="54"/>
      <c r="AF202" s="54"/>
      <c r="AG202" s="43"/>
      <c r="AR202" s="43"/>
    </row>
    <row r="203">
      <c r="A203" s="90"/>
      <c r="B203" s="45"/>
      <c r="C203" s="99"/>
      <c r="D203" s="48"/>
      <c r="E203" s="54"/>
      <c r="F203" s="54"/>
      <c r="G203" s="54"/>
      <c r="H203" s="54"/>
      <c r="I203" s="54"/>
      <c r="J203" s="54"/>
      <c r="K203" s="43"/>
      <c r="L203" s="90"/>
      <c r="M203" s="45"/>
      <c r="N203" s="99"/>
      <c r="O203" s="45"/>
      <c r="P203" s="52"/>
      <c r="Q203" s="52"/>
      <c r="R203" s="52"/>
      <c r="S203" s="52"/>
      <c r="T203" s="52"/>
      <c r="U203" s="52"/>
      <c r="V203" s="43"/>
      <c r="W203" s="90"/>
      <c r="X203" s="45"/>
      <c r="Y203" s="99"/>
      <c r="Z203" s="48"/>
      <c r="AA203" s="54"/>
      <c r="AB203" s="54"/>
      <c r="AC203" s="54"/>
      <c r="AD203" s="54"/>
      <c r="AE203" s="54"/>
      <c r="AF203" s="54"/>
      <c r="AG203" s="43"/>
      <c r="AR203" s="43"/>
    </row>
    <row r="204">
      <c r="A204" s="90"/>
      <c r="B204" s="45"/>
      <c r="C204" s="99"/>
      <c r="D204" s="48"/>
      <c r="E204" s="54"/>
      <c r="F204" s="54"/>
      <c r="G204" s="54"/>
      <c r="H204" s="54"/>
      <c r="I204" s="54"/>
      <c r="J204" s="54"/>
      <c r="K204" s="43"/>
      <c r="L204" s="90"/>
      <c r="M204" s="45"/>
      <c r="N204" s="99"/>
      <c r="O204" s="45"/>
      <c r="P204" s="52"/>
      <c r="Q204" s="52"/>
      <c r="R204" s="52"/>
      <c r="S204" s="52"/>
      <c r="T204" s="52"/>
      <c r="U204" s="52"/>
      <c r="V204" s="43"/>
      <c r="W204" s="90"/>
      <c r="X204" s="45"/>
      <c r="Y204" s="99"/>
      <c r="Z204" s="48"/>
      <c r="AA204" s="54"/>
      <c r="AB204" s="54"/>
      <c r="AC204" s="54"/>
      <c r="AD204" s="54"/>
      <c r="AE204" s="54"/>
      <c r="AF204" s="54"/>
      <c r="AG204" s="43"/>
      <c r="AR204" s="43"/>
    </row>
    <row r="205">
      <c r="A205" s="90"/>
      <c r="B205" s="45"/>
      <c r="C205" s="99"/>
      <c r="D205" s="48"/>
      <c r="E205" s="54"/>
      <c r="F205" s="54"/>
      <c r="G205" s="54"/>
      <c r="H205" s="54"/>
      <c r="I205" s="54"/>
      <c r="J205" s="54"/>
      <c r="K205" s="43"/>
      <c r="L205" s="90"/>
      <c r="M205" s="45"/>
      <c r="N205" s="99"/>
      <c r="O205" s="45"/>
      <c r="P205" s="52"/>
      <c r="Q205" s="52"/>
      <c r="R205" s="52"/>
      <c r="S205" s="52"/>
      <c r="T205" s="52"/>
      <c r="U205" s="52"/>
      <c r="V205" s="43"/>
      <c r="W205" s="90"/>
      <c r="X205" s="45"/>
      <c r="Y205" s="99"/>
      <c r="Z205" s="48"/>
      <c r="AA205" s="54"/>
      <c r="AB205" s="54"/>
      <c r="AC205" s="54"/>
      <c r="AD205" s="54"/>
      <c r="AE205" s="54"/>
      <c r="AF205" s="54"/>
      <c r="AG205" s="43"/>
      <c r="AR205" s="43"/>
    </row>
    <row r="206">
      <c r="A206" s="90"/>
      <c r="B206" s="45"/>
      <c r="C206" s="99"/>
      <c r="D206" s="48"/>
      <c r="E206" s="54"/>
      <c r="F206" s="54"/>
      <c r="G206" s="54"/>
      <c r="H206" s="54"/>
      <c r="I206" s="54"/>
      <c r="J206" s="54"/>
      <c r="K206" s="43"/>
      <c r="L206" s="90"/>
      <c r="M206" s="45"/>
      <c r="N206" s="99"/>
      <c r="O206" s="45"/>
      <c r="P206" s="52"/>
      <c r="Q206" s="52"/>
      <c r="R206" s="52"/>
      <c r="S206" s="52"/>
      <c r="T206" s="52"/>
      <c r="U206" s="52"/>
      <c r="V206" s="43"/>
      <c r="W206" s="90"/>
      <c r="X206" s="45"/>
      <c r="Y206" s="99"/>
      <c r="Z206" s="48"/>
      <c r="AA206" s="54"/>
      <c r="AB206" s="54"/>
      <c r="AC206" s="54"/>
      <c r="AD206" s="54"/>
      <c r="AE206" s="54"/>
      <c r="AF206" s="54"/>
      <c r="AG206" s="43"/>
      <c r="AR206" s="43"/>
    </row>
    <row r="207">
      <c r="A207" s="90"/>
      <c r="B207" s="45"/>
      <c r="C207" s="99"/>
      <c r="D207" s="48"/>
      <c r="E207" s="54"/>
      <c r="F207" s="54"/>
      <c r="G207" s="54"/>
      <c r="H207" s="54"/>
      <c r="I207" s="54"/>
      <c r="J207" s="54"/>
      <c r="K207" s="43"/>
      <c r="L207" s="90"/>
      <c r="M207" s="45"/>
      <c r="N207" s="99"/>
      <c r="O207" s="45"/>
      <c r="P207" s="52"/>
      <c r="Q207" s="52"/>
      <c r="R207" s="52"/>
      <c r="S207" s="52"/>
      <c r="T207" s="52"/>
      <c r="U207" s="52"/>
      <c r="V207" s="43"/>
      <c r="W207" s="90"/>
      <c r="X207" s="45"/>
      <c r="Y207" s="99"/>
      <c r="Z207" s="48"/>
      <c r="AA207" s="54"/>
      <c r="AB207" s="54"/>
      <c r="AC207" s="54"/>
      <c r="AD207" s="54"/>
      <c r="AE207" s="54"/>
      <c r="AF207" s="54"/>
      <c r="AG207" s="43"/>
      <c r="AR207" s="43"/>
    </row>
    <row r="208">
      <c r="A208" s="90"/>
      <c r="B208" s="45"/>
      <c r="C208" s="99"/>
      <c r="D208" s="48"/>
      <c r="E208" s="54"/>
      <c r="F208" s="54"/>
      <c r="G208" s="54"/>
      <c r="H208" s="54"/>
      <c r="I208" s="54"/>
      <c r="J208" s="54"/>
      <c r="K208" s="43"/>
      <c r="L208" s="90"/>
      <c r="M208" s="45"/>
      <c r="N208" s="99"/>
      <c r="O208" s="45"/>
      <c r="P208" s="52"/>
      <c r="Q208" s="52"/>
      <c r="R208" s="52"/>
      <c r="S208" s="52"/>
      <c r="T208" s="52"/>
      <c r="U208" s="52"/>
      <c r="V208" s="43"/>
      <c r="W208" s="90"/>
      <c r="X208" s="45"/>
      <c r="Y208" s="99"/>
      <c r="Z208" s="48"/>
      <c r="AA208" s="54"/>
      <c r="AB208" s="54"/>
      <c r="AC208" s="54"/>
      <c r="AD208" s="54"/>
      <c r="AE208" s="54"/>
      <c r="AF208" s="54"/>
      <c r="AG208" s="43"/>
      <c r="AR208" s="43"/>
    </row>
    <row r="209">
      <c r="A209" s="90"/>
      <c r="B209" s="45"/>
      <c r="C209" s="90"/>
      <c r="D209" s="48"/>
      <c r="E209" s="54"/>
      <c r="F209" s="54"/>
      <c r="G209" s="54"/>
      <c r="H209" s="54"/>
      <c r="I209" s="54"/>
      <c r="J209" s="54"/>
      <c r="K209" s="43"/>
      <c r="L209" s="90"/>
      <c r="M209" s="45"/>
      <c r="N209" s="99"/>
      <c r="O209" s="45"/>
      <c r="P209" s="52"/>
      <c r="Q209" s="52"/>
      <c r="R209" s="52"/>
      <c r="S209" s="52"/>
      <c r="T209" s="52"/>
      <c r="U209" s="52"/>
      <c r="V209" s="43"/>
      <c r="W209" s="90"/>
      <c r="X209" s="45"/>
      <c r="Y209" s="99"/>
      <c r="Z209" s="48"/>
      <c r="AA209" s="54"/>
      <c r="AB209" s="54"/>
      <c r="AC209" s="54"/>
      <c r="AD209" s="54"/>
      <c r="AE209" s="54"/>
      <c r="AF209" s="54"/>
      <c r="AG209" s="43"/>
      <c r="AR209" s="43"/>
    </row>
    <row r="210">
      <c r="A210" s="90"/>
      <c r="B210" s="45"/>
      <c r="C210" s="90"/>
      <c r="D210" s="48"/>
      <c r="E210" s="54"/>
      <c r="F210" s="54"/>
      <c r="G210" s="54"/>
      <c r="H210" s="54"/>
      <c r="I210" s="54"/>
      <c r="J210" s="54"/>
      <c r="K210" s="43"/>
      <c r="L210" s="90"/>
      <c r="M210" s="45"/>
      <c r="N210" s="99"/>
      <c r="O210" s="45"/>
      <c r="P210" s="52"/>
      <c r="Q210" s="52"/>
      <c r="R210" s="52"/>
      <c r="S210" s="52"/>
      <c r="T210" s="52"/>
      <c r="U210" s="52"/>
      <c r="V210" s="43"/>
      <c r="W210" s="90"/>
      <c r="X210" s="45"/>
      <c r="Y210" s="99"/>
      <c r="Z210" s="48"/>
      <c r="AA210" s="54"/>
      <c r="AB210" s="54"/>
      <c r="AC210" s="54"/>
      <c r="AD210" s="54"/>
      <c r="AE210" s="54"/>
      <c r="AF210" s="54"/>
      <c r="AG210" s="43"/>
      <c r="AR210" s="43"/>
    </row>
    <row r="211">
      <c r="A211" s="90"/>
      <c r="B211" s="45"/>
      <c r="C211" s="90"/>
      <c r="D211" s="48"/>
      <c r="E211" s="54"/>
      <c r="F211" s="54"/>
      <c r="G211" s="54"/>
      <c r="H211" s="54"/>
      <c r="I211" s="54"/>
      <c r="J211" s="54"/>
      <c r="K211" s="43"/>
      <c r="L211" s="90"/>
      <c r="M211" s="45"/>
      <c r="N211" s="99"/>
      <c r="O211" s="45"/>
      <c r="P211" s="52"/>
      <c r="Q211" s="52"/>
      <c r="R211" s="52"/>
      <c r="S211" s="52"/>
      <c r="T211" s="52"/>
      <c r="U211" s="52"/>
      <c r="V211" s="43"/>
      <c r="W211" s="90"/>
      <c r="X211" s="45"/>
      <c r="Y211" s="99"/>
      <c r="Z211" s="48"/>
      <c r="AA211" s="54"/>
      <c r="AB211" s="54"/>
      <c r="AC211" s="54"/>
      <c r="AD211" s="54"/>
      <c r="AE211" s="54"/>
      <c r="AF211" s="54"/>
      <c r="AG211" s="43"/>
      <c r="AR211" s="43"/>
    </row>
    <row r="212">
      <c r="A212" s="90"/>
      <c r="B212" s="45"/>
      <c r="C212" s="90"/>
      <c r="D212" s="48"/>
      <c r="E212" s="54"/>
      <c r="F212" s="54"/>
      <c r="G212" s="54"/>
      <c r="H212" s="54"/>
      <c r="I212" s="54"/>
      <c r="J212" s="54"/>
      <c r="K212" s="43"/>
      <c r="L212" s="90"/>
      <c r="M212" s="45"/>
      <c r="N212" s="99"/>
      <c r="O212" s="45"/>
      <c r="P212" s="52"/>
      <c r="Q212" s="52"/>
      <c r="R212" s="52"/>
      <c r="S212" s="52"/>
      <c r="T212" s="52"/>
      <c r="U212" s="52"/>
      <c r="V212" s="43"/>
      <c r="W212" s="90"/>
      <c r="X212" s="45"/>
      <c r="Y212" s="99"/>
      <c r="Z212" s="48"/>
      <c r="AA212" s="54"/>
      <c r="AB212" s="54"/>
      <c r="AC212" s="54"/>
      <c r="AD212" s="54"/>
      <c r="AE212" s="54"/>
      <c r="AF212" s="54"/>
      <c r="AG212" s="43"/>
      <c r="AR212" s="43"/>
    </row>
    <row r="213">
      <c r="A213" s="90"/>
      <c r="B213" s="45"/>
      <c r="C213" s="90"/>
      <c r="D213" s="48"/>
      <c r="E213" s="54"/>
      <c r="F213" s="54"/>
      <c r="G213" s="54"/>
      <c r="H213" s="54"/>
      <c r="I213" s="54"/>
      <c r="J213" s="54"/>
      <c r="K213" s="43"/>
      <c r="L213" s="90"/>
      <c r="M213" s="45"/>
      <c r="N213" s="90"/>
      <c r="O213" s="45"/>
      <c r="P213" s="52"/>
      <c r="Q213" s="52"/>
      <c r="R213" s="52"/>
      <c r="S213" s="52"/>
      <c r="T213" s="52"/>
      <c r="U213" s="52"/>
      <c r="V213" s="43"/>
      <c r="W213" s="90"/>
      <c r="X213" s="45"/>
      <c r="Y213" s="90"/>
      <c r="Z213" s="48"/>
      <c r="AA213" s="54"/>
      <c r="AB213" s="54"/>
      <c r="AC213" s="54"/>
      <c r="AD213" s="54"/>
      <c r="AE213" s="54"/>
      <c r="AF213" s="54"/>
      <c r="AG213" s="43"/>
      <c r="AR213" s="43"/>
    </row>
    <row r="214">
      <c r="A214" s="90"/>
      <c r="B214" s="45"/>
      <c r="C214" s="90"/>
      <c r="D214" s="45"/>
      <c r="E214" s="54"/>
      <c r="F214" s="54"/>
      <c r="G214" s="54"/>
      <c r="H214" s="54"/>
      <c r="I214" s="54"/>
      <c r="J214" s="54"/>
      <c r="K214" s="43"/>
      <c r="L214" s="90"/>
      <c r="M214" s="45"/>
      <c r="N214" s="90"/>
      <c r="O214" s="45"/>
      <c r="P214" s="52"/>
      <c r="Q214" s="52"/>
      <c r="R214" s="52"/>
      <c r="S214" s="52"/>
      <c r="T214" s="52"/>
      <c r="U214" s="52"/>
      <c r="V214" s="43"/>
      <c r="W214" s="90"/>
      <c r="X214" s="45"/>
      <c r="Y214" s="90"/>
      <c r="Z214" s="48"/>
      <c r="AA214" s="54"/>
      <c r="AB214" s="54"/>
      <c r="AC214" s="54"/>
      <c r="AD214" s="54"/>
      <c r="AE214" s="54"/>
      <c r="AF214" s="54"/>
      <c r="AG214" s="43"/>
      <c r="AR214" s="43"/>
    </row>
    <row r="215">
      <c r="A215" s="90"/>
      <c r="B215" s="45"/>
      <c r="C215" s="90"/>
      <c r="D215" s="48"/>
      <c r="E215" s="54"/>
      <c r="F215" s="54"/>
      <c r="G215" s="54"/>
      <c r="H215" s="54"/>
      <c r="I215" s="54"/>
      <c r="J215" s="54"/>
      <c r="K215" s="43"/>
      <c r="L215" s="90"/>
      <c r="M215" s="45"/>
      <c r="N215" s="90"/>
      <c r="O215" s="45"/>
      <c r="P215" s="52"/>
      <c r="Q215" s="52"/>
      <c r="R215" s="52"/>
      <c r="S215" s="52"/>
      <c r="T215" s="52"/>
      <c r="U215" s="52"/>
      <c r="V215" s="43"/>
      <c r="W215" s="90"/>
      <c r="X215" s="45"/>
      <c r="Y215" s="90"/>
      <c r="Z215" s="48"/>
      <c r="AA215" s="54"/>
      <c r="AB215" s="54"/>
      <c r="AC215" s="54"/>
      <c r="AD215" s="54"/>
      <c r="AE215" s="54"/>
      <c r="AF215" s="54"/>
      <c r="AG215" s="43"/>
      <c r="AR215" s="43"/>
    </row>
    <row r="216">
      <c r="A216" s="90"/>
      <c r="B216" s="45"/>
      <c r="C216" s="90"/>
      <c r="D216" s="48"/>
      <c r="E216" s="54"/>
      <c r="F216" s="54"/>
      <c r="G216" s="54"/>
      <c r="H216" s="54"/>
      <c r="I216" s="54"/>
      <c r="J216" s="54"/>
      <c r="K216" s="43"/>
      <c r="L216" s="90"/>
      <c r="M216" s="45"/>
      <c r="N216" s="90"/>
      <c r="O216" s="45"/>
      <c r="P216" s="52"/>
      <c r="Q216" s="52"/>
      <c r="R216" s="52"/>
      <c r="S216" s="52"/>
      <c r="T216" s="52"/>
      <c r="U216" s="52"/>
      <c r="V216" s="43"/>
      <c r="W216" s="90"/>
      <c r="X216" s="45"/>
      <c r="Y216" s="90"/>
      <c r="Z216" s="48"/>
      <c r="AA216" s="54"/>
      <c r="AB216" s="54"/>
      <c r="AC216" s="54"/>
      <c r="AD216" s="54"/>
      <c r="AE216" s="54"/>
      <c r="AF216" s="54"/>
      <c r="AG216" s="43"/>
      <c r="AR216" s="43"/>
    </row>
    <row r="217">
      <c r="A217" s="90"/>
      <c r="B217" s="45"/>
      <c r="C217" s="90"/>
      <c r="D217" s="48"/>
      <c r="E217" s="54"/>
      <c r="F217" s="54"/>
      <c r="G217" s="54"/>
      <c r="H217" s="54"/>
      <c r="I217" s="54"/>
      <c r="J217" s="54"/>
      <c r="K217" s="43"/>
      <c r="L217" s="90"/>
      <c r="M217" s="45"/>
      <c r="N217" s="90"/>
      <c r="O217" s="45"/>
      <c r="P217" s="52"/>
      <c r="Q217" s="52"/>
      <c r="R217" s="52"/>
      <c r="S217" s="52"/>
      <c r="T217" s="52"/>
      <c r="U217" s="52"/>
      <c r="V217" s="43"/>
      <c r="W217" s="90"/>
      <c r="X217" s="45"/>
      <c r="Y217" s="90"/>
      <c r="Z217" s="48"/>
      <c r="AA217" s="54"/>
      <c r="AB217" s="54"/>
      <c r="AC217" s="54"/>
      <c r="AD217" s="54"/>
      <c r="AE217" s="54"/>
      <c r="AF217" s="54"/>
      <c r="AG217" s="43"/>
      <c r="AR217" s="43"/>
    </row>
    <row r="218">
      <c r="A218" s="90"/>
      <c r="B218" s="45"/>
      <c r="C218" s="90"/>
      <c r="D218" s="48"/>
      <c r="E218" s="54"/>
      <c r="F218" s="54"/>
      <c r="G218" s="54"/>
      <c r="H218" s="54"/>
      <c r="I218" s="54"/>
      <c r="J218" s="54"/>
      <c r="K218" s="43"/>
      <c r="L218" s="90"/>
      <c r="M218" s="45"/>
      <c r="N218" s="90"/>
      <c r="O218" s="45"/>
      <c r="P218" s="52"/>
      <c r="Q218" s="52"/>
      <c r="R218" s="52"/>
      <c r="S218" s="52"/>
      <c r="T218" s="52"/>
      <c r="U218" s="52"/>
      <c r="V218" s="43"/>
      <c r="W218" s="90"/>
      <c r="X218" s="45"/>
      <c r="Y218" s="90"/>
      <c r="Z218" s="48"/>
      <c r="AA218" s="54"/>
      <c r="AB218" s="54"/>
      <c r="AC218" s="54"/>
      <c r="AD218" s="54"/>
      <c r="AE218" s="54"/>
      <c r="AF218" s="54"/>
      <c r="AG218" s="43"/>
      <c r="AR218" s="43"/>
    </row>
    <row r="219">
      <c r="A219" s="90"/>
      <c r="B219" s="45"/>
      <c r="C219" s="90"/>
      <c r="D219" s="48"/>
      <c r="E219" s="54"/>
      <c r="F219" s="54"/>
      <c r="G219" s="54"/>
      <c r="H219" s="54"/>
      <c r="I219" s="54"/>
      <c r="J219" s="54"/>
      <c r="K219" s="43"/>
      <c r="L219" s="90"/>
      <c r="M219" s="45"/>
      <c r="N219" s="90"/>
      <c r="O219" s="45"/>
      <c r="P219" s="52"/>
      <c r="Q219" s="52"/>
      <c r="R219" s="52"/>
      <c r="S219" s="52"/>
      <c r="T219" s="52"/>
      <c r="U219" s="52"/>
      <c r="V219" s="43"/>
      <c r="W219" s="90"/>
      <c r="X219" s="45"/>
      <c r="Y219" s="90"/>
      <c r="Z219" s="48"/>
      <c r="AA219" s="54"/>
      <c r="AB219" s="54"/>
      <c r="AC219" s="54"/>
      <c r="AD219" s="54"/>
      <c r="AE219" s="54"/>
      <c r="AF219" s="54"/>
      <c r="AG219" s="43"/>
      <c r="AR219" s="43"/>
    </row>
    <row r="220">
      <c r="A220" s="90"/>
      <c r="B220" s="45"/>
      <c r="C220" s="90"/>
      <c r="D220" s="48"/>
      <c r="E220" s="54"/>
      <c r="F220" s="54"/>
      <c r="G220" s="54"/>
      <c r="H220" s="54"/>
      <c r="I220" s="54"/>
      <c r="J220" s="54"/>
      <c r="K220" s="43"/>
      <c r="L220" s="90"/>
      <c r="M220" s="45"/>
      <c r="N220" s="90"/>
      <c r="O220" s="45"/>
      <c r="P220" s="52"/>
      <c r="Q220" s="52"/>
      <c r="R220" s="52"/>
      <c r="S220" s="52"/>
      <c r="T220" s="52"/>
      <c r="U220" s="52"/>
      <c r="V220" s="43"/>
      <c r="W220" s="90"/>
      <c r="X220" s="45"/>
      <c r="Y220" s="90"/>
      <c r="Z220" s="48"/>
      <c r="AA220" s="54"/>
      <c r="AB220" s="54"/>
      <c r="AC220" s="54"/>
      <c r="AD220" s="54"/>
      <c r="AE220" s="54"/>
      <c r="AF220" s="54"/>
      <c r="AG220" s="43"/>
      <c r="AR220" s="43"/>
    </row>
    <row r="221">
      <c r="A221" s="90"/>
      <c r="B221" s="45"/>
      <c r="C221" s="90"/>
      <c r="D221" s="48"/>
      <c r="E221" s="54"/>
      <c r="F221" s="54"/>
      <c r="G221" s="54"/>
      <c r="H221" s="54"/>
      <c r="I221" s="54"/>
      <c r="J221" s="54"/>
      <c r="K221" s="43"/>
      <c r="L221" s="90"/>
      <c r="M221" s="45"/>
      <c r="N221" s="90"/>
      <c r="O221" s="45"/>
      <c r="P221" s="52"/>
      <c r="Q221" s="52"/>
      <c r="R221" s="52"/>
      <c r="S221" s="52"/>
      <c r="T221" s="52"/>
      <c r="U221" s="52"/>
      <c r="V221" s="43"/>
      <c r="W221" s="90"/>
      <c r="X221" s="45"/>
      <c r="Y221" s="90"/>
      <c r="Z221" s="48"/>
      <c r="AA221" s="54"/>
      <c r="AB221" s="54"/>
      <c r="AC221" s="54"/>
      <c r="AD221" s="54"/>
      <c r="AE221" s="54"/>
      <c r="AF221" s="54"/>
      <c r="AG221" s="43"/>
      <c r="AR221" s="43"/>
    </row>
    <row r="222">
      <c r="A222" s="90"/>
      <c r="B222" s="45"/>
      <c r="C222" s="90"/>
      <c r="D222" s="48"/>
      <c r="E222" s="54"/>
      <c r="F222" s="54"/>
      <c r="G222" s="54"/>
      <c r="H222" s="54"/>
      <c r="I222" s="54"/>
      <c r="J222" s="54"/>
      <c r="K222" s="43"/>
      <c r="L222" s="90"/>
      <c r="M222" s="45"/>
      <c r="N222" s="90"/>
      <c r="O222" s="45"/>
      <c r="P222" s="52"/>
      <c r="Q222" s="52"/>
      <c r="R222" s="52"/>
      <c r="S222" s="52"/>
      <c r="T222" s="52"/>
      <c r="U222" s="52"/>
      <c r="V222" s="43"/>
      <c r="W222" s="90"/>
      <c r="X222" s="45"/>
      <c r="Y222" s="90"/>
      <c r="Z222" s="48"/>
      <c r="AA222" s="54"/>
      <c r="AB222" s="54"/>
      <c r="AC222" s="54"/>
      <c r="AD222" s="54"/>
      <c r="AE222" s="54"/>
      <c r="AF222" s="54"/>
      <c r="AG222" s="43"/>
      <c r="AR222" s="43"/>
    </row>
    <row r="223">
      <c r="A223" s="90"/>
      <c r="B223" s="45"/>
      <c r="C223" s="90"/>
      <c r="D223" s="48"/>
      <c r="E223" s="54"/>
      <c r="F223" s="54"/>
      <c r="G223" s="54"/>
      <c r="H223" s="54"/>
      <c r="I223" s="54"/>
      <c r="J223" s="54"/>
      <c r="K223" s="43"/>
      <c r="L223" s="90"/>
      <c r="M223" s="45"/>
      <c r="N223" s="90"/>
      <c r="O223" s="45"/>
      <c r="P223" s="52"/>
      <c r="Q223" s="52"/>
      <c r="R223" s="52"/>
      <c r="S223" s="52"/>
      <c r="T223" s="52"/>
      <c r="U223" s="52"/>
      <c r="V223" s="43"/>
      <c r="W223" s="90"/>
      <c r="X223" s="45"/>
      <c r="Y223" s="90"/>
      <c r="Z223" s="48"/>
      <c r="AA223" s="54"/>
      <c r="AB223" s="54"/>
      <c r="AC223" s="54"/>
      <c r="AD223" s="54"/>
      <c r="AE223" s="54"/>
      <c r="AF223" s="54"/>
      <c r="AG223" s="43"/>
      <c r="AR223" s="43"/>
    </row>
    <row r="224">
      <c r="A224" s="90"/>
      <c r="B224" s="45"/>
      <c r="C224" s="90"/>
      <c r="D224" s="48"/>
      <c r="E224" s="54"/>
      <c r="F224" s="54"/>
      <c r="G224" s="54"/>
      <c r="H224" s="54"/>
      <c r="I224" s="54"/>
      <c r="J224" s="54"/>
      <c r="K224" s="43"/>
      <c r="L224" s="90"/>
      <c r="M224" s="45"/>
      <c r="N224" s="90"/>
      <c r="O224" s="45"/>
      <c r="P224" s="52"/>
      <c r="Q224" s="52"/>
      <c r="R224" s="52"/>
      <c r="S224" s="52"/>
      <c r="T224" s="52"/>
      <c r="U224" s="52"/>
      <c r="V224" s="43"/>
      <c r="W224" s="90"/>
      <c r="X224" s="45"/>
      <c r="Y224" s="90"/>
      <c r="Z224" s="48"/>
      <c r="AA224" s="54"/>
      <c r="AB224" s="54"/>
      <c r="AC224" s="54"/>
      <c r="AD224" s="54"/>
      <c r="AE224" s="54"/>
      <c r="AF224" s="54"/>
      <c r="AG224" s="43"/>
      <c r="AR224" s="43"/>
    </row>
    <row r="225">
      <c r="A225" s="90"/>
      <c r="B225" s="45"/>
      <c r="C225" s="90"/>
      <c r="D225" s="48"/>
      <c r="E225" s="54"/>
      <c r="F225" s="54"/>
      <c r="G225" s="54"/>
      <c r="H225" s="54"/>
      <c r="I225" s="54"/>
      <c r="J225" s="54"/>
      <c r="K225" s="43"/>
      <c r="L225" s="90"/>
      <c r="M225" s="45"/>
      <c r="N225" s="90"/>
      <c r="O225" s="45"/>
      <c r="P225" s="52"/>
      <c r="Q225" s="52"/>
      <c r="R225" s="52"/>
      <c r="S225" s="52"/>
      <c r="T225" s="52"/>
      <c r="U225" s="52"/>
      <c r="V225" s="43"/>
      <c r="W225" s="90"/>
      <c r="X225" s="45"/>
      <c r="Y225" s="90"/>
      <c r="Z225" s="48"/>
      <c r="AA225" s="54"/>
      <c r="AB225" s="54"/>
      <c r="AC225" s="54"/>
      <c r="AD225" s="54"/>
      <c r="AE225" s="54"/>
      <c r="AF225" s="54"/>
      <c r="AG225" s="43"/>
      <c r="AR225" s="43"/>
    </row>
    <row r="226">
      <c r="A226" s="90"/>
      <c r="B226" s="45"/>
      <c r="C226" s="90"/>
      <c r="D226" s="48"/>
      <c r="E226" s="54"/>
      <c r="F226" s="54"/>
      <c r="G226" s="54"/>
      <c r="H226" s="54"/>
      <c r="I226" s="54"/>
      <c r="J226" s="54"/>
      <c r="K226" s="43"/>
      <c r="L226" s="90"/>
      <c r="M226" s="45"/>
      <c r="N226" s="90"/>
      <c r="O226" s="45"/>
      <c r="P226" s="52"/>
      <c r="Q226" s="52"/>
      <c r="R226" s="52"/>
      <c r="S226" s="52"/>
      <c r="T226" s="52"/>
      <c r="U226" s="52"/>
      <c r="V226" s="43"/>
      <c r="W226" s="90"/>
      <c r="X226" s="45"/>
      <c r="Y226" s="90"/>
      <c r="Z226" s="48"/>
      <c r="AA226" s="54"/>
      <c r="AB226" s="54"/>
      <c r="AC226" s="54"/>
      <c r="AD226" s="54"/>
      <c r="AE226" s="54"/>
      <c r="AF226" s="54"/>
      <c r="AG226" s="43"/>
      <c r="AR226" s="43"/>
    </row>
    <row r="227">
      <c r="A227" s="90"/>
      <c r="B227" s="45"/>
      <c r="C227" s="90"/>
      <c r="D227" s="48"/>
      <c r="E227" s="54"/>
      <c r="F227" s="54"/>
      <c r="G227" s="54"/>
      <c r="H227" s="54"/>
      <c r="I227" s="54"/>
      <c r="J227" s="54"/>
      <c r="K227" s="43"/>
      <c r="L227" s="90"/>
      <c r="M227" s="45"/>
      <c r="N227" s="90"/>
      <c r="O227" s="45"/>
      <c r="P227" s="52"/>
      <c r="Q227" s="52"/>
      <c r="R227" s="52"/>
      <c r="S227" s="52"/>
      <c r="T227" s="52"/>
      <c r="U227" s="52"/>
      <c r="V227" s="43"/>
      <c r="W227" s="90"/>
      <c r="X227" s="45"/>
      <c r="Y227" s="90"/>
      <c r="Z227" s="48"/>
      <c r="AA227" s="54"/>
      <c r="AB227" s="54"/>
      <c r="AC227" s="54"/>
      <c r="AD227" s="54"/>
      <c r="AE227" s="54"/>
      <c r="AF227" s="54"/>
      <c r="AG227" s="43"/>
      <c r="AR227" s="43"/>
    </row>
    <row r="228">
      <c r="A228" s="90"/>
      <c r="B228" s="45"/>
      <c r="C228" s="90"/>
      <c r="D228" s="48"/>
      <c r="E228" s="54"/>
      <c r="F228" s="54"/>
      <c r="G228" s="54"/>
      <c r="H228" s="54"/>
      <c r="I228" s="54"/>
      <c r="J228" s="54"/>
      <c r="K228" s="43"/>
      <c r="L228" s="90"/>
      <c r="M228" s="45"/>
      <c r="N228" s="90"/>
      <c r="O228" s="45"/>
      <c r="P228" s="52"/>
      <c r="Q228" s="52"/>
      <c r="R228" s="52"/>
      <c r="S228" s="52"/>
      <c r="T228" s="52"/>
      <c r="U228" s="52"/>
      <c r="V228" s="43"/>
      <c r="W228" s="90"/>
      <c r="X228" s="45"/>
      <c r="Y228" s="90"/>
      <c r="Z228" s="48"/>
      <c r="AA228" s="54"/>
      <c r="AB228" s="54"/>
      <c r="AC228" s="54"/>
      <c r="AD228" s="54"/>
      <c r="AE228" s="54"/>
      <c r="AF228" s="54"/>
      <c r="AG228" s="43"/>
      <c r="AR228" s="43"/>
    </row>
    <row r="229">
      <c r="A229" s="90"/>
      <c r="B229" s="45"/>
      <c r="C229" s="90"/>
      <c r="D229" s="48"/>
      <c r="E229" s="54"/>
      <c r="F229" s="54"/>
      <c r="G229" s="54"/>
      <c r="H229" s="54"/>
      <c r="I229" s="54"/>
      <c r="J229" s="54"/>
      <c r="K229" s="43"/>
      <c r="L229" s="90"/>
      <c r="M229" s="45"/>
      <c r="N229" s="90"/>
      <c r="O229" s="45"/>
      <c r="P229" s="52"/>
      <c r="Q229" s="52"/>
      <c r="R229" s="52"/>
      <c r="S229" s="52"/>
      <c r="T229" s="52"/>
      <c r="U229" s="52"/>
      <c r="V229" s="43"/>
      <c r="W229" s="90"/>
      <c r="X229" s="45"/>
      <c r="Y229" s="90"/>
      <c r="Z229" s="48"/>
      <c r="AA229" s="54"/>
      <c r="AB229" s="54"/>
      <c r="AC229" s="54"/>
      <c r="AD229" s="54"/>
      <c r="AE229" s="54"/>
      <c r="AF229" s="54"/>
      <c r="AG229" s="43"/>
      <c r="AR229" s="43"/>
    </row>
    <row r="230">
      <c r="A230" s="90"/>
      <c r="B230" s="45"/>
      <c r="C230" s="90"/>
      <c r="D230" s="48"/>
      <c r="E230" s="54"/>
      <c r="F230" s="54"/>
      <c r="G230" s="54"/>
      <c r="H230" s="54"/>
      <c r="I230" s="54"/>
      <c r="J230" s="54"/>
      <c r="K230" s="43"/>
      <c r="L230" s="90"/>
      <c r="M230" s="45"/>
      <c r="N230" s="90"/>
      <c r="O230" s="45"/>
      <c r="P230" s="52"/>
      <c r="Q230" s="52"/>
      <c r="R230" s="52"/>
      <c r="S230" s="52"/>
      <c r="T230" s="52"/>
      <c r="U230" s="52"/>
      <c r="V230" s="43"/>
      <c r="W230" s="90"/>
      <c r="X230" s="45"/>
      <c r="Y230" s="90"/>
      <c r="Z230" s="48"/>
      <c r="AA230" s="54"/>
      <c r="AB230" s="54"/>
      <c r="AC230" s="54"/>
      <c r="AD230" s="54"/>
      <c r="AE230" s="54"/>
      <c r="AF230" s="54"/>
      <c r="AG230" s="43"/>
      <c r="AR230" s="43"/>
    </row>
    <row r="231">
      <c r="A231" s="90"/>
      <c r="B231" s="45"/>
      <c r="C231" s="90"/>
      <c r="D231" s="48"/>
      <c r="E231" s="54"/>
      <c r="F231" s="54"/>
      <c r="G231" s="54"/>
      <c r="H231" s="54"/>
      <c r="I231" s="54"/>
      <c r="J231" s="54"/>
      <c r="K231" s="43"/>
      <c r="L231" s="90"/>
      <c r="M231" s="45"/>
      <c r="N231" s="90"/>
      <c r="O231" s="45"/>
      <c r="P231" s="52"/>
      <c r="Q231" s="52"/>
      <c r="R231" s="52"/>
      <c r="S231" s="52"/>
      <c r="T231" s="52"/>
      <c r="U231" s="52"/>
      <c r="V231" s="43"/>
      <c r="W231" s="90"/>
      <c r="X231" s="45"/>
      <c r="Y231" s="90"/>
      <c r="Z231" s="48"/>
      <c r="AA231" s="54"/>
      <c r="AB231" s="54"/>
      <c r="AC231" s="54"/>
      <c r="AD231" s="54"/>
      <c r="AE231" s="54"/>
      <c r="AF231" s="54"/>
      <c r="AG231" s="43"/>
      <c r="AR231" s="43"/>
    </row>
    <row r="232">
      <c r="A232" s="90"/>
      <c r="B232" s="45"/>
      <c r="C232" s="90"/>
      <c r="D232" s="48"/>
      <c r="E232" s="54"/>
      <c r="F232" s="54"/>
      <c r="G232" s="54"/>
      <c r="H232" s="54"/>
      <c r="I232" s="54"/>
      <c r="J232" s="54"/>
      <c r="K232" s="43"/>
      <c r="L232" s="90"/>
      <c r="M232" s="45"/>
      <c r="N232" s="90"/>
      <c r="O232" s="45"/>
      <c r="P232" s="52"/>
      <c r="Q232" s="52"/>
      <c r="R232" s="52"/>
      <c r="S232" s="52"/>
      <c r="T232" s="52"/>
      <c r="U232" s="52"/>
      <c r="V232" s="43"/>
      <c r="W232" s="90"/>
      <c r="X232" s="45"/>
      <c r="Y232" s="90"/>
      <c r="Z232" s="48"/>
      <c r="AA232" s="54"/>
      <c r="AB232" s="54"/>
      <c r="AC232" s="54"/>
      <c r="AD232" s="54"/>
      <c r="AE232" s="54"/>
      <c r="AF232" s="54"/>
      <c r="AG232" s="43"/>
      <c r="AR232" s="43"/>
    </row>
    <row r="233">
      <c r="A233" s="90"/>
      <c r="B233" s="45"/>
      <c r="C233" s="90"/>
      <c r="D233" s="48"/>
      <c r="E233" s="54"/>
      <c r="F233" s="54"/>
      <c r="G233" s="54"/>
      <c r="H233" s="54"/>
      <c r="I233" s="54"/>
      <c r="J233" s="54"/>
      <c r="K233" s="43"/>
      <c r="L233" s="90"/>
      <c r="M233" s="45"/>
      <c r="N233" s="90"/>
      <c r="O233" s="45"/>
      <c r="P233" s="52"/>
      <c r="Q233" s="52"/>
      <c r="R233" s="52"/>
      <c r="S233" s="52"/>
      <c r="T233" s="52"/>
      <c r="U233" s="52"/>
      <c r="V233" s="43"/>
      <c r="W233" s="90"/>
      <c r="X233" s="45"/>
      <c r="Y233" s="90"/>
      <c r="Z233" s="48"/>
      <c r="AA233" s="54"/>
      <c r="AB233" s="54"/>
      <c r="AC233" s="54"/>
      <c r="AD233" s="54"/>
      <c r="AE233" s="54"/>
      <c r="AF233" s="54"/>
      <c r="AG233" s="43"/>
      <c r="AR233" s="43"/>
    </row>
    <row r="234">
      <c r="A234" s="90"/>
      <c r="B234" s="45"/>
      <c r="C234" s="90"/>
      <c r="D234" s="48"/>
      <c r="E234" s="54"/>
      <c r="F234" s="54"/>
      <c r="G234" s="54"/>
      <c r="H234" s="54"/>
      <c r="I234" s="54"/>
      <c r="J234" s="54"/>
      <c r="K234" s="43"/>
      <c r="L234" s="90"/>
      <c r="M234" s="45"/>
      <c r="N234" s="90"/>
      <c r="O234" s="45"/>
      <c r="P234" s="52"/>
      <c r="Q234" s="52"/>
      <c r="R234" s="52"/>
      <c r="S234" s="52"/>
      <c r="T234" s="52"/>
      <c r="U234" s="52"/>
      <c r="V234" s="43"/>
      <c r="W234" s="90"/>
      <c r="X234" s="45"/>
      <c r="Y234" s="90"/>
      <c r="Z234" s="48"/>
      <c r="AA234" s="54"/>
      <c r="AB234" s="54"/>
      <c r="AC234" s="54"/>
      <c r="AD234" s="54"/>
      <c r="AE234" s="54"/>
      <c r="AF234" s="54"/>
      <c r="AG234" s="43"/>
      <c r="AR234" s="43"/>
    </row>
    <row r="235">
      <c r="A235" s="90"/>
      <c r="B235" s="45"/>
      <c r="C235" s="90"/>
      <c r="D235" s="48"/>
      <c r="E235" s="54"/>
      <c r="F235" s="54"/>
      <c r="G235" s="54"/>
      <c r="H235" s="54"/>
      <c r="I235" s="54"/>
      <c r="J235" s="54"/>
      <c r="K235" s="43"/>
      <c r="L235" s="90"/>
      <c r="M235" s="45"/>
      <c r="N235" s="90"/>
      <c r="O235" s="45"/>
      <c r="P235" s="52"/>
      <c r="Q235" s="52"/>
      <c r="R235" s="52"/>
      <c r="S235" s="52"/>
      <c r="T235" s="52"/>
      <c r="U235" s="52"/>
      <c r="V235" s="43"/>
      <c r="W235" s="90"/>
      <c r="X235" s="45"/>
      <c r="Y235" s="90"/>
      <c r="Z235" s="48"/>
      <c r="AA235" s="54"/>
      <c r="AB235" s="54"/>
      <c r="AC235" s="54"/>
      <c r="AD235" s="54"/>
      <c r="AE235" s="54"/>
      <c r="AF235" s="54"/>
      <c r="AG235" s="43"/>
      <c r="AR235" s="43"/>
    </row>
    <row r="236">
      <c r="A236" s="90"/>
      <c r="B236" s="45"/>
      <c r="C236" s="90"/>
      <c r="D236" s="48"/>
      <c r="E236" s="54"/>
      <c r="F236" s="54"/>
      <c r="G236" s="54"/>
      <c r="H236" s="54"/>
      <c r="I236" s="54"/>
      <c r="J236" s="54"/>
      <c r="K236" s="43"/>
      <c r="L236" s="90"/>
      <c r="M236" s="45"/>
      <c r="N236" s="90"/>
      <c r="O236" s="45"/>
      <c r="P236" s="52"/>
      <c r="Q236" s="52"/>
      <c r="R236" s="52"/>
      <c r="S236" s="52"/>
      <c r="T236" s="52"/>
      <c r="U236" s="52"/>
      <c r="V236" s="43"/>
      <c r="W236" s="90"/>
      <c r="X236" s="45"/>
      <c r="Y236" s="90"/>
      <c r="Z236" s="48"/>
      <c r="AA236" s="54"/>
      <c r="AB236" s="54"/>
      <c r="AC236" s="54"/>
      <c r="AD236" s="54"/>
      <c r="AE236" s="54"/>
      <c r="AF236" s="54"/>
      <c r="AG236" s="43"/>
      <c r="AR236" s="43"/>
    </row>
    <row r="237">
      <c r="A237" s="90"/>
      <c r="B237" s="45"/>
      <c r="C237" s="90"/>
      <c r="D237" s="48"/>
      <c r="E237" s="54"/>
      <c r="F237" s="54"/>
      <c r="G237" s="54"/>
      <c r="H237" s="54"/>
      <c r="I237" s="54"/>
      <c r="J237" s="54"/>
      <c r="K237" s="43"/>
      <c r="L237" s="90"/>
      <c r="M237" s="45"/>
      <c r="N237" s="90"/>
      <c r="O237" s="45"/>
      <c r="P237" s="52"/>
      <c r="Q237" s="52"/>
      <c r="R237" s="52"/>
      <c r="S237" s="52"/>
      <c r="T237" s="52"/>
      <c r="U237" s="52"/>
      <c r="V237" s="43"/>
      <c r="W237" s="90"/>
      <c r="X237" s="45"/>
      <c r="Y237" s="90"/>
      <c r="Z237" s="48"/>
      <c r="AA237" s="54"/>
      <c r="AB237" s="54"/>
      <c r="AC237" s="54"/>
      <c r="AD237" s="54"/>
      <c r="AE237" s="54"/>
      <c r="AF237" s="54"/>
      <c r="AG237" s="43"/>
      <c r="AR237" s="43"/>
    </row>
    <row r="238">
      <c r="A238" s="90"/>
      <c r="B238" s="45"/>
      <c r="C238" s="90"/>
      <c r="D238" s="48"/>
      <c r="E238" s="54"/>
      <c r="F238" s="54"/>
      <c r="G238" s="54"/>
      <c r="H238" s="54"/>
      <c r="I238" s="54"/>
      <c r="J238" s="54"/>
      <c r="K238" s="43"/>
      <c r="L238" s="90"/>
      <c r="M238" s="45"/>
      <c r="N238" s="90"/>
      <c r="O238" s="45"/>
      <c r="P238" s="52"/>
      <c r="Q238" s="52"/>
      <c r="R238" s="52"/>
      <c r="S238" s="52"/>
      <c r="T238" s="52"/>
      <c r="U238" s="52"/>
      <c r="V238" s="43"/>
      <c r="W238" s="90"/>
      <c r="X238" s="45"/>
      <c r="Y238" s="90"/>
      <c r="Z238" s="48"/>
      <c r="AA238" s="54"/>
      <c r="AB238" s="54"/>
      <c r="AC238" s="54"/>
      <c r="AD238" s="54"/>
      <c r="AE238" s="54"/>
      <c r="AF238" s="54"/>
      <c r="AG238" s="43"/>
      <c r="AR238" s="43"/>
    </row>
    <row r="239">
      <c r="A239" s="90"/>
      <c r="B239" s="45"/>
      <c r="C239" s="90"/>
      <c r="D239" s="48"/>
      <c r="E239" s="54"/>
      <c r="F239" s="54"/>
      <c r="G239" s="54"/>
      <c r="H239" s="54"/>
      <c r="I239" s="54"/>
      <c r="J239" s="54"/>
      <c r="K239" s="43"/>
      <c r="L239" s="90"/>
      <c r="M239" s="45"/>
      <c r="N239" s="90"/>
      <c r="O239" s="45"/>
      <c r="P239" s="52"/>
      <c r="Q239" s="52"/>
      <c r="R239" s="52"/>
      <c r="S239" s="52"/>
      <c r="T239" s="52"/>
      <c r="U239" s="52"/>
      <c r="V239" s="43"/>
      <c r="W239" s="90"/>
      <c r="X239" s="45"/>
      <c r="Y239" s="90"/>
      <c r="Z239" s="48"/>
      <c r="AA239" s="54"/>
      <c r="AB239" s="54"/>
      <c r="AC239" s="54"/>
      <c r="AD239" s="54"/>
      <c r="AE239" s="54"/>
      <c r="AF239" s="54"/>
      <c r="AG239" s="43"/>
      <c r="AR239" s="43"/>
    </row>
    <row r="240">
      <c r="A240" s="90"/>
      <c r="B240" s="45"/>
      <c r="C240" s="90"/>
      <c r="D240" s="48"/>
      <c r="E240" s="54"/>
      <c r="F240" s="54"/>
      <c r="G240" s="54"/>
      <c r="H240" s="54"/>
      <c r="I240" s="54"/>
      <c r="J240" s="54"/>
      <c r="K240" s="43"/>
      <c r="L240" s="90"/>
      <c r="M240" s="45"/>
      <c r="N240" s="90"/>
      <c r="O240" s="45"/>
      <c r="P240" s="52"/>
      <c r="Q240" s="52"/>
      <c r="R240" s="52"/>
      <c r="S240" s="52"/>
      <c r="T240" s="52"/>
      <c r="U240" s="52"/>
      <c r="V240" s="43"/>
      <c r="W240" s="90"/>
      <c r="X240" s="45"/>
      <c r="Y240" s="90"/>
      <c r="Z240" s="48"/>
      <c r="AA240" s="54"/>
      <c r="AB240" s="54"/>
      <c r="AC240" s="54"/>
      <c r="AD240" s="54"/>
      <c r="AE240" s="54"/>
      <c r="AF240" s="54"/>
      <c r="AG240" s="43"/>
      <c r="AR240" s="43"/>
    </row>
    <row r="241">
      <c r="A241" s="90"/>
      <c r="B241" s="45"/>
      <c r="C241" s="90"/>
      <c r="D241" s="48"/>
      <c r="E241" s="54"/>
      <c r="F241" s="54"/>
      <c r="G241" s="54"/>
      <c r="H241" s="54"/>
      <c r="I241" s="54"/>
      <c r="J241" s="54"/>
      <c r="K241" s="43"/>
      <c r="L241" s="90"/>
      <c r="M241" s="45"/>
      <c r="N241" s="90"/>
      <c r="O241" s="45"/>
      <c r="P241" s="52"/>
      <c r="Q241" s="52"/>
      <c r="R241" s="52"/>
      <c r="S241" s="52"/>
      <c r="T241" s="52"/>
      <c r="U241" s="52"/>
      <c r="V241" s="43"/>
      <c r="W241" s="90"/>
      <c r="X241" s="45"/>
      <c r="Y241" s="90"/>
      <c r="Z241" s="48"/>
      <c r="AA241" s="54"/>
      <c r="AB241" s="54"/>
      <c r="AC241" s="54"/>
      <c r="AD241" s="54"/>
      <c r="AE241" s="54"/>
      <c r="AF241" s="54"/>
      <c r="AG241" s="43"/>
      <c r="AR241" s="43"/>
    </row>
    <row r="242">
      <c r="A242" s="90"/>
      <c r="B242" s="45"/>
      <c r="C242" s="90"/>
      <c r="D242" s="48"/>
      <c r="E242" s="54"/>
      <c r="F242" s="54"/>
      <c r="G242" s="54"/>
      <c r="H242" s="54"/>
      <c r="I242" s="54"/>
      <c r="J242" s="54"/>
      <c r="K242" s="43"/>
      <c r="L242" s="90"/>
      <c r="M242" s="45"/>
      <c r="N242" s="90"/>
      <c r="O242" s="45"/>
      <c r="P242" s="52"/>
      <c r="Q242" s="52"/>
      <c r="R242" s="52"/>
      <c r="S242" s="52"/>
      <c r="T242" s="52"/>
      <c r="U242" s="52"/>
      <c r="V242" s="43"/>
      <c r="W242" s="90"/>
      <c r="X242" s="45"/>
      <c r="Y242" s="90"/>
      <c r="Z242" s="48"/>
      <c r="AA242" s="54"/>
      <c r="AB242" s="54"/>
      <c r="AC242" s="54"/>
      <c r="AD242" s="54"/>
      <c r="AE242" s="54"/>
      <c r="AF242" s="54"/>
      <c r="AG242" s="43"/>
      <c r="AR242" s="43"/>
    </row>
    <row r="243">
      <c r="A243" s="90"/>
      <c r="B243" s="45"/>
      <c r="C243" s="90"/>
      <c r="D243" s="48"/>
      <c r="E243" s="54"/>
      <c r="F243" s="54"/>
      <c r="G243" s="54"/>
      <c r="H243" s="54"/>
      <c r="I243" s="54"/>
      <c r="J243" s="54"/>
      <c r="K243" s="43"/>
      <c r="L243" s="90"/>
      <c r="M243" s="45"/>
      <c r="N243" s="90"/>
      <c r="O243" s="45"/>
      <c r="P243" s="52"/>
      <c r="Q243" s="52"/>
      <c r="R243" s="52"/>
      <c r="S243" s="52"/>
      <c r="T243" s="52"/>
      <c r="U243" s="52"/>
      <c r="V243" s="43"/>
      <c r="W243" s="90"/>
      <c r="X243" s="45"/>
      <c r="Y243" s="99"/>
      <c r="Z243" s="48"/>
      <c r="AA243" s="54"/>
      <c r="AB243" s="54"/>
      <c r="AC243" s="54"/>
      <c r="AD243" s="54"/>
      <c r="AE243" s="54"/>
      <c r="AF243" s="54"/>
      <c r="AG243" s="43"/>
      <c r="AR243" s="43"/>
    </row>
    <row r="244">
      <c r="A244" s="90"/>
      <c r="B244" s="45"/>
      <c r="C244" s="90"/>
      <c r="D244" s="48"/>
      <c r="E244" s="54"/>
      <c r="F244" s="54"/>
      <c r="G244" s="54"/>
      <c r="H244" s="54"/>
      <c r="I244" s="54"/>
      <c r="J244" s="54"/>
      <c r="K244" s="43"/>
      <c r="L244" s="90"/>
      <c r="M244" s="45"/>
      <c r="N244" s="90"/>
      <c r="O244" s="45"/>
      <c r="P244" s="52"/>
      <c r="Q244" s="52"/>
      <c r="R244" s="52"/>
      <c r="S244" s="52"/>
      <c r="T244" s="52"/>
      <c r="U244" s="52"/>
      <c r="V244" s="43"/>
      <c r="W244" s="90"/>
      <c r="X244" s="45"/>
      <c r="Y244" s="99"/>
      <c r="Z244" s="48"/>
      <c r="AA244" s="54"/>
      <c r="AB244" s="54"/>
      <c r="AC244" s="54"/>
      <c r="AD244" s="54"/>
      <c r="AE244" s="54"/>
      <c r="AF244" s="54"/>
      <c r="AG244" s="43"/>
      <c r="AR244" s="43"/>
    </row>
    <row r="245">
      <c r="A245" s="90"/>
      <c r="B245" s="45"/>
      <c r="C245" s="90"/>
      <c r="D245" s="48"/>
      <c r="E245" s="54"/>
      <c r="F245" s="54"/>
      <c r="G245" s="54"/>
      <c r="H245" s="54"/>
      <c r="I245" s="54"/>
      <c r="J245" s="54"/>
      <c r="K245" s="43"/>
      <c r="L245" s="90"/>
      <c r="M245" s="45"/>
      <c r="N245" s="90"/>
      <c r="O245" s="45"/>
      <c r="P245" s="52"/>
      <c r="Q245" s="52"/>
      <c r="R245" s="52"/>
      <c r="S245" s="52"/>
      <c r="T245" s="52"/>
      <c r="U245" s="52"/>
      <c r="V245" s="43"/>
      <c r="W245" s="90"/>
      <c r="X245" s="45"/>
      <c r="Y245" s="99"/>
      <c r="Z245" s="48"/>
      <c r="AA245" s="54"/>
      <c r="AB245" s="54"/>
      <c r="AC245" s="54"/>
      <c r="AD245" s="54"/>
      <c r="AE245" s="54"/>
      <c r="AF245" s="54"/>
      <c r="AG245" s="43"/>
      <c r="AR245" s="43"/>
    </row>
    <row r="246">
      <c r="A246" s="90"/>
      <c r="B246" s="45"/>
      <c r="C246" s="90"/>
      <c r="D246" s="48"/>
      <c r="E246" s="54"/>
      <c r="F246" s="54"/>
      <c r="G246" s="54"/>
      <c r="H246" s="54"/>
      <c r="I246" s="54"/>
      <c r="J246" s="54"/>
      <c r="K246" s="43"/>
      <c r="L246" s="90"/>
      <c r="M246" s="45"/>
      <c r="N246" s="90"/>
      <c r="O246" s="45"/>
      <c r="P246" s="52"/>
      <c r="Q246" s="52"/>
      <c r="R246" s="52"/>
      <c r="S246" s="52"/>
      <c r="T246" s="52"/>
      <c r="U246" s="52"/>
      <c r="V246" s="43"/>
      <c r="W246" s="90"/>
      <c r="X246" s="45"/>
      <c r="Y246" s="99"/>
      <c r="Z246" s="48"/>
      <c r="AA246" s="54"/>
      <c r="AB246" s="54"/>
      <c r="AC246" s="54"/>
      <c r="AD246" s="54"/>
      <c r="AE246" s="54"/>
      <c r="AF246" s="54"/>
      <c r="AG246" s="43"/>
      <c r="AR246" s="43"/>
    </row>
    <row r="247">
      <c r="A247" s="90"/>
      <c r="B247" s="45"/>
      <c r="C247" s="90"/>
      <c r="D247" s="48"/>
      <c r="E247" s="54"/>
      <c r="F247" s="54"/>
      <c r="G247" s="54"/>
      <c r="H247" s="54"/>
      <c r="I247" s="54"/>
      <c r="J247" s="54"/>
      <c r="K247" s="43"/>
      <c r="L247" s="90"/>
      <c r="M247" s="45"/>
      <c r="N247" s="90"/>
      <c r="O247" s="45"/>
      <c r="P247" s="52"/>
      <c r="Q247" s="52"/>
      <c r="R247" s="52"/>
      <c r="S247" s="52"/>
      <c r="T247" s="52"/>
      <c r="U247" s="52"/>
      <c r="V247" s="43"/>
      <c r="W247" s="90"/>
      <c r="X247" s="45"/>
      <c r="Y247" s="99"/>
      <c r="Z247" s="48"/>
      <c r="AA247" s="54"/>
      <c r="AB247" s="54"/>
      <c r="AC247" s="54"/>
      <c r="AD247" s="54"/>
      <c r="AE247" s="54"/>
      <c r="AF247" s="54"/>
      <c r="AG247" s="43"/>
      <c r="AR247" s="43"/>
    </row>
    <row r="248">
      <c r="A248" s="90"/>
      <c r="B248" s="45"/>
      <c r="C248" s="90"/>
      <c r="D248" s="48"/>
      <c r="E248" s="54"/>
      <c r="F248" s="54"/>
      <c r="G248" s="54"/>
      <c r="H248" s="54"/>
      <c r="I248" s="54"/>
      <c r="J248" s="54"/>
      <c r="K248" s="43"/>
      <c r="L248" s="90"/>
      <c r="M248" s="45"/>
      <c r="N248" s="90"/>
      <c r="O248" s="45"/>
      <c r="P248" s="52"/>
      <c r="Q248" s="52"/>
      <c r="R248" s="52"/>
      <c r="S248" s="52"/>
      <c r="T248" s="52"/>
      <c r="U248" s="52"/>
      <c r="V248" s="43"/>
      <c r="W248" s="90"/>
      <c r="X248" s="45"/>
      <c r="Y248" s="99"/>
      <c r="Z248" s="48"/>
      <c r="AA248" s="54"/>
      <c r="AB248" s="54"/>
      <c r="AC248" s="54"/>
      <c r="AD248" s="54"/>
      <c r="AE248" s="54"/>
      <c r="AF248" s="54"/>
      <c r="AG248" s="43"/>
      <c r="AR248" s="43"/>
    </row>
    <row r="249">
      <c r="A249" s="90"/>
      <c r="B249" s="45"/>
      <c r="C249" s="90"/>
      <c r="D249" s="48"/>
      <c r="E249" s="54"/>
      <c r="F249" s="54"/>
      <c r="G249" s="54"/>
      <c r="H249" s="54"/>
      <c r="I249" s="54"/>
      <c r="J249" s="54"/>
      <c r="K249" s="43"/>
      <c r="L249" s="90"/>
      <c r="M249" s="45"/>
      <c r="N249" s="90"/>
      <c r="O249" s="45"/>
      <c r="P249" s="52"/>
      <c r="Q249" s="52"/>
      <c r="R249" s="52"/>
      <c r="S249" s="52"/>
      <c r="T249" s="52"/>
      <c r="U249" s="52"/>
      <c r="V249" s="43"/>
      <c r="W249" s="90"/>
      <c r="X249" s="45"/>
      <c r="Y249" s="99"/>
      <c r="Z249" s="48"/>
      <c r="AA249" s="54"/>
      <c r="AB249" s="54"/>
      <c r="AC249" s="54"/>
      <c r="AD249" s="54"/>
      <c r="AE249" s="54"/>
      <c r="AF249" s="54"/>
      <c r="AG249" s="43"/>
      <c r="AR249" s="43"/>
    </row>
    <row r="250">
      <c r="A250" s="90"/>
      <c r="B250" s="45"/>
      <c r="C250" s="90"/>
      <c r="D250" s="48"/>
      <c r="E250" s="54"/>
      <c r="F250" s="54"/>
      <c r="G250" s="54"/>
      <c r="H250" s="54"/>
      <c r="I250" s="54"/>
      <c r="J250" s="54"/>
      <c r="K250" s="43"/>
      <c r="L250" s="90"/>
      <c r="M250" s="45"/>
      <c r="N250" s="90"/>
      <c r="O250" s="45"/>
      <c r="P250" s="52"/>
      <c r="Q250" s="52"/>
      <c r="R250" s="52"/>
      <c r="S250" s="52"/>
      <c r="T250" s="52"/>
      <c r="U250" s="52"/>
      <c r="V250" s="43"/>
      <c r="W250" s="90"/>
      <c r="X250" s="45"/>
      <c r="Y250" s="99"/>
      <c r="Z250" s="48"/>
      <c r="AA250" s="54"/>
      <c r="AB250" s="54"/>
      <c r="AC250" s="54"/>
      <c r="AD250" s="54"/>
      <c r="AE250" s="54"/>
      <c r="AF250" s="54"/>
      <c r="AG250" s="43"/>
      <c r="AR250" s="43"/>
    </row>
    <row r="251">
      <c r="A251" s="90"/>
      <c r="B251" s="45"/>
      <c r="C251" s="90"/>
      <c r="D251" s="48"/>
      <c r="E251" s="54"/>
      <c r="F251" s="54"/>
      <c r="G251" s="54"/>
      <c r="H251" s="54"/>
      <c r="I251" s="54"/>
      <c r="J251" s="54"/>
      <c r="K251" s="43"/>
      <c r="L251" s="90"/>
      <c r="M251" s="45"/>
      <c r="N251" s="90"/>
      <c r="O251" s="45"/>
      <c r="P251" s="52"/>
      <c r="Q251" s="52"/>
      <c r="R251" s="52"/>
      <c r="S251" s="52"/>
      <c r="T251" s="52"/>
      <c r="U251" s="52"/>
      <c r="V251" s="43"/>
      <c r="W251" s="90"/>
      <c r="X251" s="45"/>
      <c r="Y251" s="99"/>
      <c r="Z251" s="48"/>
      <c r="AA251" s="54"/>
      <c r="AB251" s="54"/>
      <c r="AC251" s="54"/>
      <c r="AD251" s="54"/>
      <c r="AE251" s="54"/>
      <c r="AF251" s="54"/>
      <c r="AG251" s="43"/>
      <c r="AR251" s="43"/>
    </row>
    <row r="252">
      <c r="A252" s="90"/>
      <c r="B252" s="45"/>
      <c r="C252" s="90"/>
      <c r="D252" s="48"/>
      <c r="E252" s="54"/>
      <c r="F252" s="54"/>
      <c r="G252" s="54"/>
      <c r="H252" s="54"/>
      <c r="I252" s="54"/>
      <c r="J252" s="54"/>
      <c r="K252" s="43"/>
      <c r="L252" s="90"/>
      <c r="M252" s="45"/>
      <c r="N252" s="90"/>
      <c r="O252" s="45"/>
      <c r="P252" s="52"/>
      <c r="Q252" s="52"/>
      <c r="R252" s="52"/>
      <c r="S252" s="52"/>
      <c r="T252" s="52"/>
      <c r="U252" s="52"/>
      <c r="V252" s="43"/>
      <c r="W252" s="90"/>
      <c r="X252" s="45"/>
      <c r="Y252" s="99"/>
      <c r="Z252" s="48"/>
      <c r="AA252" s="54"/>
      <c r="AB252" s="54"/>
      <c r="AC252" s="54"/>
      <c r="AD252" s="54"/>
      <c r="AE252" s="54"/>
      <c r="AF252" s="54"/>
      <c r="AG252" s="43"/>
      <c r="AR252" s="43"/>
    </row>
    <row r="253">
      <c r="A253" s="90"/>
      <c r="B253" s="45"/>
      <c r="C253" s="90"/>
      <c r="D253" s="48"/>
      <c r="E253" s="54"/>
      <c r="F253" s="54"/>
      <c r="G253" s="54"/>
      <c r="H253" s="54"/>
      <c r="I253" s="54"/>
      <c r="J253" s="54"/>
      <c r="K253" s="43"/>
      <c r="L253" s="90"/>
      <c r="M253" s="45"/>
      <c r="N253" s="90"/>
      <c r="O253" s="45"/>
      <c r="P253" s="52"/>
      <c r="Q253" s="52"/>
      <c r="R253" s="52"/>
      <c r="S253" s="52"/>
      <c r="T253" s="52"/>
      <c r="U253" s="52"/>
      <c r="V253" s="43"/>
      <c r="W253" s="90"/>
      <c r="X253" s="45"/>
      <c r="Y253" s="99"/>
      <c r="Z253" s="48"/>
      <c r="AA253" s="54"/>
      <c r="AB253" s="54"/>
      <c r="AC253" s="54"/>
      <c r="AD253" s="54"/>
      <c r="AE253" s="54"/>
      <c r="AF253" s="54"/>
      <c r="AG253" s="43"/>
      <c r="AR253" s="43"/>
    </row>
    <row r="254">
      <c r="A254" s="90"/>
      <c r="B254" s="45"/>
      <c r="C254" s="90"/>
      <c r="D254" s="48"/>
      <c r="E254" s="54"/>
      <c r="F254" s="54"/>
      <c r="G254" s="54"/>
      <c r="H254" s="54"/>
      <c r="I254" s="54"/>
      <c r="J254" s="54"/>
      <c r="K254" s="43"/>
      <c r="L254" s="90"/>
      <c r="M254" s="45"/>
      <c r="N254" s="90"/>
      <c r="O254" s="45"/>
      <c r="P254" s="52"/>
      <c r="Q254" s="52"/>
      <c r="R254" s="52"/>
      <c r="S254" s="52"/>
      <c r="T254" s="52"/>
      <c r="U254" s="52"/>
      <c r="V254" s="43"/>
      <c r="W254" s="90"/>
      <c r="X254" s="45"/>
      <c r="Y254" s="99"/>
      <c r="Z254" s="48"/>
      <c r="AA254" s="54"/>
      <c r="AB254" s="54"/>
      <c r="AC254" s="54"/>
      <c r="AD254" s="54"/>
      <c r="AE254" s="54"/>
      <c r="AF254" s="54"/>
      <c r="AG254" s="43"/>
      <c r="AR254" s="43"/>
    </row>
    <row r="255">
      <c r="A255" s="90"/>
      <c r="B255" s="45"/>
      <c r="C255" s="90"/>
      <c r="D255" s="48"/>
      <c r="E255" s="54"/>
      <c r="F255" s="54"/>
      <c r="G255" s="54"/>
      <c r="H255" s="54"/>
      <c r="I255" s="54"/>
      <c r="J255" s="54"/>
      <c r="K255" s="43"/>
      <c r="L255" s="90"/>
      <c r="M255" s="45"/>
      <c r="N255" s="90"/>
      <c r="O255" s="45"/>
      <c r="P255" s="52"/>
      <c r="Q255" s="52"/>
      <c r="R255" s="52"/>
      <c r="S255" s="52"/>
      <c r="T255" s="52"/>
      <c r="U255" s="52"/>
      <c r="V255" s="43"/>
      <c r="W255" s="90"/>
      <c r="X255" s="45"/>
      <c r="Y255" s="99"/>
      <c r="Z255" s="48"/>
      <c r="AA255" s="54"/>
      <c r="AB255" s="54"/>
      <c r="AC255" s="54"/>
      <c r="AD255" s="54"/>
      <c r="AE255" s="54"/>
      <c r="AF255" s="54"/>
      <c r="AG255" s="43"/>
      <c r="AR255" s="43"/>
    </row>
    <row r="256">
      <c r="A256" s="90"/>
      <c r="B256" s="45"/>
      <c r="C256" s="90"/>
      <c r="D256" s="48"/>
      <c r="E256" s="54"/>
      <c r="F256" s="54"/>
      <c r="G256" s="54"/>
      <c r="H256" s="54"/>
      <c r="I256" s="54"/>
      <c r="J256" s="54"/>
      <c r="K256" s="43"/>
      <c r="L256" s="90"/>
      <c r="M256" s="45"/>
      <c r="N256" s="90"/>
      <c r="O256" s="45"/>
      <c r="P256" s="52"/>
      <c r="Q256" s="52"/>
      <c r="R256" s="52"/>
      <c r="S256" s="52"/>
      <c r="T256" s="52"/>
      <c r="U256" s="52"/>
      <c r="V256" s="43"/>
      <c r="W256" s="90"/>
      <c r="X256" s="45"/>
      <c r="Y256" s="99"/>
      <c r="Z256" s="48"/>
      <c r="AA256" s="54"/>
      <c r="AB256" s="54"/>
      <c r="AC256" s="54"/>
      <c r="AD256" s="54"/>
      <c r="AE256" s="54"/>
      <c r="AF256" s="54"/>
      <c r="AG256" s="43"/>
      <c r="AR256" s="43"/>
    </row>
    <row r="257">
      <c r="A257" s="90"/>
      <c r="B257" s="45"/>
      <c r="C257" s="90"/>
      <c r="D257" s="48"/>
      <c r="E257" s="54"/>
      <c r="F257" s="54"/>
      <c r="G257" s="54"/>
      <c r="H257" s="54"/>
      <c r="I257" s="54"/>
      <c r="J257" s="54"/>
      <c r="K257" s="43"/>
      <c r="L257" s="90"/>
      <c r="M257" s="45"/>
      <c r="N257" s="90"/>
      <c r="O257" s="45"/>
      <c r="P257" s="52"/>
      <c r="Q257" s="52"/>
      <c r="R257" s="52"/>
      <c r="S257" s="52"/>
      <c r="T257" s="52"/>
      <c r="U257" s="52"/>
      <c r="V257" s="43"/>
      <c r="W257" s="90"/>
      <c r="X257" s="45"/>
      <c r="Y257" s="99"/>
      <c r="Z257" s="48"/>
      <c r="AA257" s="54"/>
      <c r="AB257" s="54"/>
      <c r="AC257" s="54"/>
      <c r="AD257" s="54"/>
      <c r="AE257" s="54"/>
      <c r="AF257" s="54"/>
      <c r="AG257" s="43"/>
      <c r="AR257" s="43"/>
    </row>
    <row r="258">
      <c r="A258" s="90"/>
      <c r="B258" s="45"/>
      <c r="C258" s="90"/>
      <c r="D258" s="48"/>
      <c r="E258" s="54"/>
      <c r="F258" s="54"/>
      <c r="G258" s="54"/>
      <c r="H258" s="54"/>
      <c r="I258" s="54"/>
      <c r="J258" s="54"/>
      <c r="K258" s="43"/>
      <c r="L258" s="90"/>
      <c r="M258" s="45"/>
      <c r="N258" s="90"/>
      <c r="O258" s="45"/>
      <c r="P258" s="52"/>
      <c r="Q258" s="52"/>
      <c r="R258" s="52"/>
      <c r="S258" s="52"/>
      <c r="T258" s="52"/>
      <c r="U258" s="52"/>
      <c r="V258" s="43"/>
      <c r="W258" s="90"/>
      <c r="X258" s="45"/>
      <c r="Y258" s="99"/>
      <c r="Z258" s="48"/>
      <c r="AA258" s="54"/>
      <c r="AB258" s="54"/>
      <c r="AC258" s="54"/>
      <c r="AD258" s="54"/>
      <c r="AE258" s="54"/>
      <c r="AF258" s="54"/>
      <c r="AG258" s="43"/>
      <c r="AR258" s="43"/>
    </row>
    <row r="259">
      <c r="A259" s="90"/>
      <c r="B259" s="45"/>
      <c r="C259" s="90"/>
      <c r="D259" s="48"/>
      <c r="E259" s="54"/>
      <c r="F259" s="54"/>
      <c r="G259" s="54"/>
      <c r="H259" s="54"/>
      <c r="I259" s="54"/>
      <c r="J259" s="54"/>
      <c r="K259" s="43"/>
      <c r="L259" s="90"/>
      <c r="M259" s="45"/>
      <c r="N259" s="90"/>
      <c r="O259" s="45"/>
      <c r="P259" s="52"/>
      <c r="Q259" s="52"/>
      <c r="R259" s="52"/>
      <c r="S259" s="52"/>
      <c r="T259" s="52"/>
      <c r="U259" s="52"/>
      <c r="V259" s="43"/>
      <c r="W259" s="90"/>
      <c r="X259" s="45"/>
      <c r="Y259" s="99"/>
      <c r="Z259" s="48"/>
      <c r="AA259" s="54"/>
      <c r="AB259" s="54"/>
      <c r="AC259" s="54"/>
      <c r="AD259" s="54"/>
      <c r="AE259" s="54"/>
      <c r="AF259" s="54"/>
      <c r="AG259" s="43"/>
      <c r="AR259" s="43"/>
    </row>
    <row r="260">
      <c r="A260" s="90"/>
      <c r="B260" s="45"/>
      <c r="C260" s="90"/>
      <c r="D260" s="48"/>
      <c r="E260" s="54"/>
      <c r="F260" s="54"/>
      <c r="G260" s="54"/>
      <c r="H260" s="54"/>
      <c r="I260" s="54"/>
      <c r="J260" s="54"/>
      <c r="K260" s="43"/>
      <c r="L260" s="90"/>
      <c r="M260" s="45"/>
      <c r="N260" s="90"/>
      <c r="O260" s="45"/>
      <c r="P260" s="52"/>
      <c r="Q260" s="52"/>
      <c r="R260" s="52"/>
      <c r="S260" s="52"/>
      <c r="T260" s="52"/>
      <c r="U260" s="52"/>
      <c r="V260" s="43"/>
      <c r="W260" s="90"/>
      <c r="X260" s="45"/>
      <c r="Y260" s="99"/>
      <c r="Z260" s="48"/>
      <c r="AA260" s="54"/>
      <c r="AB260" s="54"/>
      <c r="AC260" s="54"/>
      <c r="AD260" s="54"/>
      <c r="AE260" s="54"/>
      <c r="AF260" s="54"/>
      <c r="AG260" s="43"/>
      <c r="AR260" s="43"/>
    </row>
    <row r="261">
      <c r="D261" s="83"/>
      <c r="E261" s="83"/>
      <c r="F261" s="83"/>
      <c r="G261" s="83"/>
      <c r="H261" s="83"/>
      <c r="I261" s="83"/>
      <c r="J261" s="83"/>
      <c r="K261" s="43"/>
      <c r="V261" s="43"/>
      <c r="Z261" s="83"/>
      <c r="AA261" s="83"/>
      <c r="AB261" s="83"/>
      <c r="AC261" s="83"/>
      <c r="AD261" s="83"/>
      <c r="AE261" s="83"/>
      <c r="AF261" s="83"/>
      <c r="AG261" s="43"/>
      <c r="AR261" s="43"/>
    </row>
    <row r="262">
      <c r="D262" s="83"/>
      <c r="E262" s="83"/>
      <c r="F262" s="83"/>
      <c r="G262" s="83"/>
      <c r="H262" s="83"/>
      <c r="I262" s="83"/>
      <c r="J262" s="83"/>
      <c r="K262" s="43"/>
      <c r="V262" s="43"/>
      <c r="Z262" s="83"/>
      <c r="AA262" s="83"/>
      <c r="AB262" s="83"/>
      <c r="AC262" s="83"/>
      <c r="AD262" s="83"/>
      <c r="AE262" s="83"/>
      <c r="AF262" s="83"/>
      <c r="AG262" s="43"/>
      <c r="AR262" s="43"/>
    </row>
    <row r="263">
      <c r="K263" s="43"/>
      <c r="V263" s="43"/>
      <c r="Z263" s="83"/>
      <c r="AA263" s="83"/>
      <c r="AB263" s="83"/>
      <c r="AC263" s="83"/>
      <c r="AD263" s="83"/>
      <c r="AE263" s="83"/>
      <c r="AF263" s="83"/>
      <c r="AG263" s="43"/>
      <c r="AR263" s="43"/>
    </row>
    <row r="264">
      <c r="K264" s="43"/>
      <c r="V264" s="43"/>
      <c r="AG264" s="43"/>
      <c r="AR264" s="43"/>
    </row>
    <row r="265">
      <c r="K265" s="43"/>
      <c r="V265" s="43"/>
      <c r="AG265" s="43"/>
      <c r="AR265" s="43"/>
    </row>
    <row r="266">
      <c r="K266" s="43"/>
      <c r="V266" s="43"/>
      <c r="AG266" s="43"/>
      <c r="AR266" s="43"/>
    </row>
    <row r="267">
      <c r="K267" s="43"/>
      <c r="V267" s="43"/>
      <c r="AG267" s="43"/>
      <c r="AR267" s="43"/>
    </row>
    <row r="268">
      <c r="K268" s="43"/>
      <c r="V268" s="43"/>
      <c r="AG268" s="43"/>
      <c r="AR268" s="43"/>
    </row>
    <row r="269">
      <c r="K269" s="43"/>
      <c r="V269" s="43"/>
      <c r="AG269" s="43"/>
      <c r="AR269" s="43"/>
    </row>
    <row r="270">
      <c r="K270" s="43"/>
      <c r="V270" s="43"/>
      <c r="AG270" s="43"/>
      <c r="AR270" s="43"/>
    </row>
    <row r="271">
      <c r="K271" s="43"/>
      <c r="V271" s="43"/>
      <c r="AG271" s="43"/>
      <c r="AR271" s="43"/>
    </row>
    <row r="272">
      <c r="K272" s="43"/>
      <c r="V272" s="43"/>
      <c r="AG272" s="43"/>
      <c r="AR272" s="43"/>
    </row>
    <row r="273">
      <c r="K273" s="43"/>
      <c r="V273" s="43"/>
      <c r="AG273" s="43"/>
      <c r="AR273" s="43"/>
    </row>
    <row r="274">
      <c r="K274" s="43"/>
      <c r="V274" s="43"/>
      <c r="AG274" s="43"/>
      <c r="AR274" s="43"/>
    </row>
    <row r="275">
      <c r="K275" s="43"/>
      <c r="V275" s="43"/>
      <c r="AG275" s="43"/>
      <c r="AR275" s="43"/>
    </row>
    <row r="276">
      <c r="K276" s="43"/>
      <c r="V276" s="43"/>
      <c r="AG276" s="43"/>
      <c r="AR276" s="43"/>
    </row>
    <row r="277">
      <c r="K277" s="43"/>
      <c r="V277" s="43"/>
      <c r="AG277" s="43"/>
      <c r="AR277" s="43"/>
    </row>
    <row r="278">
      <c r="K278" s="43"/>
      <c r="V278" s="43"/>
      <c r="AG278" s="43"/>
      <c r="AR278" s="43"/>
    </row>
    <row r="279">
      <c r="K279" s="43"/>
      <c r="V279" s="43"/>
      <c r="AG279" s="43"/>
      <c r="AR279" s="43"/>
    </row>
    <row r="280">
      <c r="K280" s="43"/>
      <c r="V280" s="43"/>
      <c r="AG280" s="43"/>
      <c r="AR280" s="43"/>
    </row>
    <row r="281">
      <c r="K281" s="43"/>
      <c r="V281" s="43"/>
      <c r="AG281" s="43"/>
      <c r="AR281" s="43"/>
    </row>
    <row r="282">
      <c r="K282" s="43"/>
      <c r="V282" s="43"/>
      <c r="AG282" s="43"/>
      <c r="AR282" s="43"/>
    </row>
    <row r="283">
      <c r="K283" s="43"/>
      <c r="V283" s="43"/>
      <c r="AG283" s="43"/>
      <c r="AR283" s="43"/>
    </row>
    <row r="284">
      <c r="K284" s="43"/>
      <c r="V284" s="43"/>
      <c r="AG284" s="43"/>
      <c r="AR284" s="43"/>
    </row>
    <row r="285">
      <c r="K285" s="43"/>
      <c r="V285" s="43"/>
      <c r="AG285" s="43"/>
      <c r="AR285" s="43"/>
    </row>
    <row r="286">
      <c r="K286" s="43"/>
      <c r="V286" s="43"/>
      <c r="AG286" s="43"/>
      <c r="AR286" s="43"/>
    </row>
    <row r="287">
      <c r="K287" s="43"/>
      <c r="V287" s="43"/>
      <c r="AG287" s="43"/>
      <c r="AR287" s="43"/>
    </row>
    <row r="288">
      <c r="K288" s="43"/>
      <c r="V288" s="43"/>
      <c r="AG288" s="43"/>
      <c r="AR288" s="43"/>
    </row>
    <row r="289">
      <c r="K289" s="43"/>
      <c r="V289" s="43"/>
      <c r="AG289" s="43"/>
      <c r="AR289" s="43"/>
    </row>
    <row r="290">
      <c r="K290" s="43"/>
      <c r="V290" s="43"/>
      <c r="AG290" s="43"/>
      <c r="AR290" s="43"/>
    </row>
    <row r="291">
      <c r="K291" s="43"/>
      <c r="V291" s="43"/>
      <c r="AG291" s="43"/>
      <c r="AR291" s="43"/>
    </row>
    <row r="292">
      <c r="K292" s="43"/>
      <c r="V292" s="43"/>
      <c r="AG292" s="43"/>
      <c r="AR292" s="43"/>
    </row>
    <row r="293">
      <c r="K293" s="43"/>
      <c r="V293" s="43"/>
      <c r="AG293" s="43"/>
      <c r="AR293" s="43"/>
    </row>
    <row r="294">
      <c r="K294" s="43"/>
      <c r="V294" s="43"/>
      <c r="AG294" s="43"/>
      <c r="AR294" s="43"/>
    </row>
    <row r="295">
      <c r="K295" s="43"/>
      <c r="V295" s="43"/>
      <c r="AG295" s="43"/>
      <c r="AR295" s="43"/>
    </row>
    <row r="296">
      <c r="K296" s="43"/>
      <c r="V296" s="43"/>
      <c r="AG296" s="43"/>
      <c r="AR296" s="43"/>
    </row>
    <row r="297">
      <c r="K297" s="43"/>
      <c r="V297" s="43"/>
      <c r="AG297" s="43"/>
      <c r="AR297" s="43"/>
    </row>
    <row r="298">
      <c r="K298" s="43"/>
      <c r="V298" s="43"/>
      <c r="AG298" s="43"/>
      <c r="AR298" s="43"/>
    </row>
    <row r="299">
      <c r="K299" s="43"/>
      <c r="V299" s="43"/>
      <c r="AG299" s="43"/>
      <c r="AR299" s="43"/>
    </row>
    <row r="300">
      <c r="K300" s="43"/>
      <c r="V300" s="43"/>
      <c r="AG300" s="43"/>
      <c r="AR300" s="43"/>
    </row>
    <row r="301">
      <c r="K301" s="43"/>
      <c r="V301" s="43"/>
      <c r="AG301" s="43"/>
      <c r="AR301" s="43"/>
    </row>
    <row r="302">
      <c r="K302" s="43"/>
      <c r="V302" s="43"/>
      <c r="AG302" s="43"/>
      <c r="AR302" s="43"/>
    </row>
    <row r="303">
      <c r="K303" s="43"/>
      <c r="V303" s="43"/>
      <c r="AG303" s="43"/>
      <c r="AR303" s="43"/>
    </row>
    <row r="304">
      <c r="K304" s="43"/>
      <c r="V304" s="43"/>
      <c r="AG304" s="43"/>
      <c r="AR304" s="43"/>
    </row>
    <row r="305">
      <c r="K305" s="43"/>
      <c r="V305" s="43"/>
      <c r="AG305" s="43"/>
      <c r="AR305" s="43"/>
    </row>
    <row r="306">
      <c r="K306" s="43"/>
      <c r="V306" s="43"/>
      <c r="AG306" s="43"/>
      <c r="AR306" s="43"/>
    </row>
    <row r="307">
      <c r="K307" s="43"/>
      <c r="V307" s="43"/>
      <c r="AG307" s="43"/>
      <c r="AR307" s="43"/>
    </row>
    <row r="308">
      <c r="K308" s="43"/>
      <c r="V308" s="43"/>
      <c r="AG308" s="43"/>
      <c r="AR308" s="43"/>
    </row>
    <row r="309">
      <c r="K309" s="43"/>
      <c r="V309" s="43"/>
      <c r="AG309" s="43"/>
      <c r="AR309" s="43"/>
    </row>
    <row r="310">
      <c r="K310" s="43"/>
      <c r="V310" s="43"/>
      <c r="AG310" s="43"/>
      <c r="AR310" s="43"/>
    </row>
    <row r="311">
      <c r="K311" s="43"/>
      <c r="V311" s="43"/>
      <c r="AG311" s="43"/>
      <c r="AR311" s="43"/>
    </row>
    <row r="312">
      <c r="K312" s="43"/>
      <c r="V312" s="43"/>
      <c r="AG312" s="43"/>
      <c r="AR312" s="43"/>
    </row>
    <row r="313">
      <c r="K313" s="43"/>
      <c r="V313" s="43"/>
      <c r="AG313" s="43"/>
      <c r="AR313" s="43"/>
    </row>
    <row r="314">
      <c r="K314" s="43"/>
      <c r="V314" s="43"/>
      <c r="AG314" s="43"/>
      <c r="AR314" s="43"/>
    </row>
    <row r="315">
      <c r="K315" s="43"/>
      <c r="V315" s="43"/>
      <c r="AG315" s="43"/>
      <c r="AR315" s="43"/>
    </row>
    <row r="316">
      <c r="K316" s="43"/>
      <c r="V316" s="43"/>
      <c r="AG316" s="43"/>
      <c r="AR316" s="43"/>
    </row>
    <row r="317">
      <c r="K317" s="43"/>
      <c r="V317" s="43"/>
      <c r="AG317" s="43"/>
      <c r="AR317" s="43"/>
    </row>
    <row r="318">
      <c r="K318" s="43"/>
      <c r="V318" s="43"/>
      <c r="AG318" s="43"/>
      <c r="AR318" s="43"/>
    </row>
    <row r="319">
      <c r="K319" s="43"/>
      <c r="V319" s="43"/>
      <c r="AG319" s="43"/>
      <c r="AR319" s="43"/>
    </row>
    <row r="320">
      <c r="K320" s="43"/>
      <c r="V320" s="43"/>
      <c r="AG320" s="43"/>
      <c r="AR320" s="43"/>
    </row>
    <row r="321">
      <c r="K321" s="43"/>
      <c r="V321" s="43"/>
      <c r="AG321" s="43"/>
      <c r="AR321" s="43"/>
    </row>
    <row r="322">
      <c r="K322" s="43"/>
      <c r="V322" s="43"/>
      <c r="AG322" s="43"/>
      <c r="AR322" s="43"/>
    </row>
    <row r="323">
      <c r="K323" s="43"/>
      <c r="V323" s="43"/>
      <c r="AG323" s="43"/>
      <c r="AR323" s="43"/>
    </row>
    <row r="324">
      <c r="K324" s="43"/>
      <c r="V324" s="43"/>
      <c r="AG324" s="43"/>
      <c r="AR324" s="43"/>
    </row>
    <row r="325">
      <c r="K325" s="43"/>
      <c r="V325" s="43"/>
      <c r="AG325" s="43"/>
      <c r="AR325" s="43"/>
    </row>
    <row r="326">
      <c r="K326" s="43"/>
      <c r="V326" s="43"/>
      <c r="AG326" s="43"/>
      <c r="AR326" s="43"/>
    </row>
    <row r="327">
      <c r="K327" s="43"/>
      <c r="V327" s="43"/>
      <c r="AG327" s="43"/>
      <c r="AR327" s="43"/>
    </row>
    <row r="328">
      <c r="K328" s="43"/>
      <c r="V328" s="43"/>
      <c r="AG328" s="43"/>
      <c r="AR328" s="43"/>
    </row>
    <row r="329">
      <c r="K329" s="43"/>
      <c r="V329" s="43"/>
      <c r="AG329" s="43"/>
      <c r="AR329" s="43"/>
    </row>
    <row r="330">
      <c r="K330" s="43"/>
      <c r="V330" s="43"/>
      <c r="AG330" s="43"/>
      <c r="AR330" s="43"/>
    </row>
    <row r="331">
      <c r="K331" s="43"/>
      <c r="V331" s="43"/>
      <c r="AG331" s="43"/>
      <c r="AR331" s="43"/>
    </row>
    <row r="332">
      <c r="K332" s="43"/>
      <c r="V332" s="43"/>
      <c r="AG332" s="43"/>
      <c r="AR332" s="43"/>
    </row>
    <row r="333">
      <c r="K333" s="43"/>
      <c r="V333" s="43"/>
      <c r="AG333" s="43"/>
      <c r="AR333" s="43"/>
    </row>
    <row r="334">
      <c r="K334" s="43"/>
      <c r="V334" s="43"/>
      <c r="AG334" s="43"/>
      <c r="AR334" s="43"/>
    </row>
    <row r="335">
      <c r="K335" s="43"/>
      <c r="V335" s="43"/>
      <c r="AG335" s="43"/>
      <c r="AR335" s="43"/>
    </row>
    <row r="336">
      <c r="K336" s="43"/>
      <c r="V336" s="43"/>
      <c r="AG336" s="43"/>
      <c r="AR336" s="43"/>
    </row>
    <row r="337">
      <c r="K337" s="43"/>
      <c r="V337" s="43"/>
      <c r="AG337" s="43"/>
      <c r="AR337" s="43"/>
    </row>
    <row r="338">
      <c r="K338" s="43"/>
      <c r="V338" s="43"/>
      <c r="AG338" s="43"/>
      <c r="AR338" s="43"/>
    </row>
    <row r="339">
      <c r="K339" s="43"/>
      <c r="V339" s="43"/>
      <c r="AG339" s="43"/>
      <c r="AR339" s="43"/>
    </row>
    <row r="340">
      <c r="K340" s="43"/>
      <c r="V340" s="43"/>
      <c r="AG340" s="43"/>
      <c r="AR340" s="43"/>
    </row>
    <row r="341">
      <c r="K341" s="43"/>
      <c r="V341" s="43"/>
      <c r="AG341" s="43"/>
      <c r="AR341" s="43"/>
    </row>
    <row r="342">
      <c r="K342" s="43"/>
      <c r="V342" s="43"/>
      <c r="AG342" s="43"/>
      <c r="AR342" s="43"/>
    </row>
    <row r="343">
      <c r="K343" s="43"/>
      <c r="V343" s="43"/>
      <c r="AG343" s="43"/>
      <c r="AR343" s="43"/>
    </row>
    <row r="344">
      <c r="K344" s="43"/>
      <c r="V344" s="43"/>
      <c r="AG344" s="43"/>
      <c r="AR344" s="43"/>
    </row>
    <row r="345">
      <c r="K345" s="43"/>
      <c r="V345" s="43"/>
      <c r="AG345" s="43"/>
      <c r="AR345" s="43"/>
    </row>
    <row r="346">
      <c r="K346" s="43"/>
      <c r="V346" s="43"/>
      <c r="AG346" s="43"/>
      <c r="AR346" s="43"/>
    </row>
    <row r="347">
      <c r="K347" s="43"/>
      <c r="V347" s="43"/>
      <c r="AG347" s="43"/>
      <c r="AR347" s="43"/>
    </row>
    <row r="348">
      <c r="K348" s="43"/>
      <c r="V348" s="43"/>
      <c r="AG348" s="43"/>
      <c r="AR348" s="43"/>
    </row>
    <row r="349">
      <c r="K349" s="43"/>
      <c r="V349" s="43"/>
      <c r="AG349" s="43"/>
      <c r="AR349" s="43"/>
    </row>
    <row r="350">
      <c r="K350" s="43"/>
      <c r="V350" s="43"/>
      <c r="AG350" s="43"/>
      <c r="AR350" s="43"/>
    </row>
    <row r="351">
      <c r="K351" s="43"/>
      <c r="V351" s="43"/>
      <c r="AG351" s="43"/>
      <c r="AR351" s="43"/>
    </row>
    <row r="352">
      <c r="K352" s="43"/>
      <c r="V352" s="43"/>
      <c r="AG352" s="43"/>
      <c r="AR352" s="43"/>
    </row>
    <row r="353">
      <c r="K353" s="43"/>
      <c r="V353" s="43"/>
      <c r="AG353" s="43"/>
      <c r="AR353" s="43"/>
    </row>
    <row r="354">
      <c r="K354" s="43"/>
      <c r="V354" s="43"/>
      <c r="AG354" s="43"/>
      <c r="AR354" s="43"/>
    </row>
    <row r="355">
      <c r="K355" s="43"/>
      <c r="V355" s="43"/>
      <c r="AG355" s="43"/>
      <c r="AR355" s="43"/>
    </row>
    <row r="356">
      <c r="K356" s="43"/>
      <c r="V356" s="43"/>
      <c r="AG356" s="43"/>
      <c r="AR356" s="43"/>
    </row>
    <row r="357">
      <c r="K357" s="43"/>
      <c r="V357" s="43"/>
      <c r="AG357" s="43"/>
      <c r="AR357" s="43"/>
    </row>
    <row r="358">
      <c r="K358" s="43"/>
      <c r="V358" s="43"/>
      <c r="AG358" s="43"/>
      <c r="AR358" s="43"/>
    </row>
    <row r="359">
      <c r="K359" s="43"/>
      <c r="V359" s="43"/>
      <c r="AG359" s="43"/>
      <c r="AR359" s="43"/>
    </row>
    <row r="360">
      <c r="K360" s="43"/>
      <c r="V360" s="43"/>
      <c r="AG360" s="43"/>
      <c r="AR360" s="43"/>
    </row>
    <row r="361">
      <c r="K361" s="43"/>
      <c r="V361" s="43"/>
      <c r="AG361" s="43"/>
      <c r="AR361" s="43"/>
    </row>
    <row r="362">
      <c r="K362" s="43"/>
      <c r="V362" s="43"/>
      <c r="AG362" s="43"/>
      <c r="AR362" s="43"/>
    </row>
    <row r="363">
      <c r="K363" s="43"/>
      <c r="V363" s="43"/>
      <c r="AG363" s="43"/>
      <c r="AR363" s="43"/>
    </row>
    <row r="364">
      <c r="K364" s="43"/>
      <c r="V364" s="43"/>
      <c r="AG364" s="43"/>
      <c r="AR364" s="43"/>
    </row>
    <row r="365">
      <c r="K365" s="43"/>
      <c r="V365" s="43"/>
      <c r="AG365" s="43"/>
      <c r="AR365" s="43"/>
    </row>
    <row r="366">
      <c r="K366" s="43"/>
      <c r="V366" s="43"/>
      <c r="AG366" s="43"/>
      <c r="AR366" s="43"/>
    </row>
    <row r="367">
      <c r="K367" s="43"/>
      <c r="V367" s="43"/>
      <c r="AG367" s="43"/>
      <c r="AR367" s="43"/>
    </row>
    <row r="368">
      <c r="K368" s="43"/>
      <c r="V368" s="43"/>
      <c r="AG368" s="43"/>
      <c r="AR368" s="43"/>
    </row>
    <row r="369">
      <c r="K369" s="43"/>
      <c r="V369" s="43"/>
      <c r="AG369" s="43"/>
      <c r="AR369" s="43"/>
    </row>
    <row r="370">
      <c r="K370" s="43"/>
      <c r="V370" s="43"/>
      <c r="AG370" s="43"/>
      <c r="AR370" s="43"/>
    </row>
    <row r="371">
      <c r="K371" s="43"/>
      <c r="V371" s="43"/>
      <c r="AG371" s="43"/>
      <c r="AR371" s="43"/>
    </row>
    <row r="372">
      <c r="K372" s="43"/>
      <c r="V372" s="43"/>
      <c r="AG372" s="43"/>
      <c r="AR372" s="43"/>
    </row>
    <row r="373">
      <c r="K373" s="43"/>
      <c r="V373" s="43"/>
      <c r="AG373" s="43"/>
      <c r="AR373" s="43"/>
    </row>
    <row r="374">
      <c r="K374" s="43"/>
      <c r="V374" s="43"/>
      <c r="AG374" s="43"/>
      <c r="AR374" s="43"/>
    </row>
    <row r="375">
      <c r="K375" s="43"/>
      <c r="V375" s="43"/>
      <c r="AG375" s="43"/>
      <c r="AR375" s="43"/>
    </row>
    <row r="376">
      <c r="K376" s="43"/>
      <c r="V376" s="43"/>
      <c r="AG376" s="43"/>
      <c r="AR376" s="43"/>
    </row>
    <row r="377">
      <c r="K377" s="43"/>
      <c r="V377" s="43"/>
      <c r="AG377" s="43"/>
      <c r="AR377" s="43"/>
    </row>
    <row r="378">
      <c r="K378" s="43"/>
      <c r="V378" s="43"/>
      <c r="AG378" s="43"/>
      <c r="AR378" s="43"/>
    </row>
    <row r="379">
      <c r="K379" s="43"/>
      <c r="V379" s="43"/>
      <c r="AG379" s="43"/>
      <c r="AR379" s="43"/>
    </row>
    <row r="380">
      <c r="K380" s="43"/>
      <c r="V380" s="43"/>
      <c r="AG380" s="43"/>
      <c r="AR380" s="43"/>
    </row>
    <row r="381">
      <c r="K381" s="43"/>
      <c r="V381" s="43"/>
      <c r="AG381" s="43"/>
      <c r="AR381" s="43"/>
    </row>
    <row r="382">
      <c r="K382" s="43"/>
      <c r="V382" s="43"/>
      <c r="AG382" s="43"/>
      <c r="AR382" s="43"/>
    </row>
    <row r="383">
      <c r="K383" s="43"/>
      <c r="V383" s="43"/>
      <c r="AG383" s="43"/>
      <c r="AR383" s="43"/>
    </row>
    <row r="384">
      <c r="K384" s="43"/>
      <c r="V384" s="43"/>
      <c r="AG384" s="43"/>
      <c r="AR384" s="43"/>
    </row>
    <row r="385">
      <c r="K385" s="43"/>
      <c r="V385" s="43"/>
      <c r="AG385" s="43"/>
      <c r="AR385" s="43"/>
    </row>
    <row r="386">
      <c r="K386" s="43"/>
      <c r="V386" s="43"/>
      <c r="AG386" s="43"/>
      <c r="AR386" s="43"/>
    </row>
    <row r="387">
      <c r="K387" s="43"/>
      <c r="V387" s="43"/>
      <c r="AG387" s="43"/>
      <c r="AR387" s="43"/>
    </row>
    <row r="388">
      <c r="K388" s="43"/>
      <c r="V388" s="43"/>
      <c r="AG388" s="43"/>
      <c r="AR388" s="43"/>
    </row>
    <row r="389">
      <c r="K389" s="43"/>
      <c r="V389" s="43"/>
      <c r="AG389" s="43"/>
      <c r="AR389" s="43"/>
    </row>
    <row r="390">
      <c r="K390" s="43"/>
      <c r="V390" s="43"/>
      <c r="AG390" s="43"/>
      <c r="AR390" s="43"/>
    </row>
    <row r="391">
      <c r="K391" s="43"/>
      <c r="V391" s="43"/>
      <c r="AG391" s="43"/>
      <c r="AR391" s="43"/>
    </row>
    <row r="392">
      <c r="K392" s="43"/>
      <c r="V392" s="43"/>
      <c r="AG392" s="43"/>
      <c r="AR392" s="43"/>
    </row>
    <row r="393">
      <c r="K393" s="43"/>
      <c r="V393" s="43"/>
      <c r="AG393" s="43"/>
      <c r="AR393" s="43"/>
    </row>
    <row r="394">
      <c r="K394" s="43"/>
      <c r="V394" s="43"/>
      <c r="AG394" s="43"/>
      <c r="AR394" s="43"/>
    </row>
    <row r="395">
      <c r="K395" s="43"/>
      <c r="V395" s="43"/>
      <c r="AG395" s="43"/>
      <c r="AR395" s="43"/>
    </row>
    <row r="396">
      <c r="K396" s="43"/>
      <c r="V396" s="43"/>
      <c r="AG396" s="43"/>
      <c r="AR396" s="43"/>
    </row>
    <row r="397">
      <c r="K397" s="43"/>
      <c r="V397" s="43"/>
      <c r="AG397" s="43"/>
      <c r="AR397" s="43"/>
    </row>
    <row r="398">
      <c r="K398" s="43"/>
      <c r="V398" s="43"/>
      <c r="AG398" s="43"/>
      <c r="AR398" s="43"/>
    </row>
    <row r="399">
      <c r="K399" s="43"/>
      <c r="V399" s="43"/>
      <c r="AG399" s="43"/>
      <c r="AR399" s="43"/>
    </row>
    <row r="400">
      <c r="K400" s="43"/>
      <c r="V400" s="43"/>
      <c r="AG400" s="43"/>
      <c r="AR400" s="43"/>
    </row>
    <row r="401">
      <c r="K401" s="43"/>
      <c r="V401" s="43"/>
      <c r="AG401" s="43"/>
      <c r="AR401" s="43"/>
    </row>
    <row r="402">
      <c r="K402" s="43"/>
      <c r="V402" s="43"/>
      <c r="AG402" s="43"/>
      <c r="AR402" s="43"/>
    </row>
    <row r="403">
      <c r="K403" s="43"/>
      <c r="V403" s="43"/>
      <c r="AG403" s="43"/>
      <c r="AR403" s="43"/>
    </row>
    <row r="404">
      <c r="K404" s="43"/>
      <c r="V404" s="43"/>
      <c r="AG404" s="43"/>
      <c r="AR404" s="43"/>
    </row>
    <row r="405">
      <c r="K405" s="43"/>
      <c r="V405" s="43"/>
      <c r="AG405" s="43"/>
      <c r="AR405" s="43"/>
    </row>
    <row r="406">
      <c r="K406" s="43"/>
      <c r="V406" s="43"/>
      <c r="AG406" s="43"/>
      <c r="AR406" s="43"/>
    </row>
    <row r="407">
      <c r="K407" s="43"/>
      <c r="V407" s="43"/>
      <c r="AG407" s="43"/>
      <c r="AR407" s="43"/>
    </row>
    <row r="408">
      <c r="K408" s="43"/>
      <c r="V408" s="43"/>
      <c r="AG408" s="43"/>
      <c r="AR408" s="43"/>
    </row>
    <row r="409">
      <c r="K409" s="43"/>
      <c r="V409" s="43"/>
      <c r="AG409" s="43"/>
      <c r="AR409" s="43"/>
    </row>
    <row r="410">
      <c r="K410" s="43"/>
      <c r="V410" s="43"/>
      <c r="AG410" s="43"/>
      <c r="AR410" s="43"/>
    </row>
    <row r="411">
      <c r="K411" s="43"/>
      <c r="V411" s="43"/>
      <c r="AG411" s="43"/>
      <c r="AR411" s="43"/>
    </row>
    <row r="412">
      <c r="K412" s="43"/>
      <c r="V412" s="43"/>
      <c r="AG412" s="43"/>
      <c r="AR412" s="43"/>
    </row>
    <row r="413">
      <c r="K413" s="43"/>
      <c r="V413" s="43"/>
      <c r="AG413" s="43"/>
      <c r="AR413" s="43"/>
    </row>
    <row r="414">
      <c r="K414" s="43"/>
      <c r="V414" s="43"/>
      <c r="AG414" s="43"/>
      <c r="AR414" s="43"/>
    </row>
    <row r="415">
      <c r="K415" s="43"/>
      <c r="V415" s="43"/>
      <c r="AG415" s="43"/>
      <c r="AR415" s="43"/>
    </row>
    <row r="416">
      <c r="K416" s="43"/>
      <c r="V416" s="43"/>
      <c r="AG416" s="43"/>
      <c r="AR416" s="43"/>
    </row>
    <row r="417">
      <c r="K417" s="43"/>
      <c r="V417" s="43"/>
      <c r="AG417" s="43"/>
      <c r="AR417" s="43"/>
    </row>
    <row r="418">
      <c r="K418" s="43"/>
      <c r="V418" s="43"/>
      <c r="AG418" s="43"/>
      <c r="AR418" s="43"/>
    </row>
    <row r="419">
      <c r="K419" s="43"/>
      <c r="V419" s="43"/>
      <c r="AG419" s="43"/>
      <c r="AR419" s="43"/>
    </row>
    <row r="420">
      <c r="K420" s="43"/>
      <c r="V420" s="43"/>
      <c r="AG420" s="43"/>
      <c r="AR420" s="43"/>
    </row>
    <row r="421">
      <c r="K421" s="43"/>
      <c r="V421" s="43"/>
      <c r="AG421" s="43"/>
      <c r="AR421" s="43"/>
    </row>
    <row r="422">
      <c r="K422" s="43"/>
      <c r="V422" s="43"/>
      <c r="AG422" s="43"/>
      <c r="AR422" s="43"/>
    </row>
    <row r="423">
      <c r="K423" s="43"/>
      <c r="V423" s="43"/>
      <c r="AG423" s="43"/>
      <c r="AR423" s="43"/>
    </row>
    <row r="424">
      <c r="K424" s="43"/>
      <c r="V424" s="43"/>
      <c r="AG424" s="43"/>
      <c r="AR424" s="43"/>
    </row>
    <row r="425">
      <c r="K425" s="43"/>
      <c r="V425" s="43"/>
      <c r="AG425" s="43"/>
      <c r="AR425" s="43"/>
    </row>
    <row r="426">
      <c r="K426" s="43"/>
      <c r="V426" s="43"/>
      <c r="AG426" s="43"/>
      <c r="AR426" s="43"/>
    </row>
    <row r="427">
      <c r="K427" s="43"/>
      <c r="V427" s="43"/>
      <c r="AG427" s="43"/>
      <c r="AR427" s="43"/>
    </row>
    <row r="428">
      <c r="K428" s="43"/>
      <c r="V428" s="43"/>
      <c r="AG428" s="43"/>
      <c r="AR428" s="43"/>
    </row>
    <row r="429">
      <c r="K429" s="43"/>
      <c r="V429" s="43"/>
      <c r="AG429" s="43"/>
      <c r="AR429" s="43"/>
    </row>
    <row r="430">
      <c r="K430" s="43"/>
      <c r="V430" s="43"/>
      <c r="AG430" s="43"/>
      <c r="AR430" s="43"/>
    </row>
    <row r="431">
      <c r="K431" s="43"/>
      <c r="V431" s="43"/>
      <c r="AG431" s="43"/>
      <c r="AR431" s="43"/>
    </row>
    <row r="432">
      <c r="K432" s="43"/>
      <c r="V432" s="43"/>
      <c r="AG432" s="43"/>
      <c r="AR432" s="43"/>
    </row>
    <row r="433">
      <c r="K433" s="43"/>
      <c r="V433" s="43"/>
      <c r="AG433" s="43"/>
      <c r="AR433" s="43"/>
    </row>
    <row r="434">
      <c r="K434" s="43"/>
      <c r="V434" s="43"/>
      <c r="AG434" s="43"/>
      <c r="AR434" s="43"/>
    </row>
    <row r="435">
      <c r="K435" s="43"/>
      <c r="V435" s="43"/>
      <c r="AG435" s="43"/>
      <c r="AR435" s="43"/>
    </row>
    <row r="436">
      <c r="K436" s="43"/>
      <c r="V436" s="43"/>
      <c r="AG436" s="43"/>
      <c r="AR436" s="43"/>
    </row>
    <row r="437">
      <c r="K437" s="43"/>
      <c r="V437" s="43"/>
      <c r="AG437" s="43"/>
      <c r="AR437" s="43"/>
    </row>
    <row r="438">
      <c r="K438" s="43"/>
      <c r="V438" s="43"/>
      <c r="AG438" s="43"/>
      <c r="AR438" s="43"/>
    </row>
    <row r="439">
      <c r="K439" s="43"/>
      <c r="V439" s="43"/>
      <c r="AG439" s="43"/>
      <c r="AR439" s="43"/>
    </row>
    <row r="440">
      <c r="K440" s="43"/>
      <c r="V440" s="43"/>
      <c r="AG440" s="43"/>
      <c r="AR440" s="43"/>
    </row>
    <row r="441">
      <c r="K441" s="43"/>
      <c r="V441" s="43"/>
      <c r="AG441" s="43"/>
      <c r="AR441" s="43"/>
    </row>
    <row r="442">
      <c r="K442" s="43"/>
      <c r="V442" s="43"/>
      <c r="AG442" s="43"/>
      <c r="AR442" s="43"/>
    </row>
    <row r="443">
      <c r="K443" s="43"/>
      <c r="V443" s="43"/>
      <c r="AG443" s="43"/>
      <c r="AR443" s="43"/>
    </row>
    <row r="444">
      <c r="K444" s="43"/>
      <c r="V444" s="43"/>
      <c r="AG444" s="43"/>
      <c r="AR444" s="43"/>
    </row>
    <row r="445">
      <c r="K445" s="43"/>
      <c r="V445" s="43"/>
      <c r="AG445" s="43"/>
      <c r="AR445" s="43"/>
    </row>
    <row r="446">
      <c r="K446" s="43"/>
      <c r="V446" s="43"/>
      <c r="AG446" s="43"/>
      <c r="AR446" s="43"/>
    </row>
    <row r="447">
      <c r="K447" s="43"/>
      <c r="V447" s="43"/>
      <c r="AG447" s="43"/>
      <c r="AR447" s="43"/>
    </row>
    <row r="448">
      <c r="K448" s="43"/>
      <c r="V448" s="43"/>
      <c r="AG448" s="43"/>
      <c r="AR448" s="43"/>
    </row>
    <row r="449">
      <c r="K449" s="43"/>
      <c r="V449" s="43"/>
      <c r="AG449" s="43"/>
      <c r="AR449" s="43"/>
    </row>
    <row r="450">
      <c r="K450" s="43"/>
      <c r="V450" s="43"/>
      <c r="AG450" s="43"/>
      <c r="AR450" s="43"/>
    </row>
    <row r="451">
      <c r="K451" s="43"/>
      <c r="V451" s="43"/>
      <c r="AG451" s="43"/>
      <c r="AR451" s="43"/>
    </row>
    <row r="452">
      <c r="K452" s="43"/>
      <c r="V452" s="43"/>
      <c r="AG452" s="43"/>
      <c r="AR452" s="43"/>
    </row>
    <row r="453">
      <c r="K453" s="43"/>
      <c r="V453" s="43"/>
      <c r="AG453" s="43"/>
      <c r="AR453" s="43"/>
    </row>
    <row r="454">
      <c r="K454" s="43"/>
      <c r="V454" s="43"/>
      <c r="AG454" s="43"/>
      <c r="AR454" s="43"/>
    </row>
    <row r="455">
      <c r="K455" s="43"/>
      <c r="V455" s="43"/>
      <c r="AG455" s="43"/>
      <c r="AR455" s="43"/>
    </row>
    <row r="456">
      <c r="K456" s="43"/>
      <c r="V456" s="43"/>
      <c r="AG456" s="43"/>
      <c r="AR456" s="43"/>
    </row>
    <row r="457">
      <c r="K457" s="43"/>
      <c r="V457" s="43"/>
      <c r="AG457" s="43"/>
      <c r="AR457" s="43"/>
    </row>
    <row r="458">
      <c r="K458" s="43"/>
      <c r="V458" s="43"/>
      <c r="AG458" s="43"/>
      <c r="AR458" s="43"/>
    </row>
    <row r="459">
      <c r="K459" s="43"/>
      <c r="V459" s="43"/>
      <c r="AG459" s="43"/>
      <c r="AR459" s="43"/>
    </row>
    <row r="460">
      <c r="K460" s="43"/>
      <c r="V460" s="43"/>
      <c r="AG460" s="43"/>
      <c r="AR460" s="43"/>
    </row>
    <row r="461">
      <c r="K461" s="43"/>
      <c r="V461" s="43"/>
      <c r="AG461" s="43"/>
      <c r="AR461" s="43"/>
    </row>
    <row r="462">
      <c r="K462" s="43"/>
      <c r="V462" s="43"/>
      <c r="AG462" s="43"/>
      <c r="AR462" s="43"/>
    </row>
    <row r="463">
      <c r="K463" s="43"/>
      <c r="V463" s="43"/>
      <c r="AG463" s="43"/>
      <c r="AR463" s="43"/>
    </row>
    <row r="464">
      <c r="K464" s="43"/>
      <c r="V464" s="43"/>
      <c r="AG464" s="43"/>
      <c r="AR464" s="43"/>
    </row>
    <row r="465">
      <c r="K465" s="43"/>
      <c r="V465" s="43"/>
      <c r="AG465" s="43"/>
      <c r="AR465" s="43"/>
    </row>
    <row r="466">
      <c r="K466" s="43"/>
      <c r="V466" s="43"/>
      <c r="AG466" s="43"/>
      <c r="AR466" s="43"/>
    </row>
    <row r="467">
      <c r="K467" s="43"/>
      <c r="V467" s="43"/>
      <c r="AG467" s="43"/>
      <c r="AR467" s="43"/>
    </row>
    <row r="468">
      <c r="K468" s="43"/>
      <c r="V468" s="43"/>
      <c r="AG468" s="43"/>
      <c r="AR468" s="43"/>
    </row>
    <row r="469">
      <c r="K469" s="43"/>
      <c r="V469" s="43"/>
      <c r="AG469" s="43"/>
      <c r="AR469" s="43"/>
    </row>
    <row r="470">
      <c r="K470" s="43"/>
      <c r="V470" s="43"/>
      <c r="AG470" s="43"/>
      <c r="AR470" s="43"/>
    </row>
    <row r="471">
      <c r="K471" s="43"/>
      <c r="V471" s="43"/>
      <c r="AG471" s="43"/>
      <c r="AR471" s="43"/>
    </row>
    <row r="472">
      <c r="K472" s="43"/>
      <c r="V472" s="43"/>
      <c r="AG472" s="43"/>
      <c r="AR472" s="43"/>
    </row>
    <row r="473">
      <c r="K473" s="43"/>
      <c r="V473" s="43"/>
      <c r="AG473" s="43"/>
      <c r="AR473" s="43"/>
    </row>
    <row r="474">
      <c r="K474" s="43"/>
      <c r="V474" s="43"/>
      <c r="AG474" s="43"/>
      <c r="AR474" s="43"/>
    </row>
    <row r="475">
      <c r="K475" s="43"/>
      <c r="V475" s="43"/>
      <c r="AG475" s="43"/>
      <c r="AR475" s="43"/>
    </row>
    <row r="476">
      <c r="K476" s="43"/>
      <c r="V476" s="43"/>
      <c r="AG476" s="43"/>
      <c r="AR476" s="43"/>
    </row>
    <row r="477">
      <c r="K477" s="43"/>
      <c r="V477" s="43"/>
      <c r="AG477" s="43"/>
      <c r="AR477" s="43"/>
    </row>
    <row r="478">
      <c r="K478" s="43"/>
      <c r="V478" s="43"/>
      <c r="AG478" s="43"/>
      <c r="AR478" s="43"/>
    </row>
    <row r="479">
      <c r="K479" s="43"/>
      <c r="V479" s="43"/>
      <c r="AG479" s="43"/>
      <c r="AR479" s="43"/>
    </row>
    <row r="480">
      <c r="K480" s="43"/>
      <c r="V480" s="43"/>
      <c r="AG480" s="43"/>
      <c r="AR480" s="43"/>
    </row>
    <row r="481">
      <c r="K481" s="43"/>
      <c r="V481" s="43"/>
      <c r="AG481" s="43"/>
      <c r="AR481" s="43"/>
    </row>
    <row r="482">
      <c r="K482" s="43"/>
      <c r="V482" s="43"/>
      <c r="AG482" s="43"/>
      <c r="AR482" s="43"/>
    </row>
    <row r="483">
      <c r="K483" s="43"/>
      <c r="V483" s="43"/>
      <c r="AG483" s="43"/>
      <c r="AR483" s="43"/>
    </row>
    <row r="484">
      <c r="K484" s="43"/>
      <c r="V484" s="43"/>
      <c r="AG484" s="43"/>
      <c r="AR484" s="43"/>
    </row>
    <row r="485">
      <c r="K485" s="43"/>
      <c r="V485" s="43"/>
      <c r="AG485" s="43"/>
      <c r="AR485" s="43"/>
    </row>
    <row r="486">
      <c r="K486" s="43"/>
      <c r="V486" s="43"/>
      <c r="AG486" s="43"/>
      <c r="AR486" s="43"/>
    </row>
    <row r="487">
      <c r="K487" s="43"/>
      <c r="V487" s="43"/>
      <c r="AG487" s="43"/>
      <c r="AR487" s="43"/>
    </row>
    <row r="488">
      <c r="K488" s="43"/>
      <c r="V488" s="43"/>
      <c r="AG488" s="43"/>
      <c r="AR488" s="43"/>
    </row>
    <row r="489">
      <c r="K489" s="43"/>
      <c r="V489" s="43"/>
      <c r="AG489" s="43"/>
      <c r="AR489" s="43"/>
    </row>
    <row r="490">
      <c r="K490" s="43"/>
      <c r="V490" s="43"/>
      <c r="AG490" s="43"/>
      <c r="AR490" s="43"/>
    </row>
    <row r="491">
      <c r="K491" s="43"/>
      <c r="V491" s="43"/>
      <c r="AG491" s="43"/>
      <c r="AR491" s="43"/>
    </row>
    <row r="492">
      <c r="K492" s="43"/>
      <c r="V492" s="43"/>
      <c r="AG492" s="43"/>
      <c r="AR492" s="43"/>
    </row>
    <row r="493">
      <c r="K493" s="43"/>
      <c r="V493" s="43"/>
      <c r="AG493" s="43"/>
      <c r="AR493" s="43"/>
    </row>
    <row r="494">
      <c r="K494" s="43"/>
      <c r="V494" s="43"/>
      <c r="AG494" s="43"/>
      <c r="AR494" s="43"/>
    </row>
    <row r="495">
      <c r="K495" s="43"/>
      <c r="V495" s="43"/>
      <c r="AG495" s="43"/>
      <c r="AR495" s="43"/>
    </row>
    <row r="496">
      <c r="K496" s="43"/>
      <c r="V496" s="43"/>
      <c r="AG496" s="43"/>
      <c r="AR496" s="43"/>
    </row>
    <row r="497">
      <c r="K497" s="43"/>
      <c r="V497" s="43"/>
      <c r="AG497" s="43"/>
      <c r="AR497" s="43"/>
    </row>
    <row r="498">
      <c r="K498" s="43"/>
      <c r="V498" s="43"/>
      <c r="AG498" s="43"/>
      <c r="AR498" s="43"/>
    </row>
    <row r="499">
      <c r="K499" s="43"/>
      <c r="V499" s="43"/>
      <c r="AG499" s="43"/>
      <c r="AR499" s="43"/>
    </row>
    <row r="500">
      <c r="K500" s="43"/>
      <c r="V500" s="43"/>
      <c r="AG500" s="43"/>
      <c r="AR500" s="43"/>
    </row>
    <row r="501">
      <c r="K501" s="43"/>
      <c r="V501" s="43"/>
      <c r="AG501" s="43"/>
      <c r="AR501" s="43"/>
    </row>
    <row r="502">
      <c r="K502" s="43"/>
      <c r="V502" s="43"/>
      <c r="AG502" s="43"/>
      <c r="AR502" s="43"/>
    </row>
    <row r="503">
      <c r="K503" s="43"/>
      <c r="V503" s="43"/>
      <c r="AG503" s="43"/>
      <c r="AR503" s="43"/>
    </row>
    <row r="504">
      <c r="K504" s="43"/>
      <c r="V504" s="43"/>
      <c r="AG504" s="43"/>
      <c r="AR504" s="43"/>
    </row>
    <row r="505">
      <c r="K505" s="43"/>
      <c r="V505" s="43"/>
      <c r="AG505" s="43"/>
      <c r="AR505" s="43"/>
    </row>
    <row r="506">
      <c r="K506" s="43"/>
      <c r="V506" s="43"/>
      <c r="AG506" s="43"/>
      <c r="AR506" s="43"/>
    </row>
    <row r="507">
      <c r="K507" s="43"/>
      <c r="V507" s="43"/>
      <c r="AG507" s="43"/>
      <c r="AR507" s="43"/>
    </row>
    <row r="508">
      <c r="K508" s="43"/>
      <c r="V508" s="43"/>
      <c r="AG508" s="43"/>
      <c r="AR508" s="43"/>
    </row>
    <row r="509">
      <c r="K509" s="43"/>
      <c r="V509" s="43"/>
      <c r="AG509" s="43"/>
      <c r="AR509" s="43"/>
    </row>
    <row r="510">
      <c r="K510" s="43"/>
      <c r="V510" s="43"/>
      <c r="AG510" s="43"/>
      <c r="AR510" s="43"/>
    </row>
    <row r="511">
      <c r="K511" s="43"/>
      <c r="V511" s="43"/>
      <c r="AG511" s="43"/>
      <c r="AR511" s="43"/>
    </row>
    <row r="512">
      <c r="K512" s="43"/>
      <c r="V512" s="43"/>
      <c r="AG512" s="43"/>
      <c r="AR512" s="43"/>
    </row>
    <row r="513">
      <c r="K513" s="43"/>
      <c r="V513" s="43"/>
      <c r="AG513" s="43"/>
      <c r="AR513" s="43"/>
    </row>
    <row r="514">
      <c r="K514" s="43"/>
      <c r="V514" s="43"/>
      <c r="AG514" s="43"/>
      <c r="AR514" s="43"/>
    </row>
    <row r="515">
      <c r="K515" s="43"/>
      <c r="V515" s="43"/>
      <c r="AG515" s="43"/>
      <c r="AR515" s="43"/>
    </row>
    <row r="516">
      <c r="K516" s="43"/>
      <c r="V516" s="43"/>
      <c r="AG516" s="43"/>
      <c r="AR516" s="43"/>
    </row>
    <row r="517">
      <c r="K517" s="43"/>
      <c r="V517" s="43"/>
      <c r="AG517" s="43"/>
      <c r="AR517" s="43"/>
    </row>
    <row r="518">
      <c r="K518" s="43"/>
      <c r="V518" s="43"/>
      <c r="AG518" s="43"/>
      <c r="AR518" s="43"/>
    </row>
    <row r="519">
      <c r="K519" s="43"/>
      <c r="V519" s="43"/>
      <c r="AG519" s="43"/>
      <c r="AR519" s="43"/>
    </row>
    <row r="520">
      <c r="K520" s="43"/>
      <c r="V520" s="43"/>
      <c r="AG520" s="43"/>
      <c r="AR520" s="43"/>
    </row>
    <row r="521">
      <c r="K521" s="43"/>
      <c r="V521" s="43"/>
      <c r="AG521" s="43"/>
      <c r="AR521" s="43"/>
    </row>
    <row r="522">
      <c r="K522" s="43"/>
      <c r="V522" s="43"/>
      <c r="AG522" s="43"/>
      <c r="AR522" s="43"/>
    </row>
    <row r="523">
      <c r="K523" s="43"/>
      <c r="V523" s="43"/>
      <c r="AG523" s="43"/>
      <c r="AR523" s="43"/>
    </row>
    <row r="524">
      <c r="K524" s="43"/>
      <c r="V524" s="43"/>
      <c r="AG524" s="43"/>
      <c r="AR524" s="43"/>
    </row>
    <row r="525">
      <c r="K525" s="43"/>
      <c r="V525" s="43"/>
      <c r="AG525" s="43"/>
      <c r="AR525" s="43"/>
    </row>
    <row r="526">
      <c r="K526" s="43"/>
      <c r="V526" s="43"/>
      <c r="AG526" s="43"/>
      <c r="AR526" s="43"/>
    </row>
    <row r="527">
      <c r="K527" s="43"/>
      <c r="V527" s="43"/>
      <c r="AG527" s="43"/>
      <c r="AR527" s="43"/>
    </row>
    <row r="528">
      <c r="K528" s="43"/>
      <c r="V528" s="43"/>
      <c r="AG528" s="43"/>
      <c r="AR528" s="43"/>
    </row>
    <row r="529">
      <c r="K529" s="43"/>
      <c r="V529" s="43"/>
      <c r="AG529" s="43"/>
      <c r="AR529" s="43"/>
    </row>
    <row r="530">
      <c r="K530" s="43"/>
      <c r="V530" s="43"/>
      <c r="AG530" s="43"/>
      <c r="AR530" s="43"/>
    </row>
    <row r="531">
      <c r="K531" s="43"/>
      <c r="V531" s="43"/>
      <c r="AG531" s="43"/>
      <c r="AR531" s="43"/>
    </row>
    <row r="532">
      <c r="K532" s="43"/>
      <c r="V532" s="43"/>
      <c r="AG532" s="43"/>
      <c r="AR532" s="43"/>
    </row>
    <row r="533">
      <c r="K533" s="43"/>
      <c r="V533" s="43"/>
      <c r="AG533" s="43"/>
      <c r="AR533" s="43"/>
    </row>
    <row r="534">
      <c r="K534" s="43"/>
      <c r="V534" s="43"/>
      <c r="AG534" s="43"/>
      <c r="AR534" s="43"/>
    </row>
    <row r="535">
      <c r="K535" s="43"/>
      <c r="V535" s="43"/>
      <c r="AG535" s="43"/>
      <c r="AR535" s="43"/>
    </row>
    <row r="536">
      <c r="K536" s="43"/>
      <c r="V536" s="43"/>
      <c r="AG536" s="43"/>
      <c r="AR536" s="43"/>
    </row>
    <row r="537">
      <c r="K537" s="43"/>
      <c r="V537" s="43"/>
      <c r="AG537" s="43"/>
      <c r="AR537" s="43"/>
    </row>
    <row r="538">
      <c r="K538" s="43"/>
      <c r="V538" s="43"/>
      <c r="AG538" s="43"/>
      <c r="AR538" s="43"/>
    </row>
    <row r="539">
      <c r="K539" s="43"/>
      <c r="V539" s="43"/>
      <c r="AG539" s="43"/>
      <c r="AR539" s="43"/>
    </row>
    <row r="540">
      <c r="K540" s="43"/>
      <c r="V540" s="43"/>
      <c r="AG540" s="43"/>
      <c r="AR540" s="43"/>
    </row>
    <row r="541">
      <c r="K541" s="43"/>
      <c r="V541" s="43"/>
      <c r="AG541" s="43"/>
      <c r="AR541" s="43"/>
    </row>
    <row r="542">
      <c r="K542" s="43"/>
      <c r="V542" s="43"/>
      <c r="AG542" s="43"/>
      <c r="AR542" s="43"/>
    </row>
    <row r="543">
      <c r="K543" s="43"/>
      <c r="V543" s="43"/>
      <c r="AG543" s="43"/>
      <c r="AR543" s="43"/>
    </row>
    <row r="544">
      <c r="K544" s="43"/>
      <c r="V544" s="43"/>
      <c r="AG544" s="43"/>
      <c r="AR544" s="43"/>
    </row>
    <row r="545">
      <c r="K545" s="43"/>
      <c r="V545" s="43"/>
      <c r="AG545" s="43"/>
      <c r="AR545" s="43"/>
    </row>
    <row r="546">
      <c r="K546" s="43"/>
      <c r="V546" s="43"/>
      <c r="AG546" s="43"/>
      <c r="AR546" s="43"/>
    </row>
    <row r="547">
      <c r="K547" s="43"/>
      <c r="V547" s="43"/>
      <c r="AG547" s="43"/>
      <c r="AR547" s="43"/>
    </row>
    <row r="548">
      <c r="K548" s="43"/>
      <c r="V548" s="43"/>
      <c r="AG548" s="43"/>
      <c r="AR548" s="43"/>
    </row>
    <row r="549">
      <c r="K549" s="43"/>
      <c r="V549" s="43"/>
      <c r="AG549" s="43"/>
      <c r="AR549" s="43"/>
    </row>
    <row r="550">
      <c r="K550" s="43"/>
      <c r="V550" s="43"/>
      <c r="AG550" s="43"/>
      <c r="AR550" s="43"/>
    </row>
    <row r="551">
      <c r="K551" s="43"/>
      <c r="V551" s="43"/>
      <c r="AG551" s="43"/>
      <c r="AR551" s="43"/>
    </row>
    <row r="552">
      <c r="K552" s="43"/>
      <c r="V552" s="43"/>
      <c r="AG552" s="43"/>
      <c r="AR552" s="43"/>
    </row>
    <row r="553">
      <c r="K553" s="43"/>
      <c r="V553" s="43"/>
      <c r="AG553" s="43"/>
      <c r="AR553" s="43"/>
    </row>
    <row r="554">
      <c r="K554" s="43"/>
      <c r="V554" s="43"/>
      <c r="AG554" s="43"/>
      <c r="AR554" s="43"/>
    </row>
    <row r="555">
      <c r="K555" s="43"/>
      <c r="V555" s="43"/>
      <c r="AG555" s="43"/>
      <c r="AR555" s="43"/>
    </row>
    <row r="556">
      <c r="K556" s="43"/>
      <c r="V556" s="43"/>
      <c r="AG556" s="43"/>
      <c r="AR556" s="43"/>
    </row>
    <row r="557">
      <c r="K557" s="43"/>
      <c r="V557" s="43"/>
      <c r="AG557" s="43"/>
      <c r="AR557" s="43"/>
    </row>
    <row r="558">
      <c r="K558" s="43"/>
      <c r="V558" s="43"/>
      <c r="AG558" s="43"/>
      <c r="AR558" s="43"/>
    </row>
    <row r="559">
      <c r="K559" s="43"/>
      <c r="V559" s="43"/>
      <c r="AG559" s="43"/>
      <c r="AR559" s="43"/>
    </row>
    <row r="560">
      <c r="K560" s="43"/>
      <c r="V560" s="43"/>
      <c r="AG560" s="43"/>
      <c r="AR560" s="43"/>
    </row>
    <row r="561">
      <c r="K561" s="43"/>
      <c r="V561" s="43"/>
      <c r="AG561" s="43"/>
      <c r="AR561" s="43"/>
    </row>
    <row r="562">
      <c r="K562" s="43"/>
      <c r="V562" s="43"/>
      <c r="AG562" s="43"/>
      <c r="AR562" s="43"/>
    </row>
    <row r="563">
      <c r="K563" s="43"/>
      <c r="V563" s="43"/>
      <c r="AG563" s="43"/>
      <c r="AR563" s="43"/>
    </row>
    <row r="564">
      <c r="K564" s="43"/>
      <c r="V564" s="43"/>
      <c r="AG564" s="43"/>
      <c r="AR564" s="43"/>
    </row>
    <row r="565">
      <c r="K565" s="43"/>
      <c r="V565" s="43"/>
      <c r="AG565" s="43"/>
      <c r="AR565" s="43"/>
    </row>
    <row r="566">
      <c r="K566" s="43"/>
      <c r="V566" s="43"/>
      <c r="AG566" s="43"/>
      <c r="AR566" s="43"/>
    </row>
    <row r="567">
      <c r="K567" s="43"/>
      <c r="V567" s="43"/>
      <c r="AG567" s="43"/>
      <c r="AR567" s="43"/>
    </row>
    <row r="568">
      <c r="K568" s="43"/>
      <c r="V568" s="43"/>
      <c r="AG568" s="43"/>
      <c r="AR568" s="43"/>
    </row>
    <row r="569">
      <c r="K569" s="43"/>
      <c r="V569" s="43"/>
      <c r="AG569" s="43"/>
      <c r="AR569" s="43"/>
    </row>
    <row r="570">
      <c r="K570" s="43"/>
      <c r="V570" s="43"/>
      <c r="AG570" s="43"/>
      <c r="AR570" s="43"/>
    </row>
    <row r="571">
      <c r="K571" s="43"/>
      <c r="V571" s="43"/>
      <c r="AG571" s="43"/>
      <c r="AR571" s="43"/>
    </row>
    <row r="572">
      <c r="K572" s="43"/>
      <c r="V572" s="43"/>
      <c r="AG572" s="43"/>
      <c r="AR572" s="43"/>
    </row>
    <row r="573">
      <c r="K573" s="43"/>
      <c r="V573" s="43"/>
      <c r="AG573" s="43"/>
      <c r="AR573" s="43"/>
    </row>
    <row r="574">
      <c r="K574" s="43"/>
      <c r="V574" s="43"/>
      <c r="AG574" s="43"/>
      <c r="AR574" s="43"/>
    </row>
    <row r="575">
      <c r="K575" s="43"/>
      <c r="V575" s="43"/>
      <c r="AG575" s="43"/>
      <c r="AR575" s="43"/>
    </row>
    <row r="576">
      <c r="K576" s="43"/>
      <c r="V576" s="43"/>
      <c r="AG576" s="43"/>
      <c r="AR576" s="43"/>
    </row>
    <row r="577">
      <c r="K577" s="43"/>
      <c r="V577" s="43"/>
      <c r="AG577" s="43"/>
      <c r="AR577" s="43"/>
    </row>
    <row r="578">
      <c r="K578" s="43"/>
      <c r="V578" s="43"/>
      <c r="AG578" s="43"/>
      <c r="AR578" s="43"/>
    </row>
    <row r="579">
      <c r="K579" s="43"/>
      <c r="V579" s="43"/>
      <c r="AG579" s="43"/>
      <c r="AR579" s="43"/>
    </row>
    <row r="580">
      <c r="K580" s="43"/>
      <c r="V580" s="43"/>
      <c r="AG580" s="43"/>
      <c r="AR580" s="43"/>
    </row>
    <row r="581">
      <c r="K581" s="43"/>
      <c r="V581" s="43"/>
      <c r="AG581" s="43"/>
      <c r="AR581" s="43"/>
    </row>
    <row r="582">
      <c r="K582" s="43"/>
      <c r="V582" s="43"/>
      <c r="AG582" s="43"/>
      <c r="AR582" s="43"/>
    </row>
    <row r="583">
      <c r="K583" s="43"/>
      <c r="V583" s="43"/>
      <c r="AG583" s="43"/>
      <c r="AR583" s="43"/>
    </row>
    <row r="584">
      <c r="K584" s="43"/>
      <c r="V584" s="43"/>
      <c r="AG584" s="43"/>
      <c r="AR584" s="43"/>
    </row>
    <row r="585">
      <c r="K585" s="43"/>
      <c r="V585" s="43"/>
      <c r="AG585" s="43"/>
      <c r="AR585" s="43"/>
    </row>
    <row r="586">
      <c r="K586" s="43"/>
      <c r="V586" s="43"/>
      <c r="AG586" s="43"/>
      <c r="AR586" s="43"/>
    </row>
    <row r="587">
      <c r="K587" s="43"/>
      <c r="V587" s="43"/>
      <c r="AG587" s="43"/>
      <c r="AR587" s="43"/>
    </row>
    <row r="588">
      <c r="K588" s="43"/>
      <c r="V588" s="43"/>
      <c r="AG588" s="43"/>
      <c r="AR588" s="43"/>
    </row>
    <row r="589">
      <c r="K589" s="43"/>
      <c r="V589" s="43"/>
      <c r="AG589" s="43"/>
      <c r="AR589" s="43"/>
    </row>
    <row r="590">
      <c r="K590" s="43"/>
      <c r="V590" s="43"/>
      <c r="AG590" s="43"/>
      <c r="AR590" s="43"/>
    </row>
    <row r="591">
      <c r="K591" s="43"/>
      <c r="V591" s="43"/>
      <c r="AG591" s="43"/>
      <c r="AR591" s="43"/>
    </row>
    <row r="592">
      <c r="K592" s="43"/>
      <c r="V592" s="43"/>
      <c r="AG592" s="43"/>
      <c r="AR592" s="43"/>
    </row>
    <row r="593">
      <c r="K593" s="43"/>
      <c r="V593" s="43"/>
      <c r="AG593" s="43"/>
      <c r="AR593" s="43"/>
    </row>
    <row r="594">
      <c r="K594" s="43"/>
      <c r="V594" s="43"/>
      <c r="AG594" s="43"/>
      <c r="AR594" s="43"/>
    </row>
    <row r="595">
      <c r="K595" s="43"/>
      <c r="V595" s="43"/>
      <c r="AG595" s="43"/>
      <c r="AR595" s="43"/>
    </row>
    <row r="596">
      <c r="K596" s="43"/>
      <c r="V596" s="43"/>
      <c r="AG596" s="43"/>
      <c r="AR596" s="43"/>
    </row>
    <row r="597">
      <c r="K597" s="43"/>
      <c r="V597" s="43"/>
      <c r="AG597" s="43"/>
      <c r="AR597" s="43"/>
    </row>
    <row r="598">
      <c r="K598" s="43"/>
      <c r="V598" s="43"/>
      <c r="AG598" s="43"/>
      <c r="AR598" s="43"/>
    </row>
    <row r="599">
      <c r="K599" s="43"/>
      <c r="V599" s="43"/>
      <c r="AG599" s="43"/>
      <c r="AR599" s="43"/>
    </row>
    <row r="600">
      <c r="K600" s="43"/>
      <c r="V600" s="43"/>
      <c r="AG600" s="43"/>
      <c r="AR600" s="43"/>
    </row>
    <row r="601">
      <c r="K601" s="43"/>
      <c r="V601" s="43"/>
      <c r="AG601" s="43"/>
      <c r="AR601" s="43"/>
    </row>
    <row r="602">
      <c r="K602" s="43"/>
      <c r="V602" s="43"/>
      <c r="AG602" s="43"/>
      <c r="AR602" s="43"/>
    </row>
    <row r="603">
      <c r="K603" s="43"/>
      <c r="V603" s="43"/>
      <c r="AG603" s="43"/>
      <c r="AR603" s="43"/>
    </row>
    <row r="604">
      <c r="K604" s="43"/>
      <c r="V604" s="43"/>
      <c r="AG604" s="43"/>
      <c r="AR604" s="43"/>
    </row>
    <row r="605">
      <c r="K605" s="43"/>
      <c r="V605" s="43"/>
      <c r="AG605" s="43"/>
      <c r="AR605" s="43"/>
    </row>
    <row r="606">
      <c r="K606" s="43"/>
      <c r="V606" s="43"/>
      <c r="AG606" s="43"/>
      <c r="AR606" s="43"/>
    </row>
    <row r="607">
      <c r="K607" s="43"/>
      <c r="V607" s="43"/>
      <c r="AG607" s="43"/>
      <c r="AR607" s="43"/>
    </row>
    <row r="608">
      <c r="K608" s="43"/>
      <c r="V608" s="43"/>
      <c r="AG608" s="43"/>
      <c r="AR608" s="43"/>
    </row>
    <row r="609">
      <c r="K609" s="43"/>
      <c r="V609" s="43"/>
      <c r="AG609" s="43"/>
      <c r="AR609" s="43"/>
    </row>
    <row r="610">
      <c r="K610" s="43"/>
      <c r="V610" s="43"/>
      <c r="AG610" s="43"/>
      <c r="AR610" s="43"/>
    </row>
    <row r="611">
      <c r="K611" s="43"/>
      <c r="V611" s="43"/>
      <c r="AG611" s="43"/>
      <c r="AR611" s="43"/>
    </row>
    <row r="612">
      <c r="K612" s="43"/>
      <c r="V612" s="43"/>
      <c r="AG612" s="43"/>
      <c r="AR612" s="43"/>
    </row>
    <row r="613">
      <c r="K613" s="43"/>
      <c r="V613" s="43"/>
      <c r="AG613" s="43"/>
      <c r="AR613" s="43"/>
    </row>
    <row r="614">
      <c r="K614" s="43"/>
      <c r="V614" s="43"/>
      <c r="AG614" s="43"/>
      <c r="AR614" s="43"/>
    </row>
    <row r="615">
      <c r="K615" s="43"/>
      <c r="V615" s="43"/>
      <c r="AG615" s="43"/>
      <c r="AR615" s="43"/>
    </row>
    <row r="616">
      <c r="K616" s="43"/>
      <c r="V616" s="43"/>
      <c r="AG616" s="43"/>
      <c r="AR616" s="43"/>
    </row>
    <row r="617">
      <c r="K617" s="43"/>
      <c r="V617" s="43"/>
      <c r="AG617" s="43"/>
      <c r="AR617" s="43"/>
    </row>
    <row r="618">
      <c r="K618" s="43"/>
      <c r="V618" s="43"/>
      <c r="AG618" s="43"/>
      <c r="AR618" s="43"/>
    </row>
    <row r="619">
      <c r="K619" s="43"/>
      <c r="V619" s="43"/>
      <c r="AG619" s="43"/>
      <c r="AR619" s="43"/>
    </row>
    <row r="620">
      <c r="K620" s="43"/>
      <c r="V620" s="43"/>
      <c r="AG620" s="43"/>
      <c r="AR620" s="43"/>
    </row>
    <row r="621">
      <c r="K621" s="43"/>
      <c r="V621" s="43"/>
      <c r="AG621" s="43"/>
      <c r="AR621" s="43"/>
    </row>
    <row r="622">
      <c r="K622" s="43"/>
      <c r="V622" s="43"/>
      <c r="AG622" s="43"/>
      <c r="AR622" s="43"/>
    </row>
    <row r="623">
      <c r="K623" s="43"/>
      <c r="V623" s="43"/>
      <c r="AG623" s="43"/>
      <c r="AR623" s="43"/>
    </row>
    <row r="624">
      <c r="K624" s="43"/>
      <c r="V624" s="43"/>
      <c r="AG624" s="43"/>
      <c r="AR624" s="43"/>
    </row>
    <row r="625">
      <c r="K625" s="43"/>
      <c r="V625" s="43"/>
      <c r="AG625" s="43"/>
      <c r="AR625" s="43"/>
    </row>
    <row r="626">
      <c r="K626" s="43"/>
      <c r="V626" s="43"/>
      <c r="AG626" s="43"/>
      <c r="AR626" s="43"/>
    </row>
    <row r="627">
      <c r="K627" s="43"/>
      <c r="V627" s="43"/>
      <c r="AG627" s="43"/>
      <c r="AR627" s="43"/>
    </row>
    <row r="628">
      <c r="K628" s="43"/>
      <c r="V628" s="43"/>
      <c r="AG628" s="43"/>
      <c r="AR628" s="43"/>
    </row>
    <row r="629">
      <c r="K629" s="43"/>
      <c r="V629" s="43"/>
      <c r="AG629" s="43"/>
      <c r="AR629" s="43"/>
    </row>
    <row r="630">
      <c r="K630" s="43"/>
      <c r="V630" s="43"/>
      <c r="AG630" s="43"/>
      <c r="AR630" s="43"/>
    </row>
    <row r="631">
      <c r="K631" s="43"/>
      <c r="V631" s="43"/>
      <c r="AG631" s="43"/>
      <c r="AR631" s="43"/>
    </row>
    <row r="632">
      <c r="K632" s="43"/>
      <c r="V632" s="43"/>
      <c r="AG632" s="43"/>
      <c r="AR632" s="43"/>
    </row>
    <row r="633">
      <c r="K633" s="43"/>
      <c r="V633" s="43"/>
      <c r="AG633" s="43"/>
      <c r="AR633" s="43"/>
    </row>
    <row r="634">
      <c r="K634" s="43"/>
      <c r="V634" s="43"/>
      <c r="AG634" s="43"/>
      <c r="AR634" s="43"/>
    </row>
    <row r="635">
      <c r="K635" s="43"/>
      <c r="V635" s="43"/>
      <c r="AG635" s="43"/>
      <c r="AR635" s="43"/>
    </row>
    <row r="636">
      <c r="K636" s="43"/>
      <c r="V636" s="43"/>
      <c r="AG636" s="43"/>
      <c r="AR636" s="43"/>
    </row>
    <row r="637">
      <c r="K637" s="43"/>
      <c r="V637" s="43"/>
      <c r="AG637" s="43"/>
      <c r="AR637" s="43"/>
    </row>
    <row r="638">
      <c r="K638" s="43"/>
      <c r="V638" s="43"/>
      <c r="AG638" s="43"/>
      <c r="AR638" s="43"/>
    </row>
    <row r="639">
      <c r="K639" s="43"/>
      <c r="V639" s="43"/>
      <c r="AG639" s="43"/>
      <c r="AR639" s="43"/>
    </row>
    <row r="640">
      <c r="K640" s="43"/>
      <c r="V640" s="43"/>
      <c r="AG640" s="43"/>
      <c r="AR640" s="43"/>
    </row>
    <row r="641">
      <c r="K641" s="43"/>
      <c r="V641" s="43"/>
      <c r="AG641" s="43"/>
      <c r="AR641" s="43"/>
    </row>
    <row r="642">
      <c r="K642" s="43"/>
      <c r="V642" s="43"/>
      <c r="AG642" s="43"/>
      <c r="AR642" s="43"/>
    </row>
    <row r="643">
      <c r="K643" s="43"/>
      <c r="V643" s="43"/>
      <c r="AG643" s="43"/>
      <c r="AR643" s="43"/>
    </row>
    <row r="644">
      <c r="K644" s="43"/>
      <c r="V644" s="43"/>
      <c r="AG644" s="43"/>
      <c r="AR644" s="43"/>
    </row>
    <row r="645">
      <c r="K645" s="43"/>
      <c r="V645" s="43"/>
      <c r="AG645" s="43"/>
      <c r="AR645" s="43"/>
    </row>
    <row r="646">
      <c r="K646" s="43"/>
      <c r="V646" s="43"/>
      <c r="AG646" s="43"/>
      <c r="AR646" s="43"/>
    </row>
    <row r="647">
      <c r="K647" s="43"/>
      <c r="V647" s="43"/>
      <c r="AG647" s="43"/>
      <c r="AR647" s="43"/>
    </row>
    <row r="648">
      <c r="K648" s="43"/>
      <c r="V648" s="43"/>
      <c r="AG648" s="43"/>
      <c r="AR648" s="43"/>
    </row>
    <row r="649">
      <c r="K649" s="43"/>
      <c r="V649" s="43"/>
      <c r="AG649" s="43"/>
      <c r="AR649" s="43"/>
    </row>
    <row r="650">
      <c r="K650" s="43"/>
      <c r="V650" s="43"/>
      <c r="AG650" s="43"/>
      <c r="AR650" s="43"/>
    </row>
    <row r="651">
      <c r="K651" s="43"/>
      <c r="V651" s="43"/>
      <c r="AG651" s="43"/>
      <c r="AR651" s="43"/>
    </row>
    <row r="652">
      <c r="K652" s="43"/>
      <c r="V652" s="43"/>
      <c r="AG652" s="43"/>
      <c r="AR652" s="43"/>
    </row>
    <row r="653">
      <c r="K653" s="43"/>
      <c r="V653" s="43"/>
      <c r="AG653" s="43"/>
      <c r="AR653" s="43"/>
    </row>
    <row r="654">
      <c r="K654" s="43"/>
      <c r="V654" s="43"/>
      <c r="AG654" s="43"/>
      <c r="AR654" s="43"/>
    </row>
    <row r="655">
      <c r="K655" s="43"/>
      <c r="V655" s="43"/>
      <c r="AG655" s="43"/>
      <c r="AR655" s="43"/>
    </row>
    <row r="656">
      <c r="K656" s="43"/>
      <c r="V656" s="43"/>
      <c r="AG656" s="43"/>
      <c r="AR656" s="43"/>
    </row>
    <row r="657">
      <c r="K657" s="43"/>
      <c r="V657" s="43"/>
      <c r="AG657" s="43"/>
      <c r="AR657" s="43"/>
    </row>
    <row r="658">
      <c r="K658" s="43"/>
      <c r="V658" s="43"/>
      <c r="AG658" s="43"/>
      <c r="AR658" s="43"/>
    </row>
    <row r="659">
      <c r="K659" s="43"/>
      <c r="V659" s="43"/>
      <c r="AG659" s="43"/>
      <c r="AR659" s="43"/>
    </row>
    <row r="660">
      <c r="K660" s="43"/>
      <c r="V660" s="43"/>
      <c r="AG660" s="43"/>
      <c r="AR660" s="43"/>
    </row>
    <row r="661">
      <c r="K661" s="43"/>
      <c r="V661" s="43"/>
      <c r="AG661" s="43"/>
      <c r="AR661" s="43"/>
    </row>
    <row r="662">
      <c r="K662" s="43"/>
      <c r="V662" s="43"/>
      <c r="AG662" s="43"/>
      <c r="AR662" s="43"/>
    </row>
    <row r="663">
      <c r="K663" s="43"/>
      <c r="V663" s="43"/>
      <c r="AG663" s="43"/>
      <c r="AR663" s="43"/>
    </row>
    <row r="664">
      <c r="K664" s="43"/>
      <c r="V664" s="43"/>
      <c r="AG664" s="43"/>
      <c r="AR664" s="43"/>
    </row>
    <row r="665">
      <c r="K665" s="43"/>
      <c r="V665" s="43"/>
      <c r="AG665" s="43"/>
      <c r="AR665" s="43"/>
    </row>
    <row r="666">
      <c r="K666" s="43"/>
      <c r="V666" s="43"/>
      <c r="AG666" s="43"/>
      <c r="AR666" s="43"/>
    </row>
    <row r="667">
      <c r="K667" s="43"/>
      <c r="V667" s="43"/>
      <c r="AG667" s="43"/>
      <c r="AR667" s="43"/>
    </row>
    <row r="668">
      <c r="K668" s="43"/>
      <c r="V668" s="43"/>
      <c r="AG668" s="43"/>
      <c r="AR668" s="43"/>
    </row>
    <row r="669">
      <c r="K669" s="43"/>
      <c r="V669" s="43"/>
      <c r="AG669" s="43"/>
      <c r="AR669" s="43"/>
    </row>
    <row r="670">
      <c r="K670" s="43"/>
      <c r="V670" s="43"/>
      <c r="AG670" s="43"/>
      <c r="AR670" s="43"/>
    </row>
    <row r="671">
      <c r="K671" s="43"/>
      <c r="V671" s="43"/>
      <c r="AG671" s="43"/>
      <c r="AR671" s="43"/>
    </row>
    <row r="672">
      <c r="K672" s="43"/>
      <c r="V672" s="43"/>
      <c r="AG672" s="43"/>
      <c r="AR672" s="43"/>
    </row>
    <row r="673">
      <c r="K673" s="43"/>
      <c r="V673" s="43"/>
      <c r="AG673" s="43"/>
      <c r="AR673" s="43"/>
    </row>
    <row r="674">
      <c r="K674" s="43"/>
      <c r="V674" s="43"/>
      <c r="AG674" s="43"/>
      <c r="AR674" s="43"/>
    </row>
    <row r="675">
      <c r="K675" s="43"/>
      <c r="V675" s="43"/>
      <c r="AG675" s="43"/>
      <c r="AR675" s="43"/>
    </row>
    <row r="676">
      <c r="K676" s="43"/>
      <c r="V676" s="43"/>
      <c r="AG676" s="43"/>
      <c r="AR676" s="43"/>
    </row>
    <row r="677">
      <c r="K677" s="43"/>
      <c r="V677" s="43"/>
      <c r="AG677" s="43"/>
      <c r="AR677" s="43"/>
    </row>
    <row r="678">
      <c r="K678" s="43"/>
      <c r="V678" s="43"/>
      <c r="AG678" s="43"/>
      <c r="AR678" s="43"/>
    </row>
    <row r="679">
      <c r="K679" s="43"/>
      <c r="V679" s="43"/>
      <c r="AG679" s="43"/>
      <c r="AR679" s="43"/>
    </row>
    <row r="680">
      <c r="K680" s="43"/>
      <c r="V680" s="43"/>
      <c r="AG680" s="43"/>
      <c r="AR680" s="43"/>
    </row>
    <row r="681">
      <c r="K681" s="43"/>
      <c r="V681" s="43"/>
      <c r="AG681" s="43"/>
      <c r="AR681" s="43"/>
    </row>
    <row r="682">
      <c r="K682" s="43"/>
      <c r="V682" s="43"/>
      <c r="AG682" s="43"/>
      <c r="AR682" s="43"/>
    </row>
    <row r="683">
      <c r="K683" s="43"/>
      <c r="V683" s="43"/>
      <c r="AG683" s="43"/>
      <c r="AR683" s="43"/>
    </row>
    <row r="684">
      <c r="K684" s="43"/>
      <c r="V684" s="43"/>
      <c r="AG684" s="43"/>
      <c r="AR684" s="43"/>
    </row>
    <row r="685">
      <c r="K685" s="43"/>
      <c r="V685" s="43"/>
      <c r="AG685" s="43"/>
      <c r="AR685" s="43"/>
    </row>
    <row r="686">
      <c r="K686" s="43"/>
      <c r="V686" s="43"/>
      <c r="AG686" s="43"/>
      <c r="AR686" s="43"/>
    </row>
    <row r="687">
      <c r="K687" s="43"/>
      <c r="V687" s="43"/>
      <c r="AG687" s="43"/>
      <c r="AR687" s="43"/>
    </row>
    <row r="688">
      <c r="K688" s="43"/>
      <c r="V688" s="43"/>
      <c r="AG688" s="43"/>
      <c r="AR688" s="43"/>
    </row>
    <row r="689">
      <c r="K689" s="43"/>
      <c r="V689" s="43"/>
      <c r="AG689" s="43"/>
      <c r="AR689" s="43"/>
    </row>
    <row r="690">
      <c r="K690" s="43"/>
      <c r="V690" s="43"/>
      <c r="AG690" s="43"/>
      <c r="AR690" s="43"/>
    </row>
    <row r="691">
      <c r="K691" s="43"/>
      <c r="V691" s="43"/>
      <c r="AG691" s="43"/>
      <c r="AR691" s="43"/>
    </row>
    <row r="692">
      <c r="K692" s="43"/>
      <c r="V692" s="43"/>
      <c r="AG692" s="43"/>
      <c r="AR692" s="43"/>
    </row>
    <row r="693">
      <c r="K693" s="43"/>
      <c r="V693" s="43"/>
      <c r="AG693" s="43"/>
      <c r="AR693" s="43"/>
    </row>
    <row r="694">
      <c r="K694" s="43"/>
      <c r="V694" s="43"/>
      <c r="AG694" s="43"/>
      <c r="AR694" s="43"/>
    </row>
    <row r="695">
      <c r="K695" s="43"/>
      <c r="V695" s="43"/>
      <c r="AG695" s="43"/>
      <c r="AR695" s="43"/>
    </row>
    <row r="696">
      <c r="K696" s="43"/>
      <c r="V696" s="43"/>
      <c r="AG696" s="43"/>
      <c r="AR696" s="43"/>
    </row>
    <row r="697">
      <c r="K697" s="43"/>
      <c r="V697" s="43"/>
      <c r="AG697" s="43"/>
      <c r="AR697" s="43"/>
    </row>
    <row r="698">
      <c r="K698" s="43"/>
      <c r="V698" s="43"/>
      <c r="AG698" s="43"/>
      <c r="AR698" s="43"/>
    </row>
    <row r="699">
      <c r="K699" s="43"/>
      <c r="V699" s="43"/>
      <c r="AG699" s="43"/>
      <c r="AR699" s="43"/>
    </row>
    <row r="700">
      <c r="K700" s="43"/>
      <c r="V700" s="43"/>
      <c r="AG700" s="43"/>
      <c r="AR700" s="43"/>
    </row>
    <row r="701">
      <c r="K701" s="43"/>
      <c r="V701" s="43"/>
      <c r="AG701" s="43"/>
      <c r="AR701" s="43"/>
    </row>
    <row r="702">
      <c r="K702" s="43"/>
      <c r="V702" s="43"/>
      <c r="AG702" s="43"/>
      <c r="AR702" s="43"/>
    </row>
    <row r="703">
      <c r="K703" s="43"/>
      <c r="V703" s="43"/>
      <c r="AG703" s="43"/>
      <c r="AR703" s="43"/>
    </row>
    <row r="704">
      <c r="K704" s="43"/>
      <c r="V704" s="43"/>
      <c r="AG704" s="43"/>
      <c r="AR704" s="43"/>
    </row>
    <row r="705">
      <c r="K705" s="43"/>
      <c r="V705" s="43"/>
      <c r="AG705" s="43"/>
      <c r="AR705" s="43"/>
    </row>
    <row r="706">
      <c r="K706" s="43"/>
      <c r="V706" s="43"/>
      <c r="AG706" s="43"/>
      <c r="AR706" s="43"/>
    </row>
    <row r="707">
      <c r="K707" s="43"/>
      <c r="V707" s="43"/>
      <c r="AG707" s="43"/>
      <c r="AR707" s="43"/>
    </row>
    <row r="708">
      <c r="K708" s="43"/>
      <c r="V708" s="43"/>
      <c r="AG708" s="43"/>
      <c r="AR708" s="43"/>
    </row>
    <row r="709">
      <c r="K709" s="43"/>
      <c r="V709" s="43"/>
      <c r="AG709" s="43"/>
      <c r="AR709" s="43"/>
    </row>
    <row r="710">
      <c r="K710" s="43"/>
      <c r="V710" s="43"/>
      <c r="AG710" s="43"/>
      <c r="AR710" s="43"/>
    </row>
    <row r="711">
      <c r="K711" s="43"/>
      <c r="V711" s="43"/>
      <c r="AG711" s="43"/>
      <c r="AR711" s="43"/>
    </row>
    <row r="712">
      <c r="K712" s="43"/>
      <c r="V712" s="43"/>
      <c r="AG712" s="43"/>
      <c r="AR712" s="43"/>
    </row>
    <row r="713">
      <c r="K713" s="43"/>
      <c r="V713" s="43"/>
      <c r="AG713" s="43"/>
      <c r="AR713" s="43"/>
    </row>
    <row r="714">
      <c r="K714" s="43"/>
      <c r="V714" s="43"/>
      <c r="AG714" s="43"/>
      <c r="AR714" s="43"/>
    </row>
    <row r="715">
      <c r="K715" s="43"/>
      <c r="V715" s="43"/>
      <c r="AG715" s="43"/>
      <c r="AR715" s="43"/>
    </row>
    <row r="716">
      <c r="K716" s="43"/>
      <c r="V716" s="43"/>
      <c r="AG716" s="43"/>
      <c r="AR716" s="43"/>
    </row>
    <row r="717">
      <c r="K717" s="43"/>
      <c r="V717" s="43"/>
      <c r="AG717" s="43"/>
      <c r="AR717" s="43"/>
    </row>
    <row r="718">
      <c r="K718" s="43"/>
      <c r="V718" s="43"/>
      <c r="AG718" s="43"/>
      <c r="AR718" s="43"/>
    </row>
    <row r="719">
      <c r="K719" s="43"/>
      <c r="V719" s="43"/>
      <c r="AG719" s="43"/>
      <c r="AR719" s="43"/>
    </row>
    <row r="720">
      <c r="K720" s="43"/>
      <c r="V720" s="43"/>
      <c r="AG720" s="43"/>
      <c r="AR720" s="43"/>
    </row>
    <row r="721">
      <c r="K721" s="43"/>
      <c r="V721" s="43"/>
      <c r="AG721" s="43"/>
      <c r="AR721" s="43"/>
    </row>
    <row r="722">
      <c r="K722" s="43"/>
      <c r="V722" s="43"/>
      <c r="AG722" s="43"/>
      <c r="AR722" s="43"/>
    </row>
    <row r="723">
      <c r="K723" s="43"/>
      <c r="V723" s="43"/>
      <c r="AG723" s="43"/>
      <c r="AR723" s="43"/>
    </row>
    <row r="724">
      <c r="K724" s="43"/>
      <c r="V724" s="43"/>
      <c r="AG724" s="43"/>
      <c r="AR724" s="43"/>
    </row>
    <row r="725">
      <c r="K725" s="43"/>
      <c r="V725" s="43"/>
      <c r="AG725" s="43"/>
      <c r="AR725" s="43"/>
    </row>
    <row r="726">
      <c r="K726" s="43"/>
      <c r="V726" s="43"/>
      <c r="AG726" s="43"/>
      <c r="AR726" s="43"/>
    </row>
    <row r="727">
      <c r="K727" s="43"/>
      <c r="V727" s="43"/>
      <c r="AG727" s="43"/>
      <c r="AR727" s="43"/>
    </row>
    <row r="728">
      <c r="K728" s="43"/>
      <c r="V728" s="43"/>
      <c r="AG728" s="43"/>
      <c r="AR728" s="43"/>
    </row>
    <row r="729">
      <c r="K729" s="43"/>
      <c r="V729" s="43"/>
      <c r="AG729" s="43"/>
      <c r="AR729" s="43"/>
    </row>
    <row r="730">
      <c r="K730" s="43"/>
      <c r="V730" s="43"/>
      <c r="AG730" s="43"/>
      <c r="AR730" s="43"/>
    </row>
    <row r="731">
      <c r="K731" s="43"/>
      <c r="V731" s="43"/>
      <c r="AG731" s="43"/>
      <c r="AR731" s="43"/>
    </row>
    <row r="732">
      <c r="K732" s="43"/>
      <c r="V732" s="43"/>
      <c r="AG732" s="43"/>
      <c r="AR732" s="43"/>
    </row>
    <row r="733">
      <c r="K733" s="43"/>
      <c r="V733" s="43"/>
      <c r="AG733" s="43"/>
      <c r="AR733" s="43"/>
    </row>
    <row r="734">
      <c r="K734" s="43"/>
      <c r="V734" s="43"/>
      <c r="AG734" s="43"/>
      <c r="AR734" s="43"/>
    </row>
    <row r="735">
      <c r="K735" s="43"/>
      <c r="V735" s="43"/>
      <c r="AG735" s="43"/>
      <c r="AR735" s="43"/>
    </row>
    <row r="736">
      <c r="K736" s="43"/>
      <c r="V736" s="43"/>
      <c r="AG736" s="43"/>
      <c r="AR736" s="43"/>
    </row>
    <row r="737">
      <c r="K737" s="43"/>
      <c r="V737" s="43"/>
      <c r="AG737" s="43"/>
      <c r="AR737" s="43"/>
    </row>
    <row r="738">
      <c r="K738" s="43"/>
      <c r="V738" s="43"/>
      <c r="AG738" s="43"/>
      <c r="AR738" s="43"/>
    </row>
    <row r="739">
      <c r="K739" s="43"/>
      <c r="V739" s="43"/>
      <c r="AG739" s="43"/>
      <c r="AR739" s="43"/>
    </row>
    <row r="740">
      <c r="K740" s="43"/>
      <c r="V740" s="43"/>
      <c r="AG740" s="43"/>
      <c r="AR740" s="43"/>
    </row>
    <row r="741">
      <c r="K741" s="43"/>
      <c r="V741" s="43"/>
      <c r="AG741" s="43"/>
      <c r="AR741" s="43"/>
    </row>
    <row r="742">
      <c r="K742" s="43"/>
      <c r="V742" s="43"/>
      <c r="AG742" s="43"/>
      <c r="AR742" s="43"/>
    </row>
    <row r="743">
      <c r="K743" s="43"/>
      <c r="V743" s="43"/>
      <c r="AG743" s="43"/>
      <c r="AR743" s="43"/>
    </row>
    <row r="744">
      <c r="K744" s="43"/>
      <c r="V744" s="43"/>
      <c r="AG744" s="43"/>
      <c r="AR744" s="43"/>
    </row>
    <row r="745">
      <c r="K745" s="43"/>
      <c r="V745" s="43"/>
      <c r="AG745" s="43"/>
      <c r="AR745" s="43"/>
    </row>
    <row r="746">
      <c r="K746" s="43"/>
      <c r="V746" s="43"/>
      <c r="AG746" s="43"/>
      <c r="AR746" s="43"/>
    </row>
    <row r="747">
      <c r="K747" s="43"/>
      <c r="V747" s="43"/>
      <c r="AG747" s="43"/>
      <c r="AR747" s="43"/>
    </row>
    <row r="748">
      <c r="K748" s="43"/>
      <c r="V748" s="43"/>
      <c r="AG748" s="43"/>
      <c r="AR748" s="43"/>
    </row>
    <row r="749">
      <c r="K749" s="43"/>
      <c r="V749" s="43"/>
      <c r="AG749" s="43"/>
      <c r="AR749" s="43"/>
    </row>
    <row r="750">
      <c r="K750" s="43"/>
      <c r="V750" s="43"/>
      <c r="AG750" s="43"/>
      <c r="AR750" s="43"/>
    </row>
    <row r="751">
      <c r="K751" s="43"/>
      <c r="V751" s="43"/>
      <c r="AG751" s="43"/>
      <c r="AR751" s="43"/>
    </row>
    <row r="752">
      <c r="K752" s="43"/>
      <c r="V752" s="43"/>
      <c r="AG752" s="43"/>
      <c r="AR752" s="43"/>
    </row>
    <row r="753">
      <c r="K753" s="43"/>
      <c r="V753" s="43"/>
      <c r="AG753" s="43"/>
      <c r="AR753" s="43"/>
    </row>
    <row r="754">
      <c r="K754" s="43"/>
      <c r="V754" s="43"/>
      <c r="AG754" s="43"/>
      <c r="AR754" s="43"/>
    </row>
    <row r="755">
      <c r="K755" s="43"/>
      <c r="V755" s="43"/>
      <c r="AG755" s="43"/>
      <c r="AR755" s="43"/>
    </row>
    <row r="756">
      <c r="K756" s="43"/>
      <c r="V756" s="43"/>
      <c r="AG756" s="43"/>
      <c r="AR756" s="43"/>
    </row>
    <row r="757">
      <c r="K757" s="43"/>
      <c r="V757" s="43"/>
      <c r="AG757" s="43"/>
      <c r="AR757" s="43"/>
    </row>
    <row r="758">
      <c r="K758" s="43"/>
      <c r="V758" s="43"/>
      <c r="AG758" s="43"/>
      <c r="AR758" s="43"/>
    </row>
    <row r="759">
      <c r="K759" s="43"/>
      <c r="V759" s="43"/>
      <c r="AG759" s="43"/>
      <c r="AR759" s="43"/>
    </row>
    <row r="760">
      <c r="K760" s="43"/>
      <c r="V760" s="43"/>
      <c r="AG760" s="43"/>
      <c r="AR760" s="43"/>
    </row>
    <row r="761">
      <c r="K761" s="43"/>
      <c r="V761" s="43"/>
      <c r="AG761" s="43"/>
      <c r="AR761" s="43"/>
    </row>
    <row r="762">
      <c r="K762" s="43"/>
      <c r="V762" s="43"/>
      <c r="AG762" s="43"/>
      <c r="AR762" s="43"/>
    </row>
    <row r="763">
      <c r="K763" s="43"/>
      <c r="V763" s="43"/>
      <c r="AG763" s="43"/>
      <c r="AR763" s="43"/>
    </row>
    <row r="764">
      <c r="K764" s="43"/>
      <c r="V764" s="43"/>
      <c r="AG764" s="43"/>
      <c r="AR764" s="43"/>
    </row>
    <row r="765">
      <c r="K765" s="43"/>
      <c r="V765" s="43"/>
      <c r="AG765" s="43"/>
      <c r="AR765" s="43"/>
    </row>
    <row r="766">
      <c r="K766" s="43"/>
      <c r="V766" s="43"/>
      <c r="AG766" s="43"/>
      <c r="AR766" s="43"/>
    </row>
    <row r="767">
      <c r="K767" s="43"/>
      <c r="V767" s="43"/>
      <c r="AG767" s="43"/>
      <c r="AR767" s="43"/>
    </row>
    <row r="768">
      <c r="K768" s="43"/>
      <c r="V768" s="43"/>
      <c r="AG768" s="43"/>
      <c r="AR768" s="43"/>
    </row>
    <row r="769">
      <c r="K769" s="43"/>
      <c r="V769" s="43"/>
      <c r="AG769" s="43"/>
      <c r="AR769" s="43"/>
    </row>
    <row r="770">
      <c r="K770" s="43"/>
      <c r="V770" s="43"/>
      <c r="AG770" s="43"/>
      <c r="AR770" s="43"/>
    </row>
    <row r="771">
      <c r="K771" s="43"/>
      <c r="V771" s="43"/>
      <c r="AG771" s="43"/>
      <c r="AR771" s="43"/>
    </row>
    <row r="772">
      <c r="K772" s="43"/>
      <c r="V772" s="43"/>
      <c r="AG772" s="43"/>
      <c r="AR772" s="43"/>
    </row>
    <row r="773">
      <c r="K773" s="43"/>
      <c r="V773" s="43"/>
      <c r="AG773" s="43"/>
      <c r="AR773" s="43"/>
    </row>
    <row r="774">
      <c r="K774" s="43"/>
      <c r="V774" s="43"/>
      <c r="AG774" s="43"/>
      <c r="AR774" s="43"/>
    </row>
    <row r="775">
      <c r="K775" s="43"/>
      <c r="V775" s="43"/>
      <c r="AG775" s="43"/>
      <c r="AR775" s="43"/>
    </row>
    <row r="776">
      <c r="K776" s="43"/>
      <c r="V776" s="43"/>
      <c r="AG776" s="43"/>
      <c r="AR776" s="43"/>
    </row>
    <row r="777">
      <c r="K777" s="43"/>
      <c r="V777" s="43"/>
      <c r="AG777" s="43"/>
      <c r="AR777" s="43"/>
    </row>
    <row r="778">
      <c r="K778" s="43"/>
      <c r="V778" s="43"/>
      <c r="AG778" s="43"/>
      <c r="AR778" s="43"/>
    </row>
    <row r="779">
      <c r="K779" s="43"/>
      <c r="V779" s="43"/>
      <c r="AG779" s="43"/>
      <c r="AR779" s="43"/>
    </row>
    <row r="780">
      <c r="K780" s="43"/>
      <c r="V780" s="43"/>
      <c r="AG780" s="43"/>
      <c r="AR780" s="43"/>
    </row>
    <row r="781">
      <c r="K781" s="43"/>
      <c r="V781" s="43"/>
      <c r="AG781" s="43"/>
      <c r="AR781" s="43"/>
    </row>
    <row r="782">
      <c r="K782" s="43"/>
      <c r="V782" s="43"/>
      <c r="AG782" s="43"/>
      <c r="AR782" s="43"/>
    </row>
    <row r="783">
      <c r="K783" s="43"/>
      <c r="V783" s="43"/>
      <c r="AG783" s="43"/>
      <c r="AR783" s="43"/>
    </row>
    <row r="784">
      <c r="K784" s="43"/>
      <c r="V784" s="43"/>
      <c r="AG784" s="43"/>
      <c r="AR784" s="43"/>
    </row>
    <row r="785">
      <c r="K785" s="43"/>
      <c r="V785" s="43"/>
      <c r="AG785" s="43"/>
      <c r="AR785" s="43"/>
    </row>
    <row r="786">
      <c r="K786" s="43"/>
      <c r="V786" s="43"/>
      <c r="AG786" s="43"/>
      <c r="AR786" s="43"/>
    </row>
    <row r="787">
      <c r="K787" s="43"/>
      <c r="V787" s="43"/>
      <c r="AG787" s="43"/>
      <c r="AR787" s="43"/>
    </row>
    <row r="788">
      <c r="K788" s="43"/>
      <c r="V788" s="43"/>
      <c r="AG788" s="43"/>
      <c r="AR788" s="43"/>
    </row>
    <row r="789">
      <c r="K789" s="43"/>
      <c r="V789" s="43"/>
      <c r="AG789" s="43"/>
      <c r="AR789" s="43"/>
    </row>
    <row r="790">
      <c r="K790" s="43"/>
      <c r="V790" s="43"/>
      <c r="AG790" s="43"/>
      <c r="AR790" s="43"/>
    </row>
    <row r="791">
      <c r="K791" s="43"/>
      <c r="V791" s="43"/>
      <c r="AG791" s="43"/>
      <c r="AR791" s="43"/>
    </row>
    <row r="792">
      <c r="K792" s="43"/>
      <c r="V792" s="43"/>
      <c r="AG792" s="43"/>
      <c r="AR792" s="43"/>
    </row>
    <row r="793">
      <c r="K793" s="43"/>
      <c r="V793" s="43"/>
      <c r="AG793" s="43"/>
      <c r="AR793" s="43"/>
    </row>
    <row r="794">
      <c r="K794" s="43"/>
      <c r="V794" s="43"/>
      <c r="AG794" s="43"/>
      <c r="AR794" s="43"/>
    </row>
    <row r="795">
      <c r="K795" s="43"/>
      <c r="V795" s="43"/>
      <c r="AG795" s="43"/>
      <c r="AR795" s="43"/>
    </row>
    <row r="796">
      <c r="K796" s="43"/>
      <c r="V796" s="43"/>
      <c r="AG796" s="43"/>
      <c r="AR796" s="43"/>
    </row>
    <row r="797">
      <c r="K797" s="43"/>
      <c r="V797" s="43"/>
      <c r="AG797" s="43"/>
      <c r="AR797" s="43"/>
    </row>
    <row r="798">
      <c r="K798" s="43"/>
      <c r="V798" s="43"/>
      <c r="AG798" s="43"/>
      <c r="AR798" s="43"/>
    </row>
    <row r="799">
      <c r="K799" s="43"/>
      <c r="V799" s="43"/>
      <c r="AG799" s="43"/>
      <c r="AR799" s="43"/>
    </row>
    <row r="800">
      <c r="K800" s="43"/>
      <c r="V800" s="43"/>
      <c r="AG800" s="43"/>
      <c r="AR800" s="43"/>
    </row>
    <row r="801">
      <c r="K801" s="43"/>
      <c r="V801" s="43"/>
      <c r="AG801" s="43"/>
      <c r="AR801" s="43"/>
    </row>
    <row r="802">
      <c r="K802" s="43"/>
      <c r="V802" s="43"/>
      <c r="AG802" s="43"/>
      <c r="AR802" s="43"/>
    </row>
    <row r="803">
      <c r="K803" s="43"/>
      <c r="V803" s="43"/>
      <c r="AG803" s="43"/>
      <c r="AR803" s="43"/>
    </row>
    <row r="804">
      <c r="K804" s="43"/>
      <c r="V804" s="43"/>
      <c r="AG804" s="43"/>
      <c r="AR804" s="43"/>
    </row>
    <row r="805">
      <c r="K805" s="43"/>
      <c r="V805" s="43"/>
      <c r="AG805" s="43"/>
      <c r="AR805" s="43"/>
    </row>
    <row r="806">
      <c r="K806" s="43"/>
      <c r="V806" s="43"/>
      <c r="AG806" s="43"/>
      <c r="AR806" s="43"/>
    </row>
    <row r="807">
      <c r="K807" s="43"/>
      <c r="V807" s="43"/>
      <c r="AG807" s="43"/>
      <c r="AR807" s="43"/>
    </row>
    <row r="808">
      <c r="K808" s="43"/>
      <c r="V808" s="43"/>
      <c r="AG808" s="43"/>
      <c r="AR808" s="43"/>
    </row>
    <row r="809">
      <c r="K809" s="43"/>
      <c r="V809" s="43"/>
      <c r="AG809" s="43"/>
      <c r="AR809" s="43"/>
    </row>
    <row r="810">
      <c r="K810" s="43"/>
      <c r="V810" s="43"/>
      <c r="AG810" s="43"/>
      <c r="AR810" s="43"/>
    </row>
    <row r="811">
      <c r="K811" s="43"/>
      <c r="V811" s="43"/>
      <c r="AG811" s="43"/>
      <c r="AR811" s="43"/>
    </row>
    <row r="812">
      <c r="K812" s="43"/>
      <c r="V812" s="43"/>
      <c r="AG812" s="43"/>
      <c r="AR812" s="43"/>
    </row>
    <row r="813">
      <c r="K813" s="43"/>
      <c r="V813" s="43"/>
      <c r="AG813" s="43"/>
      <c r="AR813" s="43"/>
    </row>
    <row r="814">
      <c r="K814" s="43"/>
      <c r="V814" s="43"/>
      <c r="AG814" s="43"/>
      <c r="AR814" s="43"/>
    </row>
    <row r="815">
      <c r="K815" s="43"/>
      <c r="V815" s="43"/>
      <c r="AG815" s="43"/>
      <c r="AR815" s="43"/>
    </row>
    <row r="816">
      <c r="K816" s="43"/>
      <c r="V816" s="43"/>
      <c r="AG816" s="43"/>
      <c r="AR816" s="43"/>
    </row>
    <row r="817">
      <c r="K817" s="43"/>
      <c r="V817" s="43"/>
      <c r="AG817" s="43"/>
      <c r="AR817" s="43"/>
    </row>
    <row r="818">
      <c r="K818" s="43"/>
      <c r="V818" s="43"/>
      <c r="AG818" s="43"/>
      <c r="AR818" s="43"/>
    </row>
    <row r="819">
      <c r="K819" s="43"/>
      <c r="V819" s="43"/>
      <c r="AG819" s="43"/>
      <c r="AR819" s="43"/>
    </row>
    <row r="820">
      <c r="K820" s="43"/>
      <c r="V820" s="43"/>
      <c r="AG820" s="43"/>
      <c r="AR820" s="43"/>
    </row>
    <row r="821">
      <c r="K821" s="43"/>
      <c r="V821" s="43"/>
      <c r="AG821" s="43"/>
      <c r="AR821" s="43"/>
    </row>
    <row r="822">
      <c r="K822" s="43"/>
      <c r="V822" s="43"/>
      <c r="AG822" s="43"/>
      <c r="AR822" s="43"/>
    </row>
    <row r="823">
      <c r="K823" s="43"/>
      <c r="V823" s="43"/>
      <c r="AG823" s="43"/>
      <c r="AR823" s="43"/>
    </row>
    <row r="824">
      <c r="K824" s="43"/>
      <c r="V824" s="43"/>
      <c r="AG824" s="43"/>
      <c r="AR824" s="43"/>
    </row>
    <row r="825">
      <c r="K825" s="43"/>
      <c r="V825" s="43"/>
      <c r="AG825" s="43"/>
      <c r="AR825" s="43"/>
    </row>
    <row r="826">
      <c r="K826" s="43"/>
      <c r="V826" s="43"/>
      <c r="AG826" s="43"/>
      <c r="AR826" s="43"/>
    </row>
    <row r="827">
      <c r="K827" s="43"/>
      <c r="V827" s="43"/>
      <c r="AG827" s="43"/>
      <c r="AR827" s="43"/>
    </row>
    <row r="828">
      <c r="K828" s="43"/>
      <c r="V828" s="43"/>
      <c r="AG828" s="43"/>
      <c r="AR828" s="43"/>
    </row>
    <row r="829">
      <c r="K829" s="43"/>
      <c r="V829" s="43"/>
      <c r="AG829" s="43"/>
      <c r="AR829" s="43"/>
    </row>
    <row r="830">
      <c r="K830" s="43"/>
      <c r="V830" s="43"/>
      <c r="AG830" s="43"/>
      <c r="AR830" s="43"/>
    </row>
    <row r="831">
      <c r="K831" s="43"/>
      <c r="V831" s="43"/>
      <c r="AG831" s="43"/>
      <c r="AR831" s="43"/>
    </row>
    <row r="832">
      <c r="K832" s="43"/>
      <c r="V832" s="43"/>
      <c r="AG832" s="43"/>
      <c r="AR832" s="43"/>
    </row>
    <row r="833">
      <c r="K833" s="43"/>
      <c r="V833" s="43"/>
      <c r="AG833" s="43"/>
      <c r="AR833" s="43"/>
    </row>
    <row r="834">
      <c r="K834" s="43"/>
      <c r="V834" s="43"/>
      <c r="AG834" s="43"/>
      <c r="AR834" s="43"/>
    </row>
    <row r="835">
      <c r="K835" s="43"/>
      <c r="V835" s="43"/>
      <c r="AG835" s="43"/>
      <c r="AR835" s="43"/>
    </row>
    <row r="836">
      <c r="K836" s="43"/>
      <c r="V836" s="43"/>
      <c r="AG836" s="43"/>
      <c r="AR836" s="43"/>
    </row>
    <row r="837">
      <c r="K837" s="43"/>
      <c r="V837" s="43"/>
      <c r="AG837" s="43"/>
      <c r="AR837" s="43"/>
    </row>
    <row r="838">
      <c r="K838" s="43"/>
      <c r="V838" s="43"/>
      <c r="AG838" s="43"/>
      <c r="AR838" s="43"/>
    </row>
    <row r="839">
      <c r="K839" s="43"/>
      <c r="V839" s="43"/>
      <c r="AG839" s="43"/>
      <c r="AR839" s="43"/>
    </row>
    <row r="840">
      <c r="K840" s="43"/>
      <c r="V840" s="43"/>
      <c r="AG840" s="43"/>
      <c r="AR840" s="43"/>
    </row>
    <row r="841">
      <c r="K841" s="43"/>
      <c r="V841" s="43"/>
      <c r="AG841" s="43"/>
      <c r="AR841" s="43"/>
    </row>
    <row r="842">
      <c r="K842" s="43"/>
      <c r="V842" s="43"/>
      <c r="AG842" s="43"/>
      <c r="AR842" s="43"/>
    </row>
    <row r="843">
      <c r="K843" s="43"/>
      <c r="V843" s="43"/>
      <c r="AG843" s="43"/>
      <c r="AR843" s="43"/>
    </row>
    <row r="844">
      <c r="K844" s="43"/>
      <c r="V844" s="43"/>
      <c r="AG844" s="43"/>
      <c r="AR844" s="43"/>
    </row>
    <row r="845">
      <c r="K845" s="43"/>
      <c r="V845" s="43"/>
      <c r="AG845" s="43"/>
      <c r="AR845" s="43"/>
    </row>
    <row r="846">
      <c r="K846" s="43"/>
      <c r="V846" s="43"/>
      <c r="AG846" s="43"/>
      <c r="AR846" s="43"/>
    </row>
    <row r="847">
      <c r="K847" s="43"/>
      <c r="V847" s="43"/>
      <c r="AG847" s="43"/>
      <c r="AR847" s="43"/>
    </row>
    <row r="848">
      <c r="K848" s="43"/>
      <c r="V848" s="43"/>
      <c r="AG848" s="43"/>
      <c r="AR848" s="43"/>
    </row>
    <row r="849">
      <c r="K849" s="43"/>
      <c r="V849" s="43"/>
      <c r="AG849" s="43"/>
      <c r="AR849" s="43"/>
    </row>
    <row r="850">
      <c r="K850" s="43"/>
      <c r="V850" s="43"/>
      <c r="AG850" s="43"/>
      <c r="AR850" s="43"/>
    </row>
    <row r="851">
      <c r="K851" s="43"/>
      <c r="V851" s="43"/>
      <c r="AG851" s="43"/>
      <c r="AR851" s="43"/>
    </row>
    <row r="852">
      <c r="K852" s="43"/>
      <c r="V852" s="43"/>
      <c r="AG852" s="43"/>
      <c r="AR852" s="43"/>
    </row>
    <row r="853">
      <c r="K853" s="43"/>
      <c r="V853" s="43"/>
      <c r="AG853" s="43"/>
      <c r="AR853" s="43"/>
    </row>
    <row r="854">
      <c r="K854" s="43"/>
      <c r="V854" s="43"/>
      <c r="AG854" s="43"/>
      <c r="AR854" s="43"/>
    </row>
    <row r="855">
      <c r="K855" s="43"/>
      <c r="V855" s="43"/>
      <c r="AG855" s="43"/>
      <c r="AR855" s="43"/>
    </row>
    <row r="856">
      <c r="K856" s="43"/>
      <c r="V856" s="43"/>
      <c r="AG856" s="43"/>
      <c r="AR856" s="43"/>
    </row>
    <row r="857">
      <c r="K857" s="43"/>
      <c r="V857" s="43"/>
      <c r="AG857" s="43"/>
      <c r="AR857" s="43"/>
    </row>
    <row r="858">
      <c r="K858" s="43"/>
      <c r="V858" s="43"/>
      <c r="AG858" s="43"/>
      <c r="AR858" s="43"/>
    </row>
    <row r="859">
      <c r="K859" s="43"/>
      <c r="V859" s="43"/>
      <c r="AG859" s="43"/>
      <c r="AR859" s="43"/>
    </row>
    <row r="860">
      <c r="K860" s="43"/>
      <c r="V860" s="43"/>
      <c r="AG860" s="43"/>
      <c r="AR860" s="43"/>
    </row>
    <row r="861">
      <c r="K861" s="43"/>
      <c r="V861" s="43"/>
      <c r="AG861" s="43"/>
      <c r="AR861" s="43"/>
    </row>
    <row r="862">
      <c r="K862" s="43"/>
      <c r="V862" s="43"/>
      <c r="AG862" s="43"/>
      <c r="AR862" s="43"/>
    </row>
    <row r="863">
      <c r="K863" s="43"/>
      <c r="V863" s="43"/>
      <c r="AG863" s="43"/>
      <c r="AR863" s="43"/>
    </row>
    <row r="864">
      <c r="K864" s="43"/>
      <c r="V864" s="43"/>
      <c r="AG864" s="43"/>
      <c r="AR864" s="43"/>
    </row>
    <row r="865">
      <c r="K865" s="43"/>
      <c r="V865" s="43"/>
      <c r="AG865" s="43"/>
      <c r="AR865" s="43"/>
    </row>
    <row r="866">
      <c r="K866" s="43"/>
      <c r="V866" s="43"/>
      <c r="AG866" s="43"/>
      <c r="AR866" s="43"/>
    </row>
    <row r="867">
      <c r="K867" s="43"/>
      <c r="V867" s="43"/>
      <c r="AG867" s="43"/>
      <c r="AR867" s="43"/>
    </row>
    <row r="868">
      <c r="K868" s="43"/>
      <c r="V868" s="43"/>
      <c r="AG868" s="43"/>
      <c r="AR868" s="43"/>
    </row>
    <row r="869">
      <c r="K869" s="43"/>
      <c r="V869" s="43"/>
      <c r="AG869" s="43"/>
      <c r="AR869" s="43"/>
    </row>
    <row r="870">
      <c r="K870" s="43"/>
      <c r="V870" s="43"/>
      <c r="AG870" s="43"/>
      <c r="AR870" s="43"/>
    </row>
    <row r="871">
      <c r="K871" s="43"/>
      <c r="V871" s="43"/>
      <c r="AG871" s="43"/>
      <c r="AR871" s="43"/>
    </row>
    <row r="872">
      <c r="K872" s="43"/>
      <c r="V872" s="43"/>
      <c r="AG872" s="43"/>
      <c r="AR872" s="43"/>
    </row>
    <row r="873">
      <c r="K873" s="43"/>
      <c r="V873" s="43"/>
      <c r="AG873" s="43"/>
      <c r="AR873" s="43"/>
    </row>
    <row r="874">
      <c r="K874" s="43"/>
      <c r="V874" s="43"/>
      <c r="AG874" s="43"/>
      <c r="AR874" s="43"/>
    </row>
    <row r="875">
      <c r="K875" s="43"/>
      <c r="V875" s="43"/>
      <c r="AG875" s="43"/>
      <c r="AR875" s="43"/>
    </row>
    <row r="876">
      <c r="K876" s="43"/>
      <c r="V876" s="43"/>
      <c r="AG876" s="43"/>
      <c r="AR876" s="43"/>
    </row>
    <row r="877">
      <c r="K877" s="43"/>
      <c r="V877" s="43"/>
      <c r="AG877" s="43"/>
      <c r="AR877" s="43"/>
    </row>
    <row r="878">
      <c r="K878" s="43"/>
      <c r="V878" s="43"/>
      <c r="AG878" s="43"/>
      <c r="AR878" s="43"/>
    </row>
    <row r="879">
      <c r="K879" s="43"/>
      <c r="V879" s="43"/>
      <c r="AG879" s="43"/>
      <c r="AR879" s="43"/>
    </row>
    <row r="880">
      <c r="K880" s="43"/>
      <c r="V880" s="43"/>
      <c r="AG880" s="43"/>
      <c r="AR880" s="43"/>
    </row>
    <row r="881">
      <c r="K881" s="43"/>
      <c r="V881" s="43"/>
      <c r="AG881" s="43"/>
      <c r="AR881" s="43"/>
    </row>
    <row r="882">
      <c r="K882" s="43"/>
      <c r="V882" s="43"/>
      <c r="AG882" s="43"/>
      <c r="AR882" s="43"/>
    </row>
    <row r="883">
      <c r="K883" s="43"/>
      <c r="V883" s="43"/>
      <c r="AG883" s="43"/>
      <c r="AR883" s="43"/>
    </row>
    <row r="884">
      <c r="K884" s="43"/>
      <c r="V884" s="43"/>
      <c r="AG884" s="43"/>
      <c r="AR884" s="43"/>
    </row>
    <row r="885">
      <c r="K885" s="43"/>
      <c r="V885" s="43"/>
      <c r="AG885" s="43"/>
      <c r="AR885" s="43"/>
    </row>
    <row r="886">
      <c r="K886" s="43"/>
      <c r="V886" s="43"/>
      <c r="AG886" s="43"/>
      <c r="AR886" s="43"/>
    </row>
    <row r="887">
      <c r="K887" s="43"/>
      <c r="V887" s="43"/>
      <c r="AG887" s="43"/>
      <c r="AR887" s="43"/>
    </row>
    <row r="888">
      <c r="K888" s="43"/>
      <c r="V888" s="43"/>
      <c r="AG888" s="43"/>
      <c r="AR888" s="43"/>
    </row>
    <row r="889">
      <c r="K889" s="43"/>
      <c r="V889" s="43"/>
      <c r="AG889" s="43"/>
      <c r="AR889" s="43"/>
    </row>
    <row r="890">
      <c r="K890" s="43"/>
      <c r="V890" s="43"/>
      <c r="AG890" s="43"/>
      <c r="AR890" s="43"/>
    </row>
    <row r="891">
      <c r="K891" s="43"/>
      <c r="V891" s="43"/>
      <c r="AG891" s="43"/>
      <c r="AR891" s="43"/>
    </row>
    <row r="892">
      <c r="K892" s="43"/>
      <c r="V892" s="43"/>
      <c r="AG892" s="43"/>
      <c r="AR892" s="43"/>
    </row>
    <row r="893">
      <c r="K893" s="43"/>
      <c r="V893" s="43"/>
      <c r="AG893" s="43"/>
      <c r="AR893" s="43"/>
    </row>
    <row r="894">
      <c r="K894" s="43"/>
      <c r="V894" s="43"/>
      <c r="AG894" s="43"/>
      <c r="AR894" s="43"/>
    </row>
    <row r="895">
      <c r="K895" s="43"/>
      <c r="V895" s="43"/>
      <c r="AG895" s="43"/>
      <c r="AR895" s="43"/>
    </row>
    <row r="896">
      <c r="K896" s="43"/>
      <c r="V896" s="43"/>
      <c r="AG896" s="43"/>
      <c r="AR896" s="43"/>
    </row>
    <row r="897">
      <c r="K897" s="43"/>
      <c r="V897" s="43"/>
      <c r="AG897" s="43"/>
      <c r="AR897" s="43"/>
    </row>
    <row r="898">
      <c r="K898" s="43"/>
      <c r="V898" s="43"/>
      <c r="AG898" s="43"/>
      <c r="AR898" s="43"/>
    </row>
    <row r="899">
      <c r="K899" s="43"/>
      <c r="V899" s="43"/>
      <c r="AG899" s="43"/>
      <c r="AR899" s="43"/>
    </row>
    <row r="900">
      <c r="K900" s="43"/>
      <c r="V900" s="43"/>
      <c r="AG900" s="43"/>
      <c r="AR900" s="43"/>
    </row>
    <row r="901">
      <c r="K901" s="43"/>
      <c r="V901" s="43"/>
      <c r="AG901" s="43"/>
      <c r="AR901" s="43"/>
    </row>
    <row r="902">
      <c r="K902" s="43"/>
      <c r="V902" s="43"/>
      <c r="AG902" s="43"/>
      <c r="AR902" s="43"/>
    </row>
    <row r="903">
      <c r="K903" s="43"/>
      <c r="V903" s="43"/>
      <c r="AG903" s="43"/>
      <c r="AR903" s="43"/>
    </row>
    <row r="904">
      <c r="K904" s="43"/>
      <c r="V904" s="43"/>
      <c r="AG904" s="43"/>
      <c r="AR904" s="43"/>
    </row>
    <row r="905">
      <c r="K905" s="43"/>
      <c r="V905" s="43"/>
      <c r="AG905" s="43"/>
      <c r="AR905" s="43"/>
    </row>
    <row r="906">
      <c r="K906" s="43"/>
      <c r="V906" s="43"/>
      <c r="AG906" s="43"/>
      <c r="AR906" s="43"/>
    </row>
    <row r="907">
      <c r="K907" s="43"/>
      <c r="V907" s="43"/>
      <c r="AG907" s="43"/>
      <c r="AR907" s="43"/>
    </row>
    <row r="908">
      <c r="K908" s="43"/>
      <c r="V908" s="43"/>
      <c r="AG908" s="43"/>
      <c r="AR908" s="43"/>
    </row>
    <row r="909">
      <c r="K909" s="43"/>
      <c r="V909" s="43"/>
      <c r="AG909" s="43"/>
      <c r="AR909" s="43"/>
    </row>
    <row r="910">
      <c r="K910" s="43"/>
      <c r="V910" s="43"/>
      <c r="AG910" s="43"/>
      <c r="AR910" s="43"/>
    </row>
    <row r="911">
      <c r="K911" s="43"/>
      <c r="V911" s="43"/>
      <c r="AG911" s="43"/>
      <c r="AR911" s="43"/>
    </row>
    <row r="912">
      <c r="K912" s="43"/>
      <c r="V912" s="43"/>
      <c r="AG912" s="43"/>
      <c r="AR912" s="43"/>
    </row>
    <row r="913">
      <c r="K913" s="43"/>
      <c r="V913" s="43"/>
      <c r="AG913" s="43"/>
      <c r="AR913" s="43"/>
    </row>
    <row r="914">
      <c r="K914" s="43"/>
      <c r="V914" s="43"/>
      <c r="AG914" s="43"/>
      <c r="AR914" s="43"/>
    </row>
    <row r="915">
      <c r="K915" s="43"/>
      <c r="V915" s="43"/>
      <c r="AG915" s="43"/>
      <c r="AR915" s="43"/>
    </row>
    <row r="916">
      <c r="K916" s="43"/>
      <c r="V916" s="43"/>
      <c r="AG916" s="43"/>
      <c r="AR916" s="43"/>
    </row>
    <row r="917">
      <c r="K917" s="43"/>
      <c r="V917" s="43"/>
      <c r="AG917" s="43"/>
      <c r="AR917" s="43"/>
    </row>
    <row r="918">
      <c r="K918" s="43"/>
      <c r="V918" s="43"/>
      <c r="AG918" s="43"/>
      <c r="AR918" s="43"/>
    </row>
    <row r="919">
      <c r="K919" s="43"/>
      <c r="V919" s="43"/>
      <c r="AG919" s="43"/>
      <c r="AR919" s="43"/>
    </row>
    <row r="920">
      <c r="K920" s="43"/>
      <c r="V920" s="43"/>
      <c r="AG920" s="43"/>
      <c r="AR920" s="43"/>
    </row>
    <row r="921">
      <c r="K921" s="43"/>
      <c r="V921" s="43"/>
      <c r="AG921" s="43"/>
      <c r="AR921" s="43"/>
    </row>
    <row r="922">
      <c r="K922" s="43"/>
      <c r="V922" s="43"/>
      <c r="AG922" s="43"/>
      <c r="AR922" s="43"/>
    </row>
    <row r="923">
      <c r="K923" s="43"/>
      <c r="V923" s="43"/>
      <c r="AG923" s="43"/>
      <c r="AR923" s="43"/>
    </row>
    <row r="924">
      <c r="K924" s="43"/>
      <c r="V924" s="43"/>
      <c r="AG924" s="43"/>
      <c r="AR924" s="43"/>
    </row>
    <row r="925">
      <c r="K925" s="43"/>
      <c r="V925" s="43"/>
      <c r="AG925" s="43"/>
      <c r="AR925" s="43"/>
    </row>
    <row r="926">
      <c r="K926" s="43"/>
      <c r="V926" s="43"/>
      <c r="AG926" s="43"/>
      <c r="AR926" s="43"/>
    </row>
    <row r="927">
      <c r="K927" s="43"/>
      <c r="V927" s="43"/>
      <c r="AG927" s="43"/>
      <c r="AR927" s="43"/>
    </row>
    <row r="928">
      <c r="K928" s="43"/>
      <c r="V928" s="43"/>
      <c r="AG928" s="43"/>
      <c r="AR928" s="43"/>
    </row>
    <row r="929">
      <c r="K929" s="43"/>
      <c r="V929" s="43"/>
      <c r="AG929" s="43"/>
      <c r="AR929" s="43"/>
    </row>
    <row r="930">
      <c r="K930" s="43"/>
      <c r="V930" s="43"/>
      <c r="AG930" s="43"/>
      <c r="AR930" s="43"/>
    </row>
    <row r="931">
      <c r="K931" s="43"/>
      <c r="V931" s="43"/>
      <c r="AG931" s="43"/>
      <c r="AR931" s="43"/>
    </row>
    <row r="932">
      <c r="K932" s="43"/>
      <c r="V932" s="43"/>
      <c r="AG932" s="43"/>
      <c r="AR932" s="43"/>
    </row>
    <row r="933">
      <c r="K933" s="43"/>
      <c r="V933" s="43"/>
      <c r="AG933" s="43"/>
      <c r="AR933" s="43"/>
    </row>
    <row r="934">
      <c r="K934" s="43"/>
      <c r="V934" s="43"/>
      <c r="AG934" s="43"/>
      <c r="AR934" s="43"/>
    </row>
    <row r="935">
      <c r="K935" s="43"/>
      <c r="V935" s="43"/>
      <c r="AG935" s="43"/>
      <c r="AR935" s="43"/>
    </row>
    <row r="936">
      <c r="K936" s="43"/>
      <c r="V936" s="43"/>
      <c r="AG936" s="43"/>
      <c r="AR936" s="43"/>
    </row>
    <row r="937">
      <c r="K937" s="43"/>
      <c r="V937" s="43"/>
      <c r="AG937" s="43"/>
      <c r="AR937" s="43"/>
    </row>
    <row r="938">
      <c r="K938" s="43"/>
      <c r="V938" s="43"/>
      <c r="AG938" s="43"/>
      <c r="AR938" s="43"/>
    </row>
    <row r="939">
      <c r="K939" s="43"/>
      <c r="V939" s="43"/>
      <c r="AG939" s="43"/>
      <c r="AR939" s="43"/>
    </row>
    <row r="940">
      <c r="K940" s="43"/>
      <c r="V940" s="43"/>
      <c r="AG940" s="43"/>
      <c r="AR940" s="43"/>
    </row>
    <row r="941">
      <c r="K941" s="43"/>
      <c r="V941" s="43"/>
      <c r="AG941" s="43"/>
      <c r="AR941" s="43"/>
    </row>
    <row r="942">
      <c r="K942" s="43"/>
      <c r="V942" s="43"/>
      <c r="AG942" s="43"/>
      <c r="AR942" s="43"/>
    </row>
    <row r="943">
      <c r="K943" s="43"/>
      <c r="V943" s="43"/>
      <c r="AG943" s="43"/>
      <c r="AR943" s="43"/>
    </row>
    <row r="944">
      <c r="K944" s="43"/>
      <c r="V944" s="43"/>
      <c r="AG944" s="43"/>
      <c r="AR944" s="43"/>
    </row>
    <row r="945">
      <c r="K945" s="43"/>
      <c r="V945" s="43"/>
      <c r="AG945" s="43"/>
      <c r="AR945" s="43"/>
    </row>
    <row r="946">
      <c r="K946" s="43"/>
      <c r="V946" s="43"/>
      <c r="AG946" s="43"/>
      <c r="AR946" s="43"/>
    </row>
    <row r="947">
      <c r="K947" s="43"/>
      <c r="V947" s="43"/>
      <c r="AG947" s="43"/>
      <c r="AR947" s="43"/>
    </row>
    <row r="948">
      <c r="K948" s="43"/>
      <c r="V948" s="43"/>
      <c r="AG948" s="43"/>
      <c r="AR948" s="43"/>
    </row>
    <row r="949">
      <c r="K949" s="43"/>
      <c r="V949" s="43"/>
      <c r="AG949" s="43"/>
      <c r="AR949" s="43"/>
    </row>
    <row r="950">
      <c r="K950" s="43"/>
      <c r="V950" s="43"/>
      <c r="AG950" s="43"/>
      <c r="AR950" s="43"/>
    </row>
    <row r="951">
      <c r="K951" s="43"/>
      <c r="V951" s="43"/>
      <c r="AG951" s="43"/>
      <c r="AR951" s="43"/>
    </row>
    <row r="952">
      <c r="K952" s="43"/>
      <c r="V952" s="43"/>
      <c r="AG952" s="43"/>
      <c r="AR952" s="43"/>
    </row>
    <row r="953">
      <c r="K953" s="43"/>
      <c r="V953" s="43"/>
      <c r="AG953" s="43"/>
      <c r="AR953" s="43"/>
    </row>
    <row r="954">
      <c r="K954" s="43"/>
      <c r="V954" s="43"/>
      <c r="AG954" s="43"/>
      <c r="AR954" s="43"/>
    </row>
    <row r="955">
      <c r="K955" s="43"/>
      <c r="V955" s="43"/>
      <c r="AG955" s="43"/>
      <c r="AR955" s="43"/>
    </row>
    <row r="956">
      <c r="K956" s="43"/>
      <c r="V956" s="43"/>
      <c r="AG956" s="43"/>
      <c r="AR956" s="43"/>
    </row>
    <row r="957">
      <c r="K957" s="43"/>
      <c r="V957" s="43"/>
      <c r="AG957" s="43"/>
      <c r="AR957" s="43"/>
    </row>
    <row r="958">
      <c r="K958" s="43"/>
      <c r="V958" s="43"/>
      <c r="AG958" s="43"/>
      <c r="AR958" s="43"/>
    </row>
    <row r="959">
      <c r="K959" s="43"/>
      <c r="V959" s="43"/>
      <c r="AG959" s="43"/>
      <c r="AR959" s="43"/>
    </row>
    <row r="960">
      <c r="K960" s="43"/>
      <c r="V960" s="43"/>
      <c r="AG960" s="43"/>
      <c r="AR960" s="43"/>
    </row>
    <row r="961">
      <c r="K961" s="43"/>
      <c r="V961" s="43"/>
      <c r="AG961" s="43"/>
      <c r="AR961" s="43"/>
    </row>
    <row r="962">
      <c r="K962" s="43"/>
      <c r="V962" s="43"/>
      <c r="AG962" s="43"/>
      <c r="AR962" s="43"/>
    </row>
    <row r="963">
      <c r="K963" s="43"/>
      <c r="V963" s="43"/>
      <c r="AG963" s="43"/>
      <c r="AR963" s="43"/>
    </row>
    <row r="964">
      <c r="K964" s="43"/>
      <c r="V964" s="43"/>
      <c r="AG964" s="43"/>
      <c r="AR964" s="43"/>
    </row>
    <row r="965">
      <c r="K965" s="43"/>
      <c r="V965" s="43"/>
      <c r="AG965" s="43"/>
      <c r="AR965" s="43"/>
    </row>
    <row r="966">
      <c r="K966" s="43"/>
      <c r="V966" s="43"/>
      <c r="AG966" s="43"/>
      <c r="AR966" s="43"/>
    </row>
    <row r="967">
      <c r="K967" s="43"/>
      <c r="V967" s="43"/>
      <c r="AG967" s="43"/>
      <c r="AR967" s="43"/>
    </row>
    <row r="968">
      <c r="K968" s="43"/>
      <c r="V968" s="43"/>
      <c r="AG968" s="43"/>
      <c r="AR968" s="43"/>
    </row>
    <row r="969">
      <c r="K969" s="43"/>
      <c r="V969" s="43"/>
      <c r="AG969" s="43"/>
      <c r="AR969" s="43"/>
    </row>
    <row r="970">
      <c r="K970" s="43"/>
      <c r="V970" s="43"/>
      <c r="AG970" s="43"/>
      <c r="AR970" s="43"/>
    </row>
    <row r="971">
      <c r="K971" s="43"/>
      <c r="V971" s="43"/>
      <c r="AG971" s="43"/>
      <c r="AR971" s="43"/>
    </row>
    <row r="972">
      <c r="K972" s="43"/>
      <c r="V972" s="43"/>
      <c r="AG972" s="43"/>
      <c r="AR972" s="43"/>
    </row>
    <row r="973">
      <c r="K973" s="43"/>
      <c r="V973" s="43"/>
      <c r="AG973" s="43"/>
      <c r="AR973" s="43"/>
    </row>
    <row r="974">
      <c r="K974" s="43"/>
      <c r="V974" s="43"/>
      <c r="AG974" s="43"/>
      <c r="AR974" s="43"/>
    </row>
    <row r="975">
      <c r="K975" s="43"/>
      <c r="V975" s="43"/>
      <c r="AG975" s="43"/>
      <c r="AR975" s="43"/>
    </row>
    <row r="976">
      <c r="K976" s="43"/>
      <c r="V976" s="43"/>
      <c r="AG976" s="43"/>
      <c r="AR976" s="43"/>
    </row>
    <row r="977">
      <c r="K977" s="43"/>
      <c r="V977" s="43"/>
      <c r="AG977" s="43"/>
      <c r="AR977" s="43"/>
    </row>
    <row r="978">
      <c r="K978" s="43"/>
      <c r="V978" s="43"/>
      <c r="AG978" s="43"/>
      <c r="AR978" s="43"/>
    </row>
    <row r="979">
      <c r="K979" s="43"/>
      <c r="V979" s="43"/>
      <c r="AG979" s="43"/>
      <c r="AR979" s="43"/>
    </row>
    <row r="980">
      <c r="K980" s="43"/>
      <c r="V980" s="43"/>
      <c r="AG980" s="43"/>
      <c r="AR980" s="43"/>
    </row>
    <row r="981">
      <c r="K981" s="43"/>
      <c r="V981" s="43"/>
      <c r="AG981" s="43"/>
      <c r="AR981" s="43"/>
    </row>
    <row r="982">
      <c r="K982" s="43"/>
      <c r="V982" s="43"/>
      <c r="AG982" s="43"/>
      <c r="AR982" s="43"/>
    </row>
    <row r="983">
      <c r="K983" s="43"/>
      <c r="V983" s="43"/>
      <c r="AG983" s="43"/>
      <c r="AR983" s="43"/>
    </row>
    <row r="984">
      <c r="K984" s="43"/>
      <c r="V984" s="43"/>
      <c r="AG984" s="43"/>
      <c r="AR984" s="43"/>
    </row>
    <row r="985">
      <c r="K985" s="43"/>
      <c r="V985" s="43"/>
      <c r="AG985" s="43"/>
      <c r="AR985" s="43"/>
    </row>
    <row r="986">
      <c r="K986" s="43"/>
      <c r="V986" s="43"/>
      <c r="AG986" s="43"/>
      <c r="AR986" s="43"/>
    </row>
    <row r="987">
      <c r="K987" s="43"/>
      <c r="V987" s="43"/>
      <c r="AG987" s="43"/>
      <c r="AR987" s="43"/>
    </row>
    <row r="988">
      <c r="K988" s="43"/>
      <c r="V988" s="43"/>
      <c r="AG988" s="43"/>
      <c r="AR988" s="43"/>
    </row>
    <row r="989">
      <c r="K989" s="43"/>
      <c r="V989" s="43"/>
      <c r="AG989" s="43"/>
      <c r="AR989" s="43"/>
    </row>
    <row r="990">
      <c r="K990" s="43"/>
      <c r="V990" s="43"/>
      <c r="AG990" s="43"/>
      <c r="AR990" s="43"/>
    </row>
    <row r="991">
      <c r="K991" s="43"/>
      <c r="V991" s="43"/>
      <c r="AG991" s="43"/>
      <c r="AR991" s="43"/>
    </row>
    <row r="992">
      <c r="K992" s="43"/>
      <c r="V992" s="43"/>
      <c r="AG992" s="43"/>
      <c r="AR992" s="43"/>
    </row>
    <row r="993">
      <c r="K993" s="43"/>
      <c r="V993" s="43"/>
      <c r="AG993" s="43"/>
      <c r="AR993" s="43"/>
    </row>
    <row r="994">
      <c r="K994" s="43"/>
      <c r="V994" s="43"/>
      <c r="AG994" s="43"/>
      <c r="AR994" s="43"/>
    </row>
    <row r="995">
      <c r="K995" s="43"/>
      <c r="V995" s="43"/>
      <c r="AG995" s="43"/>
      <c r="AR995" s="43"/>
    </row>
    <row r="996">
      <c r="K996" s="43"/>
      <c r="V996" s="43"/>
      <c r="AG996" s="43"/>
      <c r="AR996" s="43"/>
    </row>
    <row r="997">
      <c r="K997" s="43"/>
      <c r="V997" s="43"/>
      <c r="AG997" s="43"/>
      <c r="AR997" s="43"/>
    </row>
    <row r="998">
      <c r="K998" s="43"/>
      <c r="V998" s="43"/>
      <c r="AG998" s="43"/>
      <c r="AR998" s="43"/>
    </row>
    <row r="999">
      <c r="K999" s="43"/>
      <c r="V999" s="43"/>
      <c r="AG999" s="43"/>
      <c r="AR999" s="43"/>
    </row>
    <row r="1000">
      <c r="K1000" s="43"/>
      <c r="V1000" s="43"/>
      <c r="AG1000" s="43"/>
      <c r="AR1000" s="43"/>
    </row>
  </sheetData>
  <mergeCells count="78">
    <mergeCell ref="BF138:BH138"/>
    <mergeCell ref="BF139:BG139"/>
    <mergeCell ref="BF140:BG140"/>
    <mergeCell ref="BF141:BG141"/>
    <mergeCell ref="BF143:BG143"/>
    <mergeCell ref="BP142:BQ142"/>
    <mergeCell ref="BP143:BQ143"/>
    <mergeCell ref="BP145:BQ145"/>
    <mergeCell ref="BP135:BQ135"/>
    <mergeCell ref="BP136:BQ136"/>
    <mergeCell ref="BP137:BQ137"/>
    <mergeCell ref="BP138:BQ138"/>
    <mergeCell ref="BP139:BQ139"/>
    <mergeCell ref="BP140:BR140"/>
    <mergeCell ref="BP141:BQ141"/>
    <mergeCell ref="AL139:AM139"/>
    <mergeCell ref="AW139:AX139"/>
    <mergeCell ref="AW134:AX134"/>
    <mergeCell ref="AW141:AX141"/>
    <mergeCell ref="AW143:AX143"/>
    <mergeCell ref="AW138:AX138"/>
    <mergeCell ref="AL134:AM134"/>
    <mergeCell ref="AL135:AM135"/>
    <mergeCell ref="AL136:AM136"/>
    <mergeCell ref="AL137:AM137"/>
    <mergeCell ref="AL140:AM140"/>
    <mergeCell ref="AW140:AX140"/>
    <mergeCell ref="AL138:AM138"/>
    <mergeCell ref="AW136:AX136"/>
    <mergeCell ref="AW137:AX137"/>
    <mergeCell ref="BF133:BG133"/>
    <mergeCell ref="BF134:BG134"/>
    <mergeCell ref="BF135:BG135"/>
    <mergeCell ref="BF136:BG136"/>
    <mergeCell ref="BF137:BG137"/>
    <mergeCell ref="AW133:AX133"/>
    <mergeCell ref="AW135:AX135"/>
    <mergeCell ref="B2:C2"/>
    <mergeCell ref="M2:N2"/>
    <mergeCell ref="X2:Y2"/>
    <mergeCell ref="AI2:AJ2"/>
    <mergeCell ref="P133:Q133"/>
    <mergeCell ref="AA133:AB133"/>
    <mergeCell ref="AL133:AM133"/>
    <mergeCell ref="E135:F135"/>
    <mergeCell ref="E136:F136"/>
    <mergeCell ref="E137:F137"/>
    <mergeCell ref="E139:F139"/>
    <mergeCell ref="E140:F140"/>
    <mergeCell ref="E141:F141"/>
    <mergeCell ref="E143:F143"/>
    <mergeCell ref="E138:F138"/>
    <mergeCell ref="P135:Q135"/>
    <mergeCell ref="P136:Q136"/>
    <mergeCell ref="P137:Q137"/>
    <mergeCell ref="P139:Q139"/>
    <mergeCell ref="P140:Q140"/>
    <mergeCell ref="P141:Q141"/>
    <mergeCell ref="P143:Q143"/>
    <mergeCell ref="P138:Q138"/>
    <mergeCell ref="AA135:AB135"/>
    <mergeCell ref="AA136:AB136"/>
    <mergeCell ref="AA137:AB137"/>
    <mergeCell ref="AA139:AB139"/>
    <mergeCell ref="AA140:AB140"/>
    <mergeCell ref="AA141:AB141"/>
    <mergeCell ref="AA143:AB143"/>
    <mergeCell ref="AA138:AB138"/>
    <mergeCell ref="E133:F133"/>
    <mergeCell ref="E134:F134"/>
    <mergeCell ref="P134:Q134"/>
    <mergeCell ref="AA134:AB134"/>
    <mergeCell ref="M136:N136"/>
    <mergeCell ref="X136:Y136"/>
    <mergeCell ref="AL141:AM141"/>
    <mergeCell ref="AL143:AM143"/>
    <mergeCell ref="BM4:BN4"/>
    <mergeCell ref="AT2:AU2"/>
  </mergeCells>
  <drawing r:id="rId1"/>
  <tableParts count="4"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5" width="8.14"/>
    <col customWidth="1" min="6" max="14" width="8.29"/>
    <col customWidth="1" min="15" max="26" width="11.43"/>
  </cols>
  <sheetData>
    <row r="1" ht="14.25" customHeight="1"/>
    <row r="2" ht="14.25" customHeight="1">
      <c r="F2" s="1" t="s">
        <v>181</v>
      </c>
    </row>
    <row r="3" ht="14.25" customHeight="1">
      <c r="D3" s="1" t="s">
        <v>182</v>
      </c>
      <c r="E3" s="13" t="s">
        <v>183</v>
      </c>
      <c r="F3" s="13" t="s">
        <v>184</v>
      </c>
      <c r="G3" s="13" t="s">
        <v>85</v>
      </c>
      <c r="H3" s="13" t="s">
        <v>185</v>
      </c>
      <c r="I3" s="13" t="s">
        <v>186</v>
      </c>
      <c r="J3" s="13" t="s">
        <v>187</v>
      </c>
      <c r="K3" s="13" t="s">
        <v>188</v>
      </c>
      <c r="L3" s="13" t="s">
        <v>189</v>
      </c>
      <c r="M3" s="1" t="s">
        <v>190</v>
      </c>
    </row>
    <row r="4" ht="14.25" customHeight="1">
      <c r="M4" s="1" t="s">
        <v>191</v>
      </c>
    </row>
    <row r="5" ht="14.25" customHeight="1">
      <c r="D5" s="13" t="s">
        <v>192</v>
      </c>
      <c r="E5" s="102"/>
      <c r="F5" s="103"/>
      <c r="G5" s="103"/>
      <c r="H5" s="103"/>
      <c r="I5" s="103"/>
      <c r="J5" s="103"/>
      <c r="K5" s="103"/>
      <c r="L5" s="104"/>
      <c r="M5" s="105">
        <v>-5.0</v>
      </c>
    </row>
    <row r="6" ht="14.25" customHeight="1">
      <c r="D6" s="13" t="s">
        <v>193</v>
      </c>
      <c r="E6" s="106"/>
      <c r="F6" s="107"/>
      <c r="G6" s="107"/>
      <c r="H6" s="107"/>
      <c r="I6" s="107"/>
      <c r="J6" s="107"/>
      <c r="K6" s="107"/>
      <c r="L6" s="108"/>
      <c r="M6" s="105">
        <v>-2.0</v>
      </c>
    </row>
    <row r="7" ht="14.25" customHeight="1">
      <c r="D7" s="13" t="s">
        <v>194</v>
      </c>
      <c r="E7" s="106"/>
      <c r="F7" s="107"/>
      <c r="G7" s="107"/>
      <c r="H7" s="107"/>
      <c r="I7" s="107"/>
      <c r="J7" s="107"/>
      <c r="K7" s="107"/>
      <c r="L7" s="108"/>
      <c r="M7" s="105">
        <v>2.0</v>
      </c>
    </row>
    <row r="8" ht="14.25" customHeight="1">
      <c r="D8" s="13" t="s">
        <v>195</v>
      </c>
      <c r="E8" s="109"/>
      <c r="F8" s="110"/>
      <c r="G8" s="110"/>
      <c r="H8" s="110"/>
      <c r="I8" s="110"/>
      <c r="J8" s="110"/>
      <c r="K8" s="110"/>
      <c r="L8" s="111"/>
      <c r="M8" s="105">
        <v>5.0</v>
      </c>
    </row>
    <row r="9" ht="14.25" customHeight="1">
      <c r="M9" s="1" t="s">
        <v>196</v>
      </c>
    </row>
    <row r="10" ht="14.25" customHeight="1"/>
    <row r="11" ht="14.25" customHeight="1"/>
    <row r="12" ht="14.25" customHeight="1"/>
    <row r="13" ht="14.25" customHeight="1">
      <c r="E13" s="1" t="s">
        <v>197</v>
      </c>
      <c r="F13" s="1" t="s">
        <v>198</v>
      </c>
    </row>
    <row r="14" ht="14.25" customHeight="1">
      <c r="N14" s="1" t="s">
        <v>199</v>
      </c>
    </row>
    <row r="15" ht="14.25" customHeight="1">
      <c r="E15" s="102">
        <v>6.0</v>
      </c>
      <c r="F15" s="103"/>
      <c r="G15" s="103"/>
      <c r="H15" s="103"/>
      <c r="I15" s="103"/>
      <c r="J15" s="104"/>
      <c r="K15" s="112"/>
      <c r="L15" s="113"/>
      <c r="N15" s="114">
        <v>19.0</v>
      </c>
    </row>
    <row r="16" ht="14.25" customHeight="1">
      <c r="E16" s="115">
        <v>5.0</v>
      </c>
      <c r="F16" s="107"/>
      <c r="G16" s="107"/>
      <c r="H16" s="107"/>
      <c r="I16" s="107"/>
      <c r="J16" s="107"/>
      <c r="K16" s="103"/>
      <c r="L16" s="104"/>
      <c r="N16" s="114">
        <v>16.0</v>
      </c>
    </row>
    <row r="17" ht="14.25" customHeight="1">
      <c r="E17" s="115">
        <v>4.0</v>
      </c>
      <c r="F17" s="107"/>
      <c r="G17" s="107"/>
      <c r="H17" s="107"/>
      <c r="I17" s="107"/>
      <c r="J17" s="107"/>
      <c r="K17" s="107"/>
      <c r="L17" s="108"/>
      <c r="N17" s="114">
        <v>13.0</v>
      </c>
    </row>
    <row r="18" ht="9.75" customHeight="1">
      <c r="A18" s="14"/>
      <c r="B18" s="14"/>
      <c r="C18" s="14"/>
      <c r="D18" s="14"/>
      <c r="E18" s="116"/>
      <c r="F18" s="117"/>
      <c r="G18" s="117"/>
      <c r="H18" s="117"/>
      <c r="I18" s="117"/>
      <c r="J18" s="117"/>
      <c r="K18" s="117"/>
      <c r="L18" s="117"/>
      <c r="N18" s="114"/>
    </row>
    <row r="19" ht="14.25" customHeight="1">
      <c r="E19" s="118">
        <v>3.0</v>
      </c>
      <c r="F19" s="119"/>
      <c r="G19" s="119"/>
      <c r="H19" s="119"/>
      <c r="I19" s="119"/>
      <c r="J19" s="119"/>
      <c r="K19" s="119"/>
      <c r="L19" s="120"/>
      <c r="N19" s="114">
        <v>9.0</v>
      </c>
    </row>
    <row r="20" ht="14.25" customHeight="1">
      <c r="E20" s="121">
        <v>2.0</v>
      </c>
      <c r="F20" s="107"/>
      <c r="G20" s="107"/>
      <c r="H20" s="107"/>
      <c r="I20" s="107"/>
      <c r="J20" s="107"/>
      <c r="K20" s="107"/>
      <c r="L20" s="122"/>
      <c r="N20" s="114">
        <v>6.0</v>
      </c>
    </row>
    <row r="21" ht="14.25" customHeight="1">
      <c r="E21" s="123">
        <v>1.0</v>
      </c>
      <c r="F21" s="124"/>
      <c r="G21" s="124"/>
      <c r="H21" s="124"/>
      <c r="I21" s="124"/>
      <c r="J21" s="124"/>
      <c r="K21" s="124"/>
      <c r="L21" s="125"/>
      <c r="M21" s="126" t="s">
        <v>200</v>
      </c>
      <c r="N21" s="114">
        <v>3.0</v>
      </c>
    </row>
    <row r="22" ht="14.25" customHeight="1">
      <c r="M22" s="127" t="s">
        <v>201</v>
      </c>
    </row>
    <row r="23" ht="14.25" customHeight="1">
      <c r="A23" s="13"/>
      <c r="B23" s="13" t="s">
        <v>182</v>
      </c>
      <c r="C23" s="13"/>
      <c r="E23" s="13">
        <v>56.0</v>
      </c>
      <c r="F23" s="13">
        <v>49.0</v>
      </c>
      <c r="G23" s="13">
        <v>42.0</v>
      </c>
      <c r="H23" s="13">
        <v>35.0</v>
      </c>
      <c r="I23" s="13">
        <v>28.0</v>
      </c>
      <c r="J23" s="13">
        <v>21.0</v>
      </c>
      <c r="K23" s="13">
        <v>14.0</v>
      </c>
      <c r="L23" s="13">
        <v>7.0</v>
      </c>
      <c r="M23" s="13">
        <v>4.0</v>
      </c>
    </row>
    <row r="24" ht="14.25" customHeight="1">
      <c r="H24" s="114"/>
      <c r="M24" s="1" t="s">
        <v>202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14"/>
    <col customWidth="1" min="3" max="3" width="14.43"/>
    <col customWidth="1" min="4" max="4" width="15.0"/>
    <col customWidth="1" min="5" max="5" width="14.71"/>
    <col customWidth="1" min="6" max="6" width="14.86"/>
    <col customWidth="1" min="7" max="7" width="14.71"/>
    <col customWidth="1" min="8" max="8" width="13.57"/>
    <col customWidth="1" min="9" max="9" width="14.29"/>
    <col customWidth="1" min="10" max="10" width="14.43"/>
    <col customWidth="1" min="11" max="11" width="10.71"/>
    <col customWidth="1" min="12" max="12" width="8.29"/>
    <col customWidth="1" min="13" max="26" width="11.43"/>
  </cols>
  <sheetData>
    <row r="1" ht="14.25" customHeight="1"/>
    <row r="2" ht="14.25" customHeight="1">
      <c r="D2" s="1" t="s">
        <v>203</v>
      </c>
      <c r="E2" s="1" t="s">
        <v>204</v>
      </c>
    </row>
    <row r="3" ht="14.25" customHeight="1">
      <c r="B3" s="1" t="s">
        <v>182</v>
      </c>
      <c r="C3" s="13" t="s">
        <v>183</v>
      </c>
      <c r="D3" s="13" t="s">
        <v>184</v>
      </c>
      <c r="E3" s="13" t="s">
        <v>85</v>
      </c>
      <c r="F3" s="13" t="s">
        <v>185</v>
      </c>
      <c r="G3" s="13" t="s">
        <v>186</v>
      </c>
      <c r="H3" s="13" t="s">
        <v>187</v>
      </c>
      <c r="I3" s="13" t="s">
        <v>188</v>
      </c>
      <c r="J3" s="13" t="s">
        <v>189</v>
      </c>
      <c r="K3" s="1" t="s">
        <v>191</v>
      </c>
    </row>
    <row r="4" ht="14.25" customHeight="1">
      <c r="B4" s="13" t="s">
        <v>192</v>
      </c>
      <c r="C4" s="128"/>
      <c r="D4" s="129"/>
      <c r="E4" s="130"/>
      <c r="F4" s="131"/>
      <c r="G4" s="129"/>
      <c r="H4" s="132"/>
      <c r="I4" s="14"/>
      <c r="J4" s="14"/>
      <c r="K4" s="105">
        <v>-5.0</v>
      </c>
      <c r="L4" s="1" t="s">
        <v>190</v>
      </c>
    </row>
    <row r="5" ht="14.25" customHeight="1">
      <c r="B5" s="13" t="s">
        <v>193</v>
      </c>
      <c r="C5" s="133"/>
      <c r="D5" s="129"/>
      <c r="E5" s="134" t="s">
        <v>205</v>
      </c>
      <c r="F5" s="134"/>
      <c r="G5" s="135"/>
      <c r="H5" s="129"/>
      <c r="I5" s="14"/>
      <c r="J5" s="14"/>
      <c r="K5" s="105">
        <v>-2.0</v>
      </c>
    </row>
    <row r="6" ht="14.25" customHeight="1">
      <c r="B6" s="13" t="s">
        <v>194</v>
      </c>
      <c r="C6" s="136"/>
      <c r="D6" s="129"/>
      <c r="E6" s="137" t="s">
        <v>206</v>
      </c>
      <c r="F6" s="138"/>
      <c r="G6" s="139" t="s">
        <v>207</v>
      </c>
      <c r="H6" s="135"/>
      <c r="I6" s="14"/>
      <c r="J6" s="14"/>
      <c r="K6" s="105">
        <v>2.0</v>
      </c>
    </row>
    <row r="7" ht="14.25" customHeight="1">
      <c r="B7" s="13" t="s">
        <v>195</v>
      </c>
      <c r="C7" s="140"/>
      <c r="D7" s="129"/>
      <c r="E7" s="129"/>
      <c r="F7" s="137"/>
      <c r="G7" s="141" t="s">
        <v>208</v>
      </c>
      <c r="H7" s="129"/>
      <c r="I7" s="14"/>
      <c r="J7" s="14"/>
      <c r="K7" s="105">
        <v>5.0</v>
      </c>
    </row>
    <row r="8" ht="14.25" customHeight="1">
      <c r="C8" s="2">
        <v>56.0</v>
      </c>
      <c r="D8" s="2">
        <v>49.0</v>
      </c>
      <c r="E8" s="2">
        <v>42.0</v>
      </c>
      <c r="F8" s="2">
        <v>35.0</v>
      </c>
      <c r="G8" s="2">
        <v>28.0</v>
      </c>
      <c r="H8" s="2">
        <v>21.0</v>
      </c>
      <c r="I8" s="2">
        <v>14.0</v>
      </c>
      <c r="J8" s="2">
        <v>7.0</v>
      </c>
      <c r="K8" s="1" t="s">
        <v>196</v>
      </c>
    </row>
    <row r="9" ht="14.25" customHeight="1"/>
    <row r="10" ht="14.25" customHeight="1">
      <c r="D10" s="1" t="s">
        <v>209</v>
      </c>
      <c r="E10" s="1" t="s">
        <v>210</v>
      </c>
    </row>
    <row r="11" ht="14.25" customHeight="1">
      <c r="B11" s="1" t="s">
        <v>182</v>
      </c>
      <c r="C11" s="13" t="s">
        <v>183</v>
      </c>
      <c r="D11" s="13" t="s">
        <v>184</v>
      </c>
      <c r="E11" s="13" t="s">
        <v>85</v>
      </c>
      <c r="F11" s="13" t="s">
        <v>185</v>
      </c>
      <c r="G11" s="13" t="s">
        <v>186</v>
      </c>
      <c r="H11" s="13" t="s">
        <v>187</v>
      </c>
      <c r="I11" s="13" t="s">
        <v>188</v>
      </c>
      <c r="J11" s="13" t="s">
        <v>189</v>
      </c>
      <c r="K11" s="1" t="s">
        <v>191</v>
      </c>
    </row>
    <row r="12" ht="14.25" customHeight="1">
      <c r="B12" s="13" t="s">
        <v>192</v>
      </c>
      <c r="C12" s="137" t="s">
        <v>211</v>
      </c>
      <c r="D12" s="137" t="s">
        <v>212</v>
      </c>
      <c r="E12" s="142" t="s">
        <v>213</v>
      </c>
      <c r="F12" s="143" t="s">
        <v>214</v>
      </c>
      <c r="G12" s="137" t="s">
        <v>215</v>
      </c>
      <c r="H12" s="137" t="s">
        <v>216</v>
      </c>
      <c r="I12" s="103"/>
      <c r="J12" s="104"/>
      <c r="K12" s="105">
        <v>-5.0</v>
      </c>
      <c r="L12" s="1" t="s">
        <v>190</v>
      </c>
      <c r="N12" s="144"/>
    </row>
    <row r="13" ht="14.25" customHeight="1">
      <c r="B13" s="13" t="s">
        <v>193</v>
      </c>
      <c r="C13" s="137" t="s">
        <v>217</v>
      </c>
      <c r="D13" s="137" t="s">
        <v>218</v>
      </c>
      <c r="E13" s="145" t="s">
        <v>219</v>
      </c>
      <c r="F13" s="143" t="s">
        <v>220</v>
      </c>
      <c r="G13" s="134" t="s">
        <v>221</v>
      </c>
      <c r="H13" s="134" t="s">
        <v>222</v>
      </c>
      <c r="J13" s="108"/>
      <c r="K13" s="105">
        <v>-2.0</v>
      </c>
      <c r="N13" s="146"/>
    </row>
    <row r="14" ht="14.25" customHeight="1">
      <c r="B14" s="13" t="s">
        <v>194</v>
      </c>
      <c r="C14" s="137" t="s">
        <v>223</v>
      </c>
      <c r="D14" s="134" t="s">
        <v>224</v>
      </c>
      <c r="E14" s="145" t="s">
        <v>225</v>
      </c>
      <c r="F14" s="145" t="s">
        <v>226</v>
      </c>
      <c r="G14" s="134" t="s">
        <v>227</v>
      </c>
      <c r="H14" s="138" t="s">
        <v>228</v>
      </c>
      <c r="I14" s="107"/>
      <c r="J14" s="108"/>
      <c r="K14" s="105">
        <v>2.0</v>
      </c>
      <c r="N14" s="144"/>
    </row>
    <row r="15" ht="14.25" customHeight="1">
      <c r="B15" s="13" t="s">
        <v>195</v>
      </c>
      <c r="C15" s="137" t="s">
        <v>229</v>
      </c>
      <c r="D15" s="137" t="s">
        <v>230</v>
      </c>
      <c r="E15" s="147" t="s">
        <v>231</v>
      </c>
      <c r="F15" s="148" t="s">
        <v>232</v>
      </c>
      <c r="G15" s="138" t="s">
        <v>233</v>
      </c>
      <c r="H15" s="138" t="s">
        <v>234</v>
      </c>
      <c r="I15" s="110"/>
      <c r="J15" s="111"/>
      <c r="K15" s="105">
        <v>5.0</v>
      </c>
      <c r="N15" s="144"/>
    </row>
    <row r="16" ht="14.25" customHeight="1">
      <c r="C16" s="52">
        <v>56.0</v>
      </c>
      <c r="D16" s="52">
        <v>49.0</v>
      </c>
      <c r="E16" s="52">
        <v>42.0</v>
      </c>
      <c r="F16" s="52">
        <v>35.0</v>
      </c>
      <c r="G16" s="52">
        <v>28.0</v>
      </c>
      <c r="H16" s="52">
        <v>21.0</v>
      </c>
      <c r="I16" s="52">
        <v>14.0</v>
      </c>
      <c r="J16" s="52">
        <v>7.0</v>
      </c>
      <c r="K16" s="1" t="s">
        <v>196</v>
      </c>
    </row>
    <row r="17" ht="14.25" customHeight="1"/>
    <row r="18" ht="14.25" customHeight="1">
      <c r="D18" s="1" t="s">
        <v>235</v>
      </c>
      <c r="E18" s="1" t="s">
        <v>236</v>
      </c>
    </row>
    <row r="19" ht="14.25" customHeight="1">
      <c r="B19" s="1" t="s">
        <v>182</v>
      </c>
      <c r="C19" s="13" t="s">
        <v>183</v>
      </c>
      <c r="D19" s="13" t="s">
        <v>184</v>
      </c>
      <c r="E19" s="13" t="s">
        <v>85</v>
      </c>
      <c r="F19" s="13" t="s">
        <v>185</v>
      </c>
      <c r="G19" s="13" t="s">
        <v>186</v>
      </c>
      <c r="H19" s="13" t="s">
        <v>187</v>
      </c>
      <c r="I19" s="13" t="s">
        <v>188</v>
      </c>
      <c r="J19" s="13" t="s">
        <v>189</v>
      </c>
      <c r="K19" s="1" t="s">
        <v>191</v>
      </c>
    </row>
    <row r="20" ht="14.25" customHeight="1">
      <c r="B20" s="13" t="s">
        <v>192</v>
      </c>
      <c r="C20" s="139" t="s">
        <v>237</v>
      </c>
      <c r="D20" s="137" t="s">
        <v>238</v>
      </c>
      <c r="E20" s="137" t="s">
        <v>239</v>
      </c>
      <c r="F20" s="137" t="s">
        <v>240</v>
      </c>
      <c r="G20" s="143" t="s">
        <v>241</v>
      </c>
      <c r="H20" s="137" t="s">
        <v>242</v>
      </c>
      <c r="I20" s="143"/>
      <c r="J20" s="149" t="s">
        <v>243</v>
      </c>
      <c r="K20" s="105">
        <v>-5.0</v>
      </c>
      <c r="L20" s="1" t="s">
        <v>190</v>
      </c>
    </row>
    <row r="21" ht="14.25" customHeight="1">
      <c r="B21" s="13" t="s">
        <v>193</v>
      </c>
      <c r="C21" s="141" t="s">
        <v>244</v>
      </c>
      <c r="D21" s="134" t="s">
        <v>245</v>
      </c>
      <c r="E21" s="137" t="s">
        <v>246</v>
      </c>
      <c r="F21" s="137" t="s">
        <v>247</v>
      </c>
      <c r="G21" s="145" t="s">
        <v>248</v>
      </c>
      <c r="H21" s="134" t="s">
        <v>249</v>
      </c>
      <c r="I21" s="145"/>
      <c r="J21" s="134" t="s">
        <v>250</v>
      </c>
      <c r="K21" s="105">
        <v>-2.0</v>
      </c>
      <c r="N21" s="2" t="s">
        <v>251</v>
      </c>
    </row>
    <row r="22" ht="14.25" customHeight="1">
      <c r="B22" s="13" t="s">
        <v>194</v>
      </c>
      <c r="C22" s="141" t="s">
        <v>252</v>
      </c>
      <c r="D22" s="134" t="s">
        <v>253</v>
      </c>
      <c r="E22" s="137" t="s">
        <v>254</v>
      </c>
      <c r="F22" s="134" t="s">
        <v>255</v>
      </c>
      <c r="G22" s="145" t="s">
        <v>256</v>
      </c>
      <c r="H22" s="137" t="s">
        <v>257</v>
      </c>
      <c r="I22" s="145"/>
      <c r="J22" s="150" t="s">
        <v>258</v>
      </c>
      <c r="K22" s="105">
        <v>2.0</v>
      </c>
    </row>
    <row r="23" ht="14.25" customHeight="1">
      <c r="B23" s="13" t="s">
        <v>195</v>
      </c>
      <c r="C23" s="151" t="s">
        <v>259</v>
      </c>
      <c r="D23" s="138" t="s">
        <v>260</v>
      </c>
      <c r="E23" s="137" t="s">
        <v>261</v>
      </c>
      <c r="F23" s="138" t="s">
        <v>262</v>
      </c>
      <c r="G23" s="148" t="s">
        <v>263</v>
      </c>
      <c r="H23" s="138" t="s">
        <v>264</v>
      </c>
      <c r="I23" s="148"/>
      <c r="J23" s="152" t="s">
        <v>265</v>
      </c>
      <c r="K23" s="105">
        <v>5.0</v>
      </c>
    </row>
    <row r="24" ht="14.25" customHeight="1">
      <c r="C24" s="2">
        <v>56.0</v>
      </c>
      <c r="D24" s="2">
        <v>49.0</v>
      </c>
      <c r="E24" s="2">
        <v>42.0</v>
      </c>
      <c r="F24" s="2">
        <v>35.0</v>
      </c>
      <c r="G24" s="2">
        <v>28.0</v>
      </c>
      <c r="H24" s="2">
        <v>21.0</v>
      </c>
      <c r="I24" s="2">
        <v>14.0</v>
      </c>
      <c r="J24" s="2">
        <v>7.0</v>
      </c>
      <c r="K24" s="1" t="s">
        <v>196</v>
      </c>
    </row>
    <row r="25" ht="14.25" customHeight="1">
      <c r="A25" s="153" t="s">
        <v>266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6"/>
    </row>
    <row r="26" ht="14.25" customHeight="1">
      <c r="D26" s="1" t="s">
        <v>267</v>
      </c>
      <c r="E26" s="1" t="s">
        <v>268</v>
      </c>
      <c r="O26" s="144"/>
    </row>
    <row r="27" ht="14.25" customHeight="1">
      <c r="B27" s="1" t="s">
        <v>182</v>
      </c>
      <c r="C27" s="13" t="s">
        <v>183</v>
      </c>
      <c r="D27" s="13" t="s">
        <v>184</v>
      </c>
      <c r="E27" s="13" t="s">
        <v>85</v>
      </c>
      <c r="F27" s="13" t="s">
        <v>185</v>
      </c>
      <c r="G27" s="13" t="s">
        <v>186</v>
      </c>
      <c r="H27" s="13" t="s">
        <v>187</v>
      </c>
      <c r="I27" s="13" t="s">
        <v>188</v>
      </c>
      <c r="J27" s="13" t="s">
        <v>189</v>
      </c>
      <c r="K27" s="1" t="s">
        <v>191</v>
      </c>
    </row>
    <row r="28" ht="14.25" customHeight="1">
      <c r="B28" s="13" t="s">
        <v>192</v>
      </c>
      <c r="C28" s="149"/>
      <c r="D28" s="103"/>
      <c r="E28" s="103"/>
      <c r="F28" s="103"/>
      <c r="G28" s="103"/>
      <c r="H28" s="103"/>
      <c r="I28" s="103"/>
      <c r="J28" s="104"/>
      <c r="K28" s="105">
        <v>-5.0</v>
      </c>
      <c r="L28" s="1" t="s">
        <v>190</v>
      </c>
    </row>
    <row r="29" ht="14.25" customHeight="1">
      <c r="B29" s="13" t="s">
        <v>193</v>
      </c>
      <c r="C29" s="134"/>
      <c r="D29" s="134"/>
      <c r="E29" s="107"/>
      <c r="F29" s="107"/>
      <c r="G29" s="107"/>
      <c r="H29" s="107"/>
      <c r="I29" s="107"/>
      <c r="J29" s="108"/>
      <c r="K29" s="105">
        <v>-2.0</v>
      </c>
    </row>
    <row r="30" ht="14.25" customHeight="1">
      <c r="B30" s="13" t="s">
        <v>194</v>
      </c>
      <c r="C30" s="150"/>
      <c r="D30" s="134"/>
      <c r="E30" s="107"/>
      <c r="F30" s="107"/>
      <c r="G30" s="107"/>
      <c r="H30" s="107"/>
      <c r="I30" s="107"/>
      <c r="J30" s="108"/>
      <c r="K30" s="105">
        <v>2.0</v>
      </c>
    </row>
    <row r="31" ht="14.25" customHeight="1">
      <c r="B31" s="13" t="s">
        <v>195</v>
      </c>
      <c r="C31" s="152"/>
      <c r="D31" s="110"/>
      <c r="E31" s="110"/>
      <c r="F31" s="110"/>
      <c r="G31" s="110"/>
      <c r="H31" s="110"/>
      <c r="I31" s="110"/>
      <c r="J31" s="111"/>
      <c r="K31" s="105">
        <v>5.0</v>
      </c>
    </row>
    <row r="32" ht="14.25" customHeight="1">
      <c r="C32" s="2">
        <v>56.0</v>
      </c>
      <c r="D32" s="2">
        <v>49.0</v>
      </c>
      <c r="E32" s="2">
        <v>42.0</v>
      </c>
      <c r="F32" s="2">
        <v>35.0</v>
      </c>
      <c r="G32" s="2">
        <v>28.0</v>
      </c>
      <c r="H32" s="2">
        <v>21.0</v>
      </c>
      <c r="I32" s="2">
        <v>14.0</v>
      </c>
      <c r="J32" s="2">
        <v>7.0</v>
      </c>
      <c r="K32" s="1" t="s">
        <v>196</v>
      </c>
    </row>
    <row r="33" ht="14.25" customHeight="1"/>
    <row r="34" ht="14.25" customHeight="1">
      <c r="D34" s="1" t="s">
        <v>269</v>
      </c>
      <c r="E34" s="1" t="s">
        <v>270</v>
      </c>
    </row>
    <row r="35" ht="14.25" customHeight="1">
      <c r="B35" s="1" t="s">
        <v>182</v>
      </c>
      <c r="C35" s="13" t="s">
        <v>183</v>
      </c>
      <c r="D35" s="13" t="s">
        <v>184</v>
      </c>
      <c r="E35" s="13" t="s">
        <v>85</v>
      </c>
      <c r="F35" s="13" t="s">
        <v>185</v>
      </c>
      <c r="G35" s="13" t="s">
        <v>186</v>
      </c>
      <c r="H35" s="13" t="s">
        <v>187</v>
      </c>
      <c r="I35" s="13" t="s">
        <v>188</v>
      </c>
      <c r="J35" s="13" t="s">
        <v>189</v>
      </c>
      <c r="K35" s="1" t="s">
        <v>191</v>
      </c>
      <c r="N35" s="155"/>
    </row>
    <row r="36" ht="14.25" customHeight="1">
      <c r="B36" s="13" t="s">
        <v>192</v>
      </c>
      <c r="C36" s="156" t="s">
        <v>271</v>
      </c>
      <c r="D36" s="157" t="s">
        <v>272</v>
      </c>
      <c r="E36" s="137" t="s">
        <v>273</v>
      </c>
      <c r="F36" s="148" t="s">
        <v>274</v>
      </c>
      <c r="G36" s="137" t="s">
        <v>275</v>
      </c>
      <c r="H36" s="137" t="s">
        <v>276</v>
      </c>
      <c r="I36" s="137" t="s">
        <v>277</v>
      </c>
      <c r="J36" s="158" t="s">
        <v>278</v>
      </c>
      <c r="K36" s="105">
        <v>-5.0</v>
      </c>
      <c r="L36" s="1" t="s">
        <v>190</v>
      </c>
      <c r="M36" s="155"/>
      <c r="N36" s="155"/>
    </row>
    <row r="37" ht="14.25" customHeight="1">
      <c r="B37" s="13" t="s">
        <v>193</v>
      </c>
      <c r="C37" s="159" t="s">
        <v>279</v>
      </c>
      <c r="D37" s="159" t="s">
        <v>280</v>
      </c>
      <c r="E37" s="150" t="s">
        <v>281</v>
      </c>
      <c r="F37" s="134" t="s">
        <v>282</v>
      </c>
      <c r="G37" s="145" t="s">
        <v>283</v>
      </c>
      <c r="H37" s="145" t="s">
        <v>284</v>
      </c>
      <c r="I37" s="134" t="s">
        <v>285</v>
      </c>
      <c r="J37" s="145" t="s">
        <v>286</v>
      </c>
      <c r="K37" s="105">
        <v>-2.0</v>
      </c>
    </row>
    <row r="38" ht="14.25" customHeight="1">
      <c r="B38" s="13" t="s">
        <v>194</v>
      </c>
      <c r="C38" s="157" t="s">
        <v>287</v>
      </c>
      <c r="D38" s="157" t="s">
        <v>288</v>
      </c>
      <c r="E38" s="150" t="s">
        <v>289</v>
      </c>
      <c r="F38" s="134" t="s">
        <v>290</v>
      </c>
      <c r="G38" s="134" t="s">
        <v>291</v>
      </c>
      <c r="H38" s="134" t="s">
        <v>292</v>
      </c>
      <c r="I38" s="145" t="s">
        <v>293</v>
      </c>
      <c r="J38" s="143" t="s">
        <v>294</v>
      </c>
      <c r="K38" s="105">
        <v>2.0</v>
      </c>
      <c r="N38" s="155"/>
    </row>
    <row r="39" ht="14.25" customHeight="1">
      <c r="B39" s="13" t="s">
        <v>195</v>
      </c>
      <c r="C39" s="157" t="s">
        <v>295</v>
      </c>
      <c r="D39" s="157" t="s">
        <v>296</v>
      </c>
      <c r="E39" s="138" t="s">
        <v>297</v>
      </c>
      <c r="F39" s="137" t="s">
        <v>298</v>
      </c>
      <c r="G39" s="148" t="s">
        <v>299</v>
      </c>
      <c r="H39" s="138" t="s">
        <v>300</v>
      </c>
      <c r="I39" s="138" t="s">
        <v>301</v>
      </c>
      <c r="J39" s="152" t="s">
        <v>302</v>
      </c>
      <c r="K39" s="105">
        <v>5.0</v>
      </c>
    </row>
    <row r="40" ht="14.25" customHeight="1">
      <c r="C40" s="2">
        <v>56.0</v>
      </c>
      <c r="D40" s="2">
        <v>49.0</v>
      </c>
      <c r="E40" s="2">
        <v>42.0</v>
      </c>
      <c r="F40" s="2">
        <v>35.0</v>
      </c>
      <c r="G40" s="2">
        <v>28.0</v>
      </c>
      <c r="H40" s="2">
        <v>21.0</v>
      </c>
      <c r="I40" s="2">
        <v>14.0</v>
      </c>
      <c r="J40" s="2">
        <v>7.0</v>
      </c>
      <c r="K40" s="1" t="s">
        <v>196</v>
      </c>
      <c r="N40" s="144"/>
    </row>
    <row r="41" ht="14.25" customHeight="1">
      <c r="N41" s="155"/>
    </row>
    <row r="42" ht="14.25" customHeight="1">
      <c r="D42" s="1" t="s">
        <v>303</v>
      </c>
      <c r="E42" s="1" t="s">
        <v>304</v>
      </c>
    </row>
    <row r="43" ht="14.25" customHeight="1">
      <c r="B43" s="1" t="s">
        <v>182</v>
      </c>
      <c r="C43" s="13" t="s">
        <v>183</v>
      </c>
      <c r="D43" s="13" t="s">
        <v>184</v>
      </c>
      <c r="E43" s="13" t="s">
        <v>85</v>
      </c>
      <c r="F43" s="13" t="s">
        <v>185</v>
      </c>
      <c r="G43" s="13" t="s">
        <v>186</v>
      </c>
      <c r="H43" s="13" t="s">
        <v>187</v>
      </c>
      <c r="I43" s="13" t="s">
        <v>188</v>
      </c>
      <c r="J43" s="13" t="s">
        <v>189</v>
      </c>
      <c r="K43" s="1" t="s">
        <v>191</v>
      </c>
      <c r="N43" s="155"/>
    </row>
    <row r="44" ht="14.25" customHeight="1">
      <c r="B44" s="13" t="s">
        <v>192</v>
      </c>
      <c r="C44" s="156" t="s">
        <v>305</v>
      </c>
      <c r="D44" s="157" t="s">
        <v>306</v>
      </c>
      <c r="E44" s="156" t="s">
        <v>307</v>
      </c>
      <c r="F44" s="157" t="s">
        <v>308</v>
      </c>
      <c r="G44" s="157" t="s">
        <v>309</v>
      </c>
      <c r="H44" s="145" t="s">
        <v>310</v>
      </c>
      <c r="I44" s="160" t="s">
        <v>311</v>
      </c>
      <c r="J44" s="161" t="s">
        <v>312</v>
      </c>
      <c r="K44" s="105">
        <v>-5.0</v>
      </c>
      <c r="L44" s="1" t="s">
        <v>190</v>
      </c>
      <c r="N44" s="155"/>
    </row>
    <row r="45" ht="14.25" customHeight="1">
      <c r="B45" s="13" t="s">
        <v>193</v>
      </c>
      <c r="C45" s="157" t="s">
        <v>313</v>
      </c>
      <c r="D45" s="157" t="s">
        <v>314</v>
      </c>
      <c r="E45" s="159" t="s">
        <v>315</v>
      </c>
      <c r="F45" s="159" t="s">
        <v>316</v>
      </c>
      <c r="G45" s="159" t="s">
        <v>317</v>
      </c>
      <c r="H45" s="145" t="s">
        <v>318</v>
      </c>
      <c r="I45" s="162" t="s">
        <v>319</v>
      </c>
      <c r="J45" s="159" t="s">
        <v>320</v>
      </c>
      <c r="K45" s="105">
        <v>-2.0</v>
      </c>
      <c r="N45" s="155"/>
    </row>
    <row r="46" ht="14.25" customHeight="1">
      <c r="B46" s="13" t="s">
        <v>194</v>
      </c>
      <c r="C46" s="157" t="s">
        <v>321</v>
      </c>
      <c r="D46" s="157" t="s">
        <v>322</v>
      </c>
      <c r="E46" s="157" t="s">
        <v>323</v>
      </c>
      <c r="F46" s="157" t="s">
        <v>324</v>
      </c>
      <c r="G46" s="157" t="s">
        <v>325</v>
      </c>
      <c r="H46" s="148" t="s">
        <v>326</v>
      </c>
      <c r="I46" s="161" t="s">
        <v>327</v>
      </c>
      <c r="J46" s="157" t="s">
        <v>328</v>
      </c>
      <c r="K46" s="105">
        <v>2.0</v>
      </c>
      <c r="N46" s="155"/>
    </row>
    <row r="47" ht="14.25" customHeight="1">
      <c r="B47" s="13" t="s">
        <v>195</v>
      </c>
      <c r="C47" s="157" t="s">
        <v>329</v>
      </c>
      <c r="D47" s="157" t="s">
        <v>330</v>
      </c>
      <c r="E47" s="157" t="s">
        <v>331</v>
      </c>
      <c r="F47" s="157" t="s">
        <v>332</v>
      </c>
      <c r="G47" s="157" t="s">
        <v>333</v>
      </c>
      <c r="H47" s="145" t="s">
        <v>334</v>
      </c>
      <c r="I47" s="160" t="s">
        <v>335</v>
      </c>
      <c r="J47" s="161" t="s">
        <v>336</v>
      </c>
      <c r="K47" s="105">
        <v>5.0</v>
      </c>
    </row>
    <row r="48" ht="14.25" customHeight="1">
      <c r="K48" s="1" t="s">
        <v>196</v>
      </c>
    </row>
    <row r="49" ht="14.25" customHeight="1">
      <c r="C49" s="2">
        <v>56.0</v>
      </c>
      <c r="D49" s="2">
        <v>49.0</v>
      </c>
      <c r="E49" s="2">
        <v>42.0</v>
      </c>
      <c r="F49" s="2">
        <v>35.0</v>
      </c>
      <c r="G49" s="2">
        <v>28.0</v>
      </c>
      <c r="H49" s="2">
        <v>21.0</v>
      </c>
      <c r="I49" s="2">
        <v>14.0</v>
      </c>
      <c r="J49" s="2">
        <v>7.0</v>
      </c>
    </row>
    <row r="50" ht="14.25" customHeight="1"/>
    <row r="51" ht="14.25" customHeight="1"/>
    <row r="52" ht="14.25" customHeight="1"/>
    <row r="53" ht="14.25" customHeight="1">
      <c r="N53" s="163"/>
    </row>
    <row r="54" ht="14.25" customHeight="1"/>
    <row r="55" ht="14.25" customHeight="1"/>
    <row r="56" ht="14.25" customHeight="1">
      <c r="I56" s="2"/>
    </row>
    <row r="57" ht="14.25" customHeight="1">
      <c r="I57" s="2"/>
      <c r="J57" s="2"/>
    </row>
    <row r="58" ht="14.25" customHeight="1">
      <c r="C58" s="14"/>
      <c r="D58" s="14"/>
      <c r="E58" s="14"/>
      <c r="F58" s="14"/>
      <c r="G58" s="14"/>
      <c r="H58" s="14"/>
      <c r="I58" s="14"/>
      <c r="J58" s="14"/>
    </row>
    <row r="59" ht="14.25" customHeight="1">
      <c r="C59" s="14"/>
      <c r="D59" s="14"/>
      <c r="E59" s="14"/>
      <c r="F59" s="14"/>
      <c r="G59" s="14"/>
      <c r="H59" s="14"/>
      <c r="I59" s="14"/>
      <c r="J59" s="14"/>
    </row>
    <row r="60" ht="14.25" customHeight="1">
      <c r="C60" s="14"/>
      <c r="D60" s="14"/>
      <c r="E60" s="14"/>
      <c r="F60" s="14"/>
      <c r="G60" s="14"/>
      <c r="H60" s="14"/>
      <c r="I60" s="14"/>
      <c r="J60" s="14"/>
    </row>
    <row r="61" ht="14.25" customHeight="1">
      <c r="C61" s="14"/>
      <c r="D61" s="14"/>
      <c r="E61" s="14"/>
      <c r="F61" s="14"/>
      <c r="G61" s="14"/>
      <c r="H61" s="14"/>
      <c r="I61" s="14"/>
      <c r="J61" s="14"/>
    </row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25:L25"/>
  </mergeCells>
  <conditionalFormatting sqref="A2:B41 C2:J7 K2:M41 N2:O7 C9:J23 N9:O41 C25:J31 C33:D35 E33:J39 C41:J41 N43:N46 H44:I47">
    <cfRule type="containsText" dxfId="6" priority="1" operator="containsText" text="Lub">
      <formula>NOT(ISERROR(SEARCH(("Lub"),(A2))))</formula>
    </cfRule>
  </conditionalFormatting>
  <conditionalFormatting sqref="A2:B41 C2:J7 K2:M41 N2:O7 C9:J23 N9:O41 C25:J31 C33:D35 E33:J39 C41:J41 N43:N46 H44:I47">
    <cfRule type="containsText" dxfId="7" priority="2" operator="containsText" text="Quim">
      <formula>NOT(ISERROR(SEARCH(("Quim"),(A2))))</formula>
    </cfRule>
  </conditionalFormatting>
  <conditionalFormatting sqref="A2:B41 C2:J7 K2:M41 N2:O7 C9:J23 N9:O41 C25:J31 C33:D35 E33:J39 C41:J41 N43:N46 H44:I47">
    <cfRule type="containsText" dxfId="8" priority="3" operator="containsText" text="Alim">
      <formula>NOT(ISERROR(SEARCH(("Alim"),(A2))))</formula>
    </cfRule>
  </conditionalFormatting>
  <printOptions/>
  <pageMargins bottom="0.75" footer="0.0" header="0.0" left="0.7" right="0.7" top="0.75"/>
  <pageSetup scale="7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5">
      <c r="D5" s="1" t="s">
        <v>203</v>
      </c>
      <c r="E5" s="1" t="s">
        <v>204</v>
      </c>
    </row>
    <row r="6">
      <c r="B6" s="1" t="s">
        <v>182</v>
      </c>
      <c r="C6" s="13" t="s">
        <v>183</v>
      </c>
      <c r="D6" s="13" t="s">
        <v>184</v>
      </c>
      <c r="E6" s="13" t="s">
        <v>85</v>
      </c>
      <c r="F6" s="13" t="s">
        <v>185</v>
      </c>
      <c r="G6" s="13" t="s">
        <v>186</v>
      </c>
      <c r="H6" s="13" t="s">
        <v>187</v>
      </c>
      <c r="I6" s="13" t="s">
        <v>188</v>
      </c>
      <c r="J6" s="13" t="s">
        <v>189</v>
      </c>
      <c r="K6" s="1" t="s">
        <v>191</v>
      </c>
    </row>
    <row r="7">
      <c r="B7" s="13" t="s">
        <v>192</v>
      </c>
      <c r="C7" s="128"/>
      <c r="D7" s="129"/>
      <c r="E7" s="130"/>
      <c r="F7" s="131"/>
      <c r="G7" s="129"/>
      <c r="H7" s="132"/>
      <c r="I7" s="14"/>
      <c r="J7" s="14"/>
      <c r="K7" s="105">
        <v>-5.0</v>
      </c>
      <c r="L7" s="1" t="s">
        <v>190</v>
      </c>
    </row>
    <row r="8">
      <c r="B8" s="13" t="s">
        <v>193</v>
      </c>
      <c r="C8" s="133"/>
      <c r="D8" s="129"/>
      <c r="E8" s="164">
        <v>30.0</v>
      </c>
      <c r="F8" s="134"/>
      <c r="G8" s="129"/>
      <c r="H8" s="129"/>
      <c r="I8" s="14"/>
      <c r="J8" s="14"/>
      <c r="K8" s="105">
        <v>-2.0</v>
      </c>
    </row>
    <row r="9">
      <c r="B9" s="13" t="s">
        <v>194</v>
      </c>
      <c r="C9" s="136"/>
      <c r="D9" s="129"/>
      <c r="E9" s="165">
        <v>30.0</v>
      </c>
      <c r="F9" s="138"/>
      <c r="G9" s="166">
        <v>12.0</v>
      </c>
      <c r="H9" s="135"/>
      <c r="I9" s="14"/>
      <c r="J9" s="14"/>
      <c r="K9" s="105">
        <v>2.0</v>
      </c>
    </row>
    <row r="10">
      <c r="B10" s="13" t="s">
        <v>195</v>
      </c>
      <c r="C10" s="140"/>
      <c r="D10" s="129"/>
      <c r="E10" s="129"/>
      <c r="F10" s="137"/>
      <c r="G10" s="167">
        <v>15.0</v>
      </c>
      <c r="H10" s="129"/>
      <c r="I10" s="14"/>
      <c r="J10" s="14"/>
      <c r="K10" s="105">
        <v>5.0</v>
      </c>
    </row>
    <row r="11">
      <c r="K11" s="1" t="s">
        <v>196</v>
      </c>
      <c r="N11" s="2" t="s">
        <v>16</v>
      </c>
      <c r="O11" s="2" t="s">
        <v>17</v>
      </c>
      <c r="P11" s="2" t="s">
        <v>18</v>
      </c>
      <c r="Q11" s="2" t="s">
        <v>19</v>
      </c>
      <c r="R11" s="2" t="s">
        <v>20</v>
      </c>
    </row>
    <row r="12">
      <c r="N12" s="1">
        <f>COUNT(F15,F16,F17,F18,I16,G23,G24,G25,G26,I26,I25,I24,I23,J23,J26,D39,C39,C40,D40,E40,E41,D41,C41,C42,D42,F42,G42,G40,H40,I41,J42,J47,J50)</f>
        <v>28</v>
      </c>
      <c r="O12" s="1">
        <f>COUNT(D15,D16,D17,D18,E18,E17,E16,E15,F23,E23,E24,F24,F25,F26,E26,E25,D23,D24,D25,D26,C26,C25,C24,C23)</f>
        <v>24</v>
      </c>
      <c r="P12" s="1">
        <f>COUNT(F8,G8,G9,F9,G15,G16,G17,G18,H18,H17,H16,H15,H23,H24,H25,H26)</f>
        <v>13</v>
      </c>
      <c r="Q12" s="1">
        <f>COUNT(C47,C48,C49,C50,D50,D49,D48,D47,E47,E48,E49,E50,F50,F49,F48,F47,G47,G48,G49,G50,H50,H49,H48,H47,I47,I48,I49,I50,J48,J49)</f>
        <v>30</v>
      </c>
      <c r="R12" s="1">
        <f>COUNT(J24,J25,E39,F39,F40,F41,E42,G41,G39,H39,H41,H42,I42,I40,I39,J39,J40,J41)</f>
        <v>18</v>
      </c>
    </row>
    <row r="13">
      <c r="D13" s="1" t="s">
        <v>209</v>
      </c>
      <c r="E13" s="1" t="s">
        <v>210</v>
      </c>
    </row>
    <row r="14">
      <c r="B14" s="1" t="s">
        <v>182</v>
      </c>
      <c r="C14" s="13" t="s">
        <v>183</v>
      </c>
      <c r="D14" s="13" t="s">
        <v>184</v>
      </c>
      <c r="E14" s="13" t="s">
        <v>85</v>
      </c>
      <c r="F14" s="13" t="s">
        <v>185</v>
      </c>
      <c r="G14" s="13" t="s">
        <v>186</v>
      </c>
      <c r="H14" s="13" t="s">
        <v>187</v>
      </c>
      <c r="I14" s="13" t="s">
        <v>188</v>
      </c>
      <c r="J14" s="13" t="s">
        <v>189</v>
      </c>
      <c r="K14" s="1" t="s">
        <v>191</v>
      </c>
    </row>
    <row r="15">
      <c r="B15" s="13" t="s">
        <v>192</v>
      </c>
      <c r="C15" s="168">
        <v>26.0</v>
      </c>
      <c r="D15" s="168">
        <v>26.0</v>
      </c>
      <c r="E15" s="169">
        <v>18.0</v>
      </c>
      <c r="F15" s="170">
        <v>17.0</v>
      </c>
      <c r="G15" s="165">
        <v>25.0</v>
      </c>
      <c r="H15" s="165">
        <v>17.0</v>
      </c>
      <c r="I15" s="103"/>
      <c r="J15" s="104"/>
      <c r="K15" s="105">
        <v>-5.0</v>
      </c>
      <c r="L15" s="1" t="s">
        <v>190</v>
      </c>
    </row>
    <row r="16">
      <c r="B16" s="13" t="s">
        <v>193</v>
      </c>
      <c r="C16" s="168">
        <v>26.0</v>
      </c>
      <c r="D16" s="168">
        <v>26.0</v>
      </c>
      <c r="E16" s="171">
        <v>14.0</v>
      </c>
      <c r="F16" s="170">
        <v>23.0</v>
      </c>
      <c r="G16" s="164">
        <v>27.0</v>
      </c>
      <c r="H16" s="164">
        <v>20.0</v>
      </c>
      <c r="I16" s="134"/>
      <c r="J16" s="108"/>
      <c r="K16" s="105">
        <v>-2.0</v>
      </c>
      <c r="M16" s="144"/>
    </row>
    <row r="17">
      <c r="B17" s="13" t="s">
        <v>194</v>
      </c>
      <c r="C17" s="168">
        <v>26.0</v>
      </c>
      <c r="D17" s="168">
        <v>26.0</v>
      </c>
      <c r="E17" s="172">
        <v>24.0</v>
      </c>
      <c r="F17" s="172">
        <v>12.0</v>
      </c>
      <c r="G17" s="164">
        <v>29.0</v>
      </c>
      <c r="H17" s="173">
        <v>13.0</v>
      </c>
      <c r="I17" s="107"/>
      <c r="J17" s="108"/>
      <c r="K17" s="105">
        <v>2.0</v>
      </c>
      <c r="M17" s="144"/>
    </row>
    <row r="18">
      <c r="B18" s="13" t="s">
        <v>195</v>
      </c>
      <c r="C18" s="168">
        <v>26.0</v>
      </c>
      <c r="D18" s="168">
        <v>26.0</v>
      </c>
      <c r="E18" s="174">
        <v>22.0</v>
      </c>
      <c r="F18" s="175">
        <v>18.0</v>
      </c>
      <c r="G18" s="173">
        <v>20.0</v>
      </c>
      <c r="H18" s="173">
        <v>27.0</v>
      </c>
      <c r="I18" s="110"/>
      <c r="J18" s="111"/>
      <c r="K18" s="105">
        <v>5.0</v>
      </c>
    </row>
    <row r="19">
      <c r="K19" s="1" t="s">
        <v>196</v>
      </c>
    </row>
    <row r="21">
      <c r="D21" s="1" t="s">
        <v>235</v>
      </c>
      <c r="E21" s="1" t="s">
        <v>236</v>
      </c>
    </row>
    <row r="22">
      <c r="B22" s="1" t="s">
        <v>182</v>
      </c>
      <c r="C22" s="13" t="s">
        <v>183</v>
      </c>
      <c r="D22" s="13" t="s">
        <v>184</v>
      </c>
      <c r="E22" s="13" t="s">
        <v>85</v>
      </c>
      <c r="F22" s="13" t="s">
        <v>185</v>
      </c>
      <c r="G22" s="13" t="s">
        <v>186</v>
      </c>
      <c r="H22" s="13" t="s">
        <v>187</v>
      </c>
      <c r="I22" s="13" t="s">
        <v>188</v>
      </c>
      <c r="J22" s="13" t="s">
        <v>189</v>
      </c>
      <c r="K22" s="1" t="s">
        <v>191</v>
      </c>
    </row>
    <row r="23">
      <c r="B23" s="13" t="s">
        <v>192</v>
      </c>
      <c r="C23" s="176">
        <v>26.0</v>
      </c>
      <c r="D23" s="168">
        <v>26.0</v>
      </c>
      <c r="E23" s="168">
        <v>26.0</v>
      </c>
      <c r="F23" s="168">
        <v>26.0</v>
      </c>
      <c r="G23" s="170">
        <v>22.0</v>
      </c>
      <c r="H23" s="164">
        <v>30.0</v>
      </c>
      <c r="I23" s="137"/>
      <c r="J23" s="177">
        <v>17.0</v>
      </c>
      <c r="K23" s="105">
        <v>-5.0</v>
      </c>
      <c r="L23" s="1" t="s">
        <v>190</v>
      </c>
    </row>
    <row r="24">
      <c r="B24" s="13" t="s">
        <v>193</v>
      </c>
      <c r="C24" s="176">
        <v>26.0</v>
      </c>
      <c r="D24" s="168">
        <v>26.0</v>
      </c>
      <c r="E24" s="168">
        <v>26.0</v>
      </c>
      <c r="F24" s="168">
        <v>26.0</v>
      </c>
      <c r="G24" s="172">
        <v>26.0</v>
      </c>
      <c r="H24" s="164">
        <v>20.0</v>
      </c>
      <c r="I24" s="150"/>
      <c r="J24" s="178">
        <v>10.0</v>
      </c>
      <c r="K24" s="105">
        <v>-2.0</v>
      </c>
    </row>
    <row r="25">
      <c r="B25" s="13" t="s">
        <v>194</v>
      </c>
      <c r="C25" s="176">
        <v>26.0</v>
      </c>
      <c r="D25" s="168">
        <v>26.0</v>
      </c>
      <c r="E25" s="168">
        <v>26.0</v>
      </c>
      <c r="F25" s="168">
        <v>26.0</v>
      </c>
      <c r="G25" s="172">
        <v>22.0</v>
      </c>
      <c r="H25" s="164">
        <v>29.0</v>
      </c>
      <c r="I25" s="134"/>
      <c r="J25" s="179">
        <v>14.0</v>
      </c>
      <c r="K25" s="105">
        <v>2.0</v>
      </c>
    </row>
    <row r="26">
      <c r="B26" s="13" t="s">
        <v>195</v>
      </c>
      <c r="C26" s="176">
        <v>26.0</v>
      </c>
      <c r="D26" s="168">
        <v>26.0</v>
      </c>
      <c r="E26" s="168">
        <v>26.0</v>
      </c>
      <c r="F26" s="168">
        <v>26.0</v>
      </c>
      <c r="G26" s="175">
        <v>22.0</v>
      </c>
      <c r="H26" s="173">
        <v>22.0</v>
      </c>
      <c r="I26" s="138"/>
      <c r="J26" s="180">
        <v>16.0</v>
      </c>
      <c r="K26" s="105">
        <v>5.0</v>
      </c>
    </row>
    <row r="27">
      <c r="K27" s="1" t="s">
        <v>196</v>
      </c>
    </row>
    <row r="29">
      <c r="D29" s="1" t="s">
        <v>267</v>
      </c>
      <c r="E29" s="1" t="s">
        <v>268</v>
      </c>
    </row>
    <row r="30">
      <c r="B30" s="1" t="s">
        <v>182</v>
      </c>
      <c r="C30" s="13" t="s">
        <v>183</v>
      </c>
      <c r="D30" s="13" t="s">
        <v>184</v>
      </c>
      <c r="E30" s="13" t="s">
        <v>85</v>
      </c>
      <c r="F30" s="13" t="s">
        <v>185</v>
      </c>
      <c r="G30" s="13" t="s">
        <v>186</v>
      </c>
      <c r="H30" s="13" t="s">
        <v>187</v>
      </c>
      <c r="I30" s="13" t="s">
        <v>188</v>
      </c>
      <c r="J30" s="13" t="s">
        <v>189</v>
      </c>
      <c r="K30" s="1" t="s">
        <v>191</v>
      </c>
    </row>
    <row r="31">
      <c r="B31" s="13" t="s">
        <v>192</v>
      </c>
      <c r="C31" s="158"/>
      <c r="D31" s="103"/>
      <c r="E31" s="103"/>
      <c r="F31" s="103"/>
      <c r="G31" s="103"/>
      <c r="H31" s="103"/>
      <c r="I31" s="103"/>
      <c r="J31" s="104"/>
      <c r="K31" s="105">
        <v>-5.0</v>
      </c>
      <c r="L31" s="1" t="s">
        <v>190</v>
      </c>
    </row>
    <row r="32">
      <c r="B32" s="13" t="s">
        <v>193</v>
      </c>
      <c r="C32" s="134"/>
      <c r="D32" s="134"/>
      <c r="E32" s="107"/>
      <c r="F32" s="107"/>
      <c r="G32" s="107"/>
      <c r="H32" s="107"/>
      <c r="I32" s="107"/>
      <c r="J32" s="108"/>
      <c r="K32" s="105">
        <v>-2.0</v>
      </c>
    </row>
    <row r="33">
      <c r="B33" s="13" t="s">
        <v>194</v>
      </c>
      <c r="C33" s="150"/>
      <c r="D33" s="134"/>
      <c r="E33" s="107"/>
      <c r="F33" s="107"/>
      <c r="G33" s="107"/>
      <c r="H33" s="107"/>
      <c r="I33" s="107"/>
      <c r="J33" s="108"/>
      <c r="K33" s="105">
        <v>2.0</v>
      </c>
    </row>
    <row r="34">
      <c r="B34" s="13" t="s">
        <v>195</v>
      </c>
      <c r="C34" s="181"/>
      <c r="D34" s="110"/>
      <c r="E34" s="110"/>
      <c r="F34" s="110"/>
      <c r="G34" s="110"/>
      <c r="H34" s="110"/>
      <c r="I34" s="110"/>
      <c r="J34" s="111"/>
      <c r="K34" s="105">
        <v>5.0</v>
      </c>
    </row>
    <row r="35">
      <c r="K35" s="1" t="s">
        <v>196</v>
      </c>
    </row>
    <row r="37">
      <c r="D37" s="1" t="s">
        <v>269</v>
      </c>
      <c r="E37" s="1" t="s">
        <v>270</v>
      </c>
    </row>
    <row r="38">
      <c r="B38" s="1" t="s">
        <v>182</v>
      </c>
      <c r="C38" s="13" t="s">
        <v>183</v>
      </c>
      <c r="D38" s="13" t="s">
        <v>184</v>
      </c>
      <c r="E38" s="13" t="s">
        <v>85</v>
      </c>
      <c r="F38" s="13" t="s">
        <v>185</v>
      </c>
      <c r="G38" s="13" t="s">
        <v>186</v>
      </c>
      <c r="H38" s="13" t="s">
        <v>187</v>
      </c>
      <c r="I38" s="13" t="s">
        <v>188</v>
      </c>
      <c r="J38" s="13" t="s">
        <v>189</v>
      </c>
      <c r="K38" s="1" t="s">
        <v>191</v>
      </c>
    </row>
    <row r="39">
      <c r="B39" s="13" t="s">
        <v>192</v>
      </c>
      <c r="C39" s="157">
        <v>40.0</v>
      </c>
      <c r="D39" s="157">
        <v>40.0</v>
      </c>
      <c r="E39" s="182">
        <v>20.0</v>
      </c>
      <c r="F39" s="170">
        <v>19.0</v>
      </c>
      <c r="G39" s="182">
        <v>18.0</v>
      </c>
      <c r="H39" s="182">
        <v>16.0</v>
      </c>
      <c r="I39" s="182">
        <v>15.0</v>
      </c>
      <c r="J39" s="183">
        <v>15.0</v>
      </c>
      <c r="K39" s="105">
        <v>-5.0</v>
      </c>
      <c r="L39" s="1" t="s">
        <v>190</v>
      </c>
    </row>
    <row r="40">
      <c r="B40" s="13" t="s">
        <v>193</v>
      </c>
      <c r="C40" s="157">
        <v>40.0</v>
      </c>
      <c r="D40" s="157">
        <v>40.0</v>
      </c>
      <c r="E40" s="179">
        <v>33.0</v>
      </c>
      <c r="F40" s="178">
        <v>22.0</v>
      </c>
      <c r="G40" s="172">
        <v>24.0</v>
      </c>
      <c r="H40" s="172">
        <v>25.0</v>
      </c>
      <c r="I40" s="178">
        <v>27.0</v>
      </c>
      <c r="J40" s="172">
        <v>15.0</v>
      </c>
      <c r="K40" s="105">
        <v>-2.0</v>
      </c>
      <c r="M40" s="144"/>
    </row>
    <row r="41">
      <c r="B41" s="13" t="s">
        <v>194</v>
      </c>
      <c r="C41" s="157">
        <v>40.0</v>
      </c>
      <c r="D41" s="157">
        <v>40.0</v>
      </c>
      <c r="E41" s="179">
        <v>29.0</v>
      </c>
      <c r="F41" s="178">
        <v>22.0</v>
      </c>
      <c r="G41" s="178">
        <v>23.0</v>
      </c>
      <c r="H41" s="178">
        <v>24.0</v>
      </c>
      <c r="I41" s="172">
        <v>26.0</v>
      </c>
      <c r="J41" s="170">
        <v>19.0</v>
      </c>
      <c r="K41" s="105">
        <v>2.0</v>
      </c>
      <c r="M41" s="144"/>
    </row>
    <row r="42">
      <c r="B42" s="13" t="s">
        <v>195</v>
      </c>
      <c r="C42" s="157">
        <v>40.0</v>
      </c>
      <c r="D42" s="157">
        <v>40.0</v>
      </c>
      <c r="E42" s="184">
        <v>20.0</v>
      </c>
      <c r="F42" s="182">
        <v>20.0</v>
      </c>
      <c r="G42" s="175">
        <v>18.0</v>
      </c>
      <c r="H42" s="184">
        <v>16.0</v>
      </c>
      <c r="I42" s="184">
        <v>15.0</v>
      </c>
      <c r="J42" s="180">
        <v>15.0</v>
      </c>
      <c r="K42" s="105">
        <v>5.0</v>
      </c>
    </row>
    <row r="43">
      <c r="K43" s="1" t="s">
        <v>196</v>
      </c>
    </row>
    <row r="44">
      <c r="L44" s="144"/>
    </row>
    <row r="45">
      <c r="D45" s="1" t="s">
        <v>303</v>
      </c>
      <c r="E45" s="1" t="s">
        <v>304</v>
      </c>
    </row>
    <row r="46">
      <c r="B46" s="1" t="s">
        <v>182</v>
      </c>
      <c r="C46" s="13" t="s">
        <v>183</v>
      </c>
      <c r="D46" s="13" t="s">
        <v>184</v>
      </c>
      <c r="E46" s="13" t="s">
        <v>85</v>
      </c>
      <c r="F46" s="13" t="s">
        <v>185</v>
      </c>
      <c r="G46" s="13" t="s">
        <v>186</v>
      </c>
      <c r="H46" s="13" t="s">
        <v>187</v>
      </c>
      <c r="I46" s="13" t="s">
        <v>188</v>
      </c>
      <c r="J46" s="13" t="s">
        <v>189</v>
      </c>
      <c r="K46" s="1" t="s">
        <v>191</v>
      </c>
    </row>
    <row r="47">
      <c r="B47" s="13" t="s">
        <v>192</v>
      </c>
      <c r="C47" s="156">
        <v>40.0</v>
      </c>
      <c r="D47" s="157">
        <v>40.0</v>
      </c>
      <c r="E47" s="156">
        <v>40.0</v>
      </c>
      <c r="F47" s="157">
        <v>40.0</v>
      </c>
      <c r="G47" s="157">
        <v>40.0</v>
      </c>
      <c r="H47" s="172">
        <v>17.0</v>
      </c>
      <c r="I47" s="169">
        <v>18.0</v>
      </c>
      <c r="J47" s="174">
        <v>24.0</v>
      </c>
      <c r="K47" s="105">
        <v>-5.0</v>
      </c>
      <c r="L47" s="1" t="s">
        <v>190</v>
      </c>
    </row>
    <row r="48">
      <c r="B48" s="13" t="s">
        <v>193</v>
      </c>
      <c r="C48" s="156">
        <v>40.0</v>
      </c>
      <c r="D48" s="157">
        <v>40.0</v>
      </c>
      <c r="E48" s="156">
        <v>40.0</v>
      </c>
      <c r="F48" s="157">
        <v>40.0</v>
      </c>
      <c r="G48" s="157">
        <v>40.0</v>
      </c>
      <c r="H48" s="172">
        <v>18.0</v>
      </c>
      <c r="I48" s="185">
        <v>23.0</v>
      </c>
      <c r="J48" s="159">
        <v>40.0</v>
      </c>
      <c r="K48" s="105">
        <v>-2.0</v>
      </c>
      <c r="M48" s="144"/>
    </row>
    <row r="49">
      <c r="B49" s="13" t="s">
        <v>194</v>
      </c>
      <c r="C49" s="156">
        <v>40.0</v>
      </c>
      <c r="D49" s="157">
        <v>40.0</v>
      </c>
      <c r="E49" s="156">
        <v>40.0</v>
      </c>
      <c r="F49" s="157">
        <v>40.0</v>
      </c>
      <c r="G49" s="157">
        <v>40.0</v>
      </c>
      <c r="H49" s="175">
        <v>21.0</v>
      </c>
      <c r="I49" s="174">
        <v>22.0</v>
      </c>
      <c r="J49" s="157">
        <v>40.0</v>
      </c>
      <c r="K49" s="105">
        <v>2.0</v>
      </c>
    </row>
    <row r="50">
      <c r="B50" s="13" t="s">
        <v>195</v>
      </c>
      <c r="C50" s="156">
        <v>40.0</v>
      </c>
      <c r="D50" s="157">
        <v>40.0</v>
      </c>
      <c r="E50" s="156">
        <v>40.0</v>
      </c>
      <c r="F50" s="157">
        <v>40.0</v>
      </c>
      <c r="G50" s="157">
        <v>40.0</v>
      </c>
      <c r="H50" s="172">
        <v>15.0</v>
      </c>
      <c r="I50" s="169">
        <v>19.0</v>
      </c>
      <c r="J50" s="174">
        <v>25.0</v>
      </c>
      <c r="K50" s="105">
        <v>5.0</v>
      </c>
    </row>
    <row r="51">
      <c r="K51" s="1" t="s">
        <v>196</v>
      </c>
    </row>
    <row r="56">
      <c r="C56" s="2" t="s">
        <v>337</v>
      </c>
      <c r="I56" s="186" t="s">
        <v>338</v>
      </c>
      <c r="J56" s="187"/>
    </row>
    <row r="57">
      <c r="C57" s="2" t="s">
        <v>183</v>
      </c>
      <c r="D57" s="2" t="s">
        <v>184</v>
      </c>
      <c r="E57" s="2" t="s">
        <v>85</v>
      </c>
      <c r="F57" s="2" t="s">
        <v>185</v>
      </c>
      <c r="G57" s="2" t="s">
        <v>186</v>
      </c>
      <c r="H57" s="2" t="s">
        <v>187</v>
      </c>
      <c r="I57" s="186" t="s">
        <v>188</v>
      </c>
      <c r="J57" s="186" t="s">
        <v>189</v>
      </c>
    </row>
    <row r="58">
      <c r="B58" s="2" t="s">
        <v>192</v>
      </c>
      <c r="C58" s="102">
        <f t="shared" ref="C58:J58" si="1">sum(C47+C39+C31+C23+C15+C7)</f>
        <v>132</v>
      </c>
      <c r="D58" s="102">
        <f t="shared" si="1"/>
        <v>132</v>
      </c>
      <c r="E58" s="102">
        <f t="shared" si="1"/>
        <v>104</v>
      </c>
      <c r="F58" s="102">
        <f t="shared" si="1"/>
        <v>102</v>
      </c>
      <c r="G58" s="102">
        <f t="shared" si="1"/>
        <v>105</v>
      </c>
      <c r="H58" s="102">
        <f t="shared" si="1"/>
        <v>80</v>
      </c>
      <c r="I58" s="102">
        <f t="shared" si="1"/>
        <v>33</v>
      </c>
      <c r="J58" s="102">
        <f t="shared" si="1"/>
        <v>56</v>
      </c>
      <c r="L58" s="1">
        <f t="shared" ref="L58:L61" si="3">sum(C58:J58)</f>
        <v>744</v>
      </c>
      <c r="M58" s="1">
        <f>sum(L58:L59)</f>
        <v>1577</v>
      </c>
    </row>
    <row r="59">
      <c r="B59" s="2" t="s">
        <v>193</v>
      </c>
      <c r="C59" s="102">
        <f t="shared" ref="C59:J59" si="2">sum(C48+C40+C32+C24+C16+C8)</f>
        <v>132</v>
      </c>
      <c r="D59" s="102">
        <f t="shared" si="2"/>
        <v>132</v>
      </c>
      <c r="E59" s="102">
        <f t="shared" si="2"/>
        <v>143</v>
      </c>
      <c r="F59" s="102">
        <f t="shared" si="2"/>
        <v>111</v>
      </c>
      <c r="G59" s="102">
        <f t="shared" si="2"/>
        <v>117</v>
      </c>
      <c r="H59" s="102">
        <f t="shared" si="2"/>
        <v>83</v>
      </c>
      <c r="I59" s="102">
        <f t="shared" si="2"/>
        <v>50</v>
      </c>
      <c r="J59" s="102">
        <f t="shared" si="2"/>
        <v>65</v>
      </c>
      <c r="L59" s="1">
        <f t="shared" si="3"/>
        <v>833</v>
      </c>
    </row>
    <row r="60">
      <c r="B60" s="2" t="s">
        <v>194</v>
      </c>
      <c r="C60" s="102">
        <f t="shared" ref="C60:J60" si="4">sum(C49+C41+C33+C25+C17+C9)</f>
        <v>132</v>
      </c>
      <c r="D60" s="102">
        <f t="shared" si="4"/>
        <v>132</v>
      </c>
      <c r="E60" s="102">
        <f t="shared" si="4"/>
        <v>149</v>
      </c>
      <c r="F60" s="102">
        <f t="shared" si="4"/>
        <v>100</v>
      </c>
      <c r="G60" s="102">
        <f t="shared" si="4"/>
        <v>126</v>
      </c>
      <c r="H60" s="102">
        <f t="shared" si="4"/>
        <v>87</v>
      </c>
      <c r="I60" s="102">
        <f t="shared" si="4"/>
        <v>48</v>
      </c>
      <c r="J60" s="102">
        <f t="shared" si="4"/>
        <v>73</v>
      </c>
      <c r="L60" s="1">
        <f t="shared" si="3"/>
        <v>847</v>
      </c>
      <c r="M60" s="1">
        <f>sum(L60:L61)</f>
        <v>1608</v>
      </c>
    </row>
    <row r="61">
      <c r="B61" s="2" t="s">
        <v>195</v>
      </c>
      <c r="C61" s="102">
        <f t="shared" ref="C61:J61" si="5">sum(C50+C42+C34+C26+C18+C10)</f>
        <v>132</v>
      </c>
      <c r="D61" s="102">
        <f t="shared" si="5"/>
        <v>132</v>
      </c>
      <c r="E61" s="102">
        <f t="shared" si="5"/>
        <v>108</v>
      </c>
      <c r="F61" s="102">
        <f t="shared" si="5"/>
        <v>104</v>
      </c>
      <c r="G61" s="102">
        <f t="shared" si="5"/>
        <v>115</v>
      </c>
      <c r="H61" s="102">
        <f t="shared" si="5"/>
        <v>80</v>
      </c>
      <c r="I61" s="102">
        <f t="shared" si="5"/>
        <v>34</v>
      </c>
      <c r="J61" s="102">
        <f t="shared" si="5"/>
        <v>56</v>
      </c>
      <c r="L61" s="1">
        <f t="shared" si="3"/>
        <v>761</v>
      </c>
    </row>
    <row r="63">
      <c r="C63" s="2">
        <v>56.0</v>
      </c>
      <c r="D63" s="2">
        <v>49.0</v>
      </c>
      <c r="E63" s="2">
        <v>42.0</v>
      </c>
      <c r="F63" s="2">
        <v>35.0</v>
      </c>
      <c r="G63" s="2">
        <v>28.0</v>
      </c>
      <c r="H63" s="2">
        <v>21.0</v>
      </c>
      <c r="I63" s="2">
        <v>14.0</v>
      </c>
      <c r="J63" s="2">
        <v>7.0</v>
      </c>
    </row>
    <row r="64">
      <c r="L64" s="1">
        <f>sum(L58:L61)</f>
        <v>3185</v>
      </c>
    </row>
    <row r="65">
      <c r="C65" s="1">
        <f t="shared" ref="C65:J65" si="6">sum(C58:C61)</f>
        <v>528</v>
      </c>
      <c r="D65" s="1">
        <f t="shared" si="6"/>
        <v>528</v>
      </c>
      <c r="E65" s="1">
        <f t="shared" si="6"/>
        <v>504</v>
      </c>
      <c r="F65" s="1">
        <f t="shared" si="6"/>
        <v>417</v>
      </c>
      <c r="G65" s="1">
        <f t="shared" si="6"/>
        <v>463</v>
      </c>
      <c r="H65" s="1">
        <f t="shared" si="6"/>
        <v>330</v>
      </c>
      <c r="I65" s="1">
        <f t="shared" si="6"/>
        <v>165</v>
      </c>
      <c r="J65" s="1">
        <f t="shared" si="6"/>
        <v>250</v>
      </c>
    </row>
    <row r="66">
      <c r="C66" s="1">
        <f>sum(C65:E65)</f>
        <v>1560</v>
      </c>
      <c r="F66" s="1">
        <f>sum(F65:J65)</f>
        <v>1625</v>
      </c>
    </row>
  </sheetData>
  <mergeCells count="4">
    <mergeCell ref="M58:M59"/>
    <mergeCell ref="M60:M61"/>
    <mergeCell ref="C66:E67"/>
    <mergeCell ref="F66:J67"/>
  </mergeCells>
  <conditionalFormatting sqref="B5:B44 C5:D38 E5:L44 M5:M18 M20:M44 C43:D44 H47:I50 M48">
    <cfRule type="containsText" dxfId="6" priority="1" operator="containsText" text="Lub">
      <formula>NOT(ISERROR(SEARCH(("Lub"),(B5))))</formula>
    </cfRule>
  </conditionalFormatting>
  <conditionalFormatting sqref="B5:B44 C5:D38 E5:L44 M5:M18 M20:M44 C43:D44 H47:I50 M48">
    <cfRule type="containsText" dxfId="7" priority="2" operator="containsText" text="Quim">
      <formula>NOT(ISERROR(SEARCH(("Quim"),(B5))))</formula>
    </cfRule>
  </conditionalFormatting>
  <conditionalFormatting sqref="B5:B44 C5:D38 E5:L44 M5:M18 M20:M44 C43:D44 H47:I50 M48">
    <cfRule type="containsText" dxfId="8" priority="3" operator="containsText" text="Alim">
      <formula>NOT(ISERROR(SEARCH(("Alim"),(B5))))</formula>
    </cfRule>
  </conditionalFormatting>
  <conditionalFormatting sqref="B5:B44 C5:D38 E5:L44 M5:M18 M20:M44 C43:D44 H47:I50 M48">
    <cfRule type="containsText" dxfId="9" priority="4" operator="containsText" text="General">
      <formula>NOT(ISERROR(SEARCH(("General"),(B5))))</formula>
    </cfRule>
  </conditionalFormatting>
  <drawing r:id="rId1"/>
</worksheet>
</file>